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B5E53C47-F16F-4D7E-BBD1-EF6AFACE8DFF}"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L33" i="7"/>
  <c r="K33" i="7"/>
  <c r="AB8" i="4" a="1"/>
  <c r="AD8" i="4" s="1"/>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J44" i="1"/>
  <c r="BQ44" i="1"/>
  <c r="BP44" i="1"/>
  <c r="BI44" i="1"/>
  <c r="BJ43" i="1"/>
  <c r="BK43" i="1" s="1"/>
  <c r="BL43" i="1" s="1"/>
  <c r="BP43" i="1"/>
  <c r="BI43" i="1"/>
  <c r="BJ42" i="1"/>
  <c r="BK42" i="1" s="1"/>
  <c r="BL42" i="1" s="1"/>
  <c r="BQ42" i="1"/>
  <c r="BP42" i="1"/>
  <c r="BI42" i="1"/>
  <c r="BP41" i="1"/>
  <c r="BI41" i="1"/>
  <c r="BQ41" i="1"/>
  <c r="BP40" i="1"/>
  <c r="BQ40" i="1"/>
  <c r="BI40" i="1"/>
  <c r="BK39" i="1"/>
  <c r="BL39" i="1" s="1"/>
  <c r="BJ39" i="1"/>
  <c r="BI39" i="1"/>
  <c r="BQ39" i="1"/>
  <c r="BP39" i="1"/>
  <c r="BJ38" i="1"/>
  <c r="BP38" i="1"/>
  <c r="BI38" i="1"/>
  <c r="BP37" i="1"/>
  <c r="BI37" i="1"/>
  <c r="BJ37" i="1"/>
  <c r="BK37" i="1" s="1"/>
  <c r="BL37" i="1" s="1"/>
  <c r="BJ36" i="1"/>
  <c r="BQ36" i="1"/>
  <c r="BP36" i="1"/>
  <c r="BI36" i="1"/>
  <c r="BI35" i="1"/>
  <c r="BJ35" i="1"/>
  <c r="BK35" i="1" s="1"/>
  <c r="BL35" i="1" s="1"/>
  <c r="BP35" i="1"/>
  <c r="BJ34" i="1"/>
  <c r="BQ34" i="1"/>
  <c r="BP34" i="1"/>
  <c r="BI34" i="1"/>
  <c r="BP33" i="1"/>
  <c r="BR33" i="1" s="1"/>
  <c r="BI33" i="1"/>
  <c r="BQ33" i="1"/>
  <c r="BP32" i="1"/>
  <c r="BR32" i="1" s="1"/>
  <c r="BQ32" i="1"/>
  <c r="BI32" i="1"/>
  <c r="BK31" i="1"/>
  <c r="BL31" i="1" s="1"/>
  <c r="BJ31" i="1"/>
  <c r="BI31" i="1"/>
  <c r="BQ31" i="1"/>
  <c r="BP31" i="1"/>
  <c r="BR31" i="1" s="1"/>
  <c r="BJ30" i="1"/>
  <c r="BK30" i="1" s="1"/>
  <c r="BL30" i="1" s="1"/>
  <c r="BP30" i="1"/>
  <c r="BI30" i="1"/>
  <c r="BP29" i="1"/>
  <c r="BI29" i="1"/>
  <c r="BJ29" i="1"/>
  <c r="BK29" i="1" s="1"/>
  <c r="BL29" i="1" s="1"/>
  <c r="BQ28" i="1"/>
  <c r="BP28" i="1"/>
  <c r="BR28" i="1" s="1"/>
  <c r="BJ28" i="1"/>
  <c r="BK28" i="1" s="1"/>
  <c r="BL28" i="1" s="1"/>
  <c r="BI28" i="1"/>
  <c r="BJ27" i="1"/>
  <c r="BK27" i="1" s="1"/>
  <c r="BL27" i="1" s="1"/>
  <c r="BP27" i="1"/>
  <c r="BI27" i="1"/>
  <c r="BJ26" i="1"/>
  <c r="BK26" i="1" s="1"/>
  <c r="BL26" i="1" s="1"/>
  <c r="BQ26" i="1"/>
  <c r="BP26" i="1"/>
  <c r="BI26" i="1"/>
  <c r="BP25" i="1"/>
  <c r="BI25" i="1"/>
  <c r="BQ25" i="1"/>
  <c r="BQ24" i="1"/>
  <c r="BP24" i="1"/>
  <c r="BR24" i="1" s="1"/>
  <c r="BJ24" i="1"/>
  <c r="BK24" i="1" s="1"/>
  <c r="BL24" i="1" s="1"/>
  <c r="BI24" i="1"/>
  <c r="BK23" i="1"/>
  <c r="BL23" i="1" s="1"/>
  <c r="BJ23" i="1"/>
  <c r="BI23" i="1"/>
  <c r="BQ23" i="1"/>
  <c r="BP23" i="1"/>
  <c r="BJ22" i="1"/>
  <c r="BP22" i="1"/>
  <c r="BI22" i="1"/>
  <c r="BP21" i="1"/>
  <c r="BI21" i="1"/>
  <c r="BJ21" i="1"/>
  <c r="BK21" i="1" s="1"/>
  <c r="BL21" i="1" s="1"/>
  <c r="BP20" i="1"/>
  <c r="BR20" i="1" s="1"/>
  <c r="BJ20" i="1"/>
  <c r="BQ20" i="1"/>
  <c r="BI20" i="1"/>
  <c r="BJ19" i="1"/>
  <c r="BP19" i="1"/>
  <c r="BI19" i="1"/>
  <c r="BJ18" i="1"/>
  <c r="BQ18" i="1"/>
  <c r="BP18" i="1"/>
  <c r="BR18" i="1" s="1"/>
  <c r="BI18" i="1"/>
  <c r="BP17" i="1"/>
  <c r="BR17" i="1" s="1"/>
  <c r="BI17" i="1"/>
  <c r="BQ17" i="1"/>
  <c r="BP16" i="1"/>
  <c r="BR16" i="1" s="1"/>
  <c r="BQ16" i="1"/>
  <c r="BI16" i="1"/>
  <c r="BJ15" i="1"/>
  <c r="BQ15" i="1"/>
  <c r="BP15" i="1"/>
  <c r="BI15" i="1"/>
  <c r="BK15" i="1" s="1"/>
  <c r="BL15" i="1" s="1"/>
  <c r="BJ14" i="1"/>
  <c r="BK14" i="1" s="1"/>
  <c r="BL14" i="1" s="1"/>
  <c r="BP14" i="1"/>
  <c r="BI14" i="1"/>
  <c r="BP13" i="1"/>
  <c r="BI13" i="1"/>
  <c r="BJ13" i="1"/>
  <c r="BK13" i="1" s="1"/>
  <c r="BL13" i="1" s="1"/>
  <c r="BP12" i="1"/>
  <c r="BJ12" i="1"/>
  <c r="BK12" i="1" s="1"/>
  <c r="BL12" i="1" s="1"/>
  <c r="BQ12" i="1"/>
  <c r="BI12" i="1"/>
  <c r="BI11" i="1"/>
  <c r="BJ11" i="1"/>
  <c r="BK11" i="1" s="1"/>
  <c r="BL11" i="1" s="1"/>
  <c r="BP11" i="1"/>
  <c r="BQ10" i="1"/>
  <c r="BP10" i="1"/>
  <c r="BR10" i="1" s="1"/>
  <c r="BI10" i="1"/>
  <c r="BP9" i="1"/>
  <c r="BR9" i="1" s="1"/>
  <c r="BI9" i="1"/>
  <c r="BQ9" i="1"/>
  <c r="BQ8" i="1"/>
  <c r="BP8" i="1"/>
  <c r="BR8" i="1" s="1"/>
  <c r="BJ8" i="1"/>
  <c r="BI8" i="1"/>
  <c r="BQ7" i="1"/>
  <c r="BP7" i="1"/>
  <c r="BI7" i="1"/>
  <c r="BJ6" i="1"/>
  <c r="BQ6" i="1"/>
  <c r="BP6" i="1"/>
  <c r="BI6" i="1"/>
  <c r="BP5" i="1"/>
  <c r="BI5" i="1"/>
  <c r="BJ5" i="1"/>
  <c r="BK5" i="1" s="1"/>
  <c r="BL5" i="1" s="1"/>
  <c r="AB45" i="4" l="1"/>
  <c r="AE38" i="4"/>
  <c r="AF33" i="4"/>
  <c r="AB29" i="4"/>
  <c r="AF25" i="4"/>
  <c r="AB21" i="4"/>
  <c r="AC16" i="4"/>
  <c r="AB13" i="4"/>
  <c r="AF9" i="4"/>
  <c r="AC43" i="4"/>
  <c r="AD38" i="4"/>
  <c r="AE33" i="4"/>
  <c r="AF28" i="4"/>
  <c r="AB24" i="4"/>
  <c r="AF20" i="4"/>
  <c r="AE17" i="4"/>
  <c r="AF12" i="4"/>
  <c r="AE9" i="4"/>
  <c r="AC46" i="4"/>
  <c r="AB43" i="4"/>
  <c r="AE36" i="4"/>
  <c r="AF31" i="4"/>
  <c r="AE28" i="4"/>
  <c r="AF23" i="4"/>
  <c r="AB19" i="4"/>
  <c r="AF15" i="4"/>
  <c r="AD9" i="4"/>
  <c r="AE47" i="4"/>
  <c r="AB46" i="4"/>
  <c r="AD44" i="4"/>
  <c r="AF42" i="4"/>
  <c r="AC41" i="4"/>
  <c r="AE39" i="4"/>
  <c r="AB38" i="4"/>
  <c r="AD36" i="4"/>
  <c r="AF34" i="4"/>
  <c r="AC33" i="4"/>
  <c r="AE31" i="4"/>
  <c r="AB30" i="4"/>
  <c r="AD28" i="4"/>
  <c r="AF26" i="4"/>
  <c r="AC25" i="4"/>
  <c r="AE23" i="4"/>
  <c r="AB22" i="4"/>
  <c r="AD20" i="4"/>
  <c r="AF18" i="4"/>
  <c r="AC17" i="4"/>
  <c r="AE15" i="4"/>
  <c r="AB14" i="4"/>
  <c r="AD12" i="4"/>
  <c r="AF10" i="4"/>
  <c r="AC9" i="4"/>
  <c r="AD47" i="4"/>
  <c r="AF45" i="4"/>
  <c r="AC44" i="4"/>
  <c r="AE42" i="4"/>
  <c r="AB41" i="4"/>
  <c r="AD39" i="4"/>
  <c r="AF37" i="4"/>
  <c r="AC36" i="4"/>
  <c r="AE34" i="4"/>
  <c r="AB33" i="4"/>
  <c r="AD31" i="4"/>
  <c r="AF29" i="4"/>
  <c r="AC28" i="4"/>
  <c r="AE26" i="4"/>
  <c r="AB25" i="4"/>
  <c r="AD23" i="4"/>
  <c r="AF21" i="4"/>
  <c r="AC20" i="4"/>
  <c r="AE18" i="4"/>
  <c r="AB17" i="4"/>
  <c r="AD15" i="4"/>
  <c r="AF13" i="4"/>
  <c r="AC12" i="4"/>
  <c r="AE10" i="4"/>
  <c r="AB9" i="4"/>
  <c r="AD19" i="4"/>
  <c r="AB16" i="4"/>
  <c r="AE46" i="4"/>
  <c r="AF41" i="4"/>
  <c r="AB37" i="4"/>
  <c r="AC32" i="4"/>
  <c r="AC24" i="4"/>
  <c r="AD11" i="4"/>
  <c r="AF44" i="4"/>
  <c r="AB40" i="4"/>
  <c r="AB32" i="4"/>
  <c r="AE25" i="4"/>
  <c r="AC11" i="4"/>
  <c r="AE44" i="4"/>
  <c r="AF39" i="4"/>
  <c r="AB35" i="4"/>
  <c r="AC30" i="4"/>
  <c r="AD25" i="4"/>
  <c r="AB11" i="4"/>
  <c r="AE45" i="4"/>
  <c r="AD42" i="4"/>
  <c r="AC39" i="4"/>
  <c r="AD34" i="4"/>
  <c r="AC31" i="4"/>
  <c r="AB28" i="4"/>
  <c r="AC23" i="4"/>
  <c r="AF8"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D43" i="4"/>
  <c r="AC40" i="4"/>
  <c r="AD35" i="4"/>
  <c r="AE30" i="4"/>
  <c r="AD27" i="4"/>
  <c r="AE22" i="4"/>
  <c r="AF17" i="4"/>
  <c r="AE14" i="4"/>
  <c r="AC8" i="4"/>
  <c r="AD46" i="4"/>
  <c r="AE41" i="4"/>
  <c r="AF36" i="4"/>
  <c r="AC35" i="4"/>
  <c r="AD30" i="4"/>
  <c r="AC27" i="4"/>
  <c r="AD22" i="4"/>
  <c r="AC19" i="4"/>
  <c r="AD14" i="4"/>
  <c r="AB8" i="4"/>
  <c r="AF47" i="4"/>
  <c r="AD41" i="4"/>
  <c r="AC38" i="4"/>
  <c r="AD33" i="4"/>
  <c r="AB27" i="4"/>
  <c r="AC22" i="4"/>
  <c r="AE20" i="4"/>
  <c r="AD17" i="4"/>
  <c r="AC14" i="4"/>
  <c r="AE12" i="4"/>
  <c r="AC47" i="4"/>
  <c r="AB44" i="4"/>
  <c r="AF40" i="4"/>
  <c r="AE37" i="4"/>
  <c r="AB36" i="4"/>
  <c r="AF32" i="4"/>
  <c r="AE29" i="4"/>
  <c r="AD26" i="4"/>
  <c r="AF24" i="4"/>
  <c r="AE21" i="4"/>
  <c r="AB20" i="4"/>
  <c r="AD18" i="4"/>
  <c r="AF16" i="4"/>
  <c r="AC15" i="4"/>
  <c r="AE13" i="4"/>
  <c r="AB12" i="4"/>
  <c r="AD10" i="4"/>
  <c r="AF46" i="4"/>
  <c r="AC45" i="4"/>
  <c r="AE43" i="4"/>
  <c r="AB42" i="4"/>
  <c r="AD40" i="4"/>
  <c r="AF38" i="4"/>
  <c r="AC37" i="4"/>
  <c r="AE35" i="4"/>
  <c r="AB34" i="4"/>
  <c r="AD32" i="4"/>
  <c r="AF30" i="4"/>
  <c r="AC29" i="4"/>
  <c r="AE27" i="4"/>
  <c r="AB26" i="4"/>
  <c r="AD24" i="4"/>
  <c r="AF22" i="4"/>
  <c r="AC21" i="4"/>
  <c r="AE19" i="4"/>
  <c r="AB18" i="4"/>
  <c r="AD16" i="4"/>
  <c r="AF14" i="4"/>
  <c r="AC13" i="4"/>
  <c r="AE11" i="4"/>
  <c r="AB10" i="4"/>
  <c r="BR35" i="1"/>
  <c r="BK6" i="1"/>
  <c r="BL6" i="1" s="1"/>
  <c r="BK22" i="1"/>
  <c r="BL22" i="1" s="1"/>
  <c r="BR34" i="1"/>
  <c r="BK38" i="1"/>
  <c r="BL38" i="1" s="1"/>
  <c r="BR44" i="1"/>
  <c r="BR29" i="1"/>
  <c r="BR6" i="1"/>
  <c r="BR15" i="1"/>
  <c r="BK19" i="1"/>
  <c r="BL19" i="1" s="1"/>
  <c r="BR40" i="1"/>
  <c r="BR41" i="1"/>
  <c r="BR5" i="1"/>
  <c r="BR7" i="1"/>
  <c r="BK8" i="1"/>
  <c r="BL8" i="1" s="1"/>
  <c r="BR12" i="1"/>
  <c r="BK20" i="1"/>
  <c r="BL20" i="1" s="1"/>
  <c r="BR23" i="1"/>
  <c r="BR25" i="1"/>
  <c r="BR39" i="1"/>
  <c r="BR42" i="1"/>
  <c r="BR26" i="1"/>
  <c r="BK36" i="1"/>
  <c r="BL36" i="1" s="1"/>
  <c r="BR22" i="1"/>
  <c r="BR38" i="1"/>
  <c r="BR11" i="1"/>
  <c r="BK18" i="1"/>
  <c r="BL18" i="1" s="1"/>
  <c r="BK34" i="1"/>
  <c r="BL34" i="1" s="1"/>
  <c r="BR36" i="1"/>
  <c r="BK44" i="1"/>
  <c r="BL44" i="1" s="1"/>
  <c r="BJ16" i="1"/>
  <c r="BK16" i="1" s="1"/>
  <c r="BL16" i="1" s="1"/>
  <c r="BJ32" i="1"/>
  <c r="BK32" i="1" s="1"/>
  <c r="BL32" i="1" s="1"/>
  <c r="BJ40" i="1"/>
  <c r="BK40" i="1" s="1"/>
  <c r="BL40" i="1" s="1"/>
  <c r="BJ10" i="1"/>
  <c r="BK10" i="1" s="1"/>
  <c r="BL10" i="1" s="1"/>
  <c r="BQ14" i="1"/>
  <c r="BR14" i="1" s="1"/>
  <c r="BQ22" i="1"/>
  <c r="BQ30" i="1"/>
  <c r="BR30" i="1" s="1"/>
  <c r="BQ38" i="1"/>
  <c r="BJ7" i="1"/>
  <c r="BK7" i="1" s="1"/>
  <c r="BL7" i="1" s="1"/>
  <c r="BQ11" i="1"/>
  <c r="BQ19" i="1"/>
  <c r="BR19" i="1" s="1"/>
  <c r="BQ27" i="1"/>
  <c r="BR27" i="1" s="1"/>
  <c r="BQ35" i="1"/>
  <c r="BQ43" i="1"/>
  <c r="BR43" i="1" s="1"/>
  <c r="BQ5" i="1"/>
  <c r="BJ9" i="1"/>
  <c r="BK9" i="1" s="1"/>
  <c r="BL9" i="1" s="1"/>
  <c r="BQ13" i="1"/>
  <c r="BR13" i="1" s="1"/>
  <c r="BJ17" i="1"/>
  <c r="BK17" i="1" s="1"/>
  <c r="BL17" i="1" s="1"/>
  <c r="BQ21" i="1"/>
  <c r="BR21" i="1" s="1"/>
  <c r="BJ25" i="1"/>
  <c r="BK25" i="1" s="1"/>
  <c r="BL25" i="1" s="1"/>
  <c r="BQ29" i="1"/>
  <c r="BJ33" i="1"/>
  <c r="BK33" i="1" s="1"/>
  <c r="BL33" i="1" s="1"/>
  <c r="BQ37" i="1"/>
  <c r="BR37" i="1" s="1"/>
  <c r="BJ41" i="1"/>
  <c r="BK41" i="1" s="1"/>
  <c r="BL41"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M24" i="4"/>
  <c r="AM25" i="4"/>
  <c r="AM26" i="4"/>
  <c r="AM27" i="4"/>
  <c r="AM28" i="4"/>
  <c r="AM29" i="4"/>
  <c r="AM30" i="4"/>
  <c r="AM31" i="4"/>
  <c r="AM32" i="4"/>
  <c r="AM33" i="4"/>
  <c r="AM34" i="4"/>
  <c r="AM35" i="4"/>
  <c r="AM36" i="4"/>
  <c r="AM37" i="4"/>
  <c r="AM38" i="4"/>
  <c r="AM39" i="4"/>
  <c r="AM40" i="4"/>
  <c r="AM41" i="4"/>
  <c r="AM42" i="4"/>
  <c r="AM43" i="4"/>
  <c r="AM44" i="4"/>
  <c r="AM45" i="4"/>
  <c r="AM46" i="4"/>
  <c r="AM47" i="4"/>
  <c r="AN19" i="4" s="1"/>
  <c r="H19" i="4" s="1"/>
  <c r="AM8" i="4"/>
  <c r="W9" i="4"/>
  <c r="X9" i="4"/>
  <c r="E9" i="4" s="1"/>
  <c r="W10" i="4"/>
  <c r="X10" i="4"/>
  <c r="E10" i="4" s="1"/>
  <c r="W11" i="4"/>
  <c r="X11" i="4"/>
  <c r="E11" i="4" s="1"/>
  <c r="W12" i="4"/>
  <c r="X12" i="4"/>
  <c r="E12" i="4" s="1"/>
  <c r="X9" i="37" s="1"/>
  <c r="W13" i="4"/>
  <c r="X13" i="4"/>
  <c r="E13" i="4" s="1"/>
  <c r="W14" i="4"/>
  <c r="X14" i="4"/>
  <c r="E14" i="4" s="1"/>
  <c r="X11" i="32" s="1"/>
  <c r="W15" i="4"/>
  <c r="D15" i="4" s="1"/>
  <c r="X15" i="4"/>
  <c r="E15" i="4" s="1"/>
  <c r="W16" i="4"/>
  <c r="D16" i="4" s="1"/>
  <c r="X16" i="4"/>
  <c r="E16" i="4" s="1"/>
  <c r="X13" i="14" s="1"/>
  <c r="W17" i="4"/>
  <c r="X17" i="4"/>
  <c r="W18" i="4"/>
  <c r="D18" i="4" s="1"/>
  <c r="V15" i="22" s="1"/>
  <c r="X18" i="4"/>
  <c r="E18" i="4" s="1"/>
  <c r="W19" i="4"/>
  <c r="D19" i="4" s="1"/>
  <c r="X19" i="4"/>
  <c r="W20" i="4"/>
  <c r="D20" i="4" s="1"/>
  <c r="X20" i="4"/>
  <c r="E20" i="4" s="1"/>
  <c r="W21" i="4"/>
  <c r="D21" i="4" s="1"/>
  <c r="X21" i="4"/>
  <c r="E21" i="4" s="1"/>
  <c r="W22" i="4"/>
  <c r="X22" i="4"/>
  <c r="E22" i="4" s="1"/>
  <c r="X19" i="20" s="1"/>
  <c r="W23" i="4"/>
  <c r="X23" i="4"/>
  <c r="W24" i="4"/>
  <c r="D24" i="4" s="1"/>
  <c r="X24" i="4"/>
  <c r="E24" i="4" s="1"/>
  <c r="X21" i="23" s="1"/>
  <c r="W25" i="4"/>
  <c r="X25" i="4"/>
  <c r="W26" i="4"/>
  <c r="D26" i="4" s="1"/>
  <c r="X26" i="4"/>
  <c r="E26" i="4" s="1"/>
  <c r="X23" i="52" s="1"/>
  <c r="W27" i="4"/>
  <c r="D27" i="4" s="1"/>
  <c r="X27" i="4"/>
  <c r="W28" i="4"/>
  <c r="D28" i="4" s="1"/>
  <c r="X28" i="4"/>
  <c r="E28" i="4" s="1"/>
  <c r="X25" i="12" s="1"/>
  <c r="W29" i="4"/>
  <c r="D29" i="4" s="1"/>
  <c r="X29" i="4"/>
  <c r="E29" i="4" s="1"/>
  <c r="W30" i="4"/>
  <c r="D30" i="4" s="1"/>
  <c r="V27" i="28" s="1"/>
  <c r="X30" i="4"/>
  <c r="E30" i="4" s="1"/>
  <c r="X27" i="22" s="1"/>
  <c r="W31" i="4"/>
  <c r="D31" i="4" s="1"/>
  <c r="X31" i="4"/>
  <c r="E31" i="4" s="1"/>
  <c r="W32" i="4"/>
  <c r="D32" i="4" s="1"/>
  <c r="X32" i="4"/>
  <c r="E32" i="4" s="1"/>
  <c r="X29" i="50" s="1"/>
  <c r="W33" i="4"/>
  <c r="X33" i="4"/>
  <c r="E33" i="4" s="1"/>
  <c r="W34" i="4"/>
  <c r="D34" i="4" s="1"/>
  <c r="X34" i="4"/>
  <c r="E34" i="4" s="1"/>
  <c r="W35" i="4"/>
  <c r="D35" i="4" s="1"/>
  <c r="X35" i="4"/>
  <c r="E35" i="4" s="1"/>
  <c r="W36" i="4"/>
  <c r="X36" i="4"/>
  <c r="E36" i="4" s="1"/>
  <c r="X33" i="29" s="1"/>
  <c r="W37" i="4"/>
  <c r="X37" i="4"/>
  <c r="E37" i="4" s="1"/>
  <c r="W38" i="4"/>
  <c r="X38" i="4"/>
  <c r="E38" i="4" s="1"/>
  <c r="W39" i="4"/>
  <c r="X39" i="4"/>
  <c r="E39" i="4" s="1"/>
  <c r="W40" i="4"/>
  <c r="X40" i="4"/>
  <c r="E40" i="4" s="1"/>
  <c r="X37" i="34" s="1"/>
  <c r="W41" i="4"/>
  <c r="D41" i="4" s="1"/>
  <c r="X41" i="4"/>
  <c r="W42" i="4"/>
  <c r="D42" i="4" s="1"/>
  <c r="X42" i="4"/>
  <c r="E42" i="4" s="1"/>
  <c r="W43" i="4"/>
  <c r="D43" i="4" s="1"/>
  <c r="X43" i="4"/>
  <c r="W44" i="4"/>
  <c r="D44" i="4" s="1"/>
  <c r="V41" i="30" s="1"/>
  <c r="X44" i="4"/>
  <c r="E44" i="4" s="1"/>
  <c r="X41" i="21" s="1"/>
  <c r="W45" i="4"/>
  <c r="D45" i="4" s="1"/>
  <c r="V42" i="30" s="1"/>
  <c r="X45" i="4"/>
  <c r="W46" i="4"/>
  <c r="D46" i="4" s="1"/>
  <c r="V43" i="30" s="1"/>
  <c r="X46" i="4"/>
  <c r="E46" i="4" s="1"/>
  <c r="X47" i="4"/>
  <c r="E47" i="4" s="1"/>
  <c r="X8" i="4"/>
  <c r="W8" i="4"/>
  <c r="D8" i="4" s="1"/>
  <c r="D6" i="50"/>
  <c r="D7" i="50"/>
  <c r="D8" i="50"/>
  <c r="D9" i="50"/>
  <c r="D10" i="50"/>
  <c r="D11" i="50"/>
  <c r="D12" i="50"/>
  <c r="D13" i="50"/>
  <c r="D14" i="50"/>
  <c r="D15" i="50"/>
  <c r="D16" i="50"/>
  <c r="D17" i="50"/>
  <c r="D18" i="50"/>
  <c r="D19" i="50"/>
  <c r="D20" i="50"/>
  <c r="D21" i="50"/>
  <c r="D22" i="50"/>
  <c r="D23" i="50"/>
  <c r="D24" i="50"/>
  <c r="D25" i="50"/>
  <c r="D26" i="50"/>
  <c r="D27" i="50"/>
  <c r="D28" i="50"/>
  <c r="D29" i="50"/>
  <c r="D30" i="50"/>
  <c r="D31" i="50"/>
  <c r="D32" i="50"/>
  <c r="D33" i="50"/>
  <c r="D34" i="50"/>
  <c r="D35" i="50"/>
  <c r="D36" i="50"/>
  <c r="D37" i="50"/>
  <c r="D38" i="50"/>
  <c r="D39" i="50"/>
  <c r="D40" i="50"/>
  <c r="D41" i="50"/>
  <c r="D42" i="50"/>
  <c r="D43" i="50"/>
  <c r="D44" i="50"/>
  <c r="D5" i="50"/>
  <c r="C41" i="50"/>
  <c r="C44" i="50" s="1"/>
  <c r="G45" i="4"/>
  <c r="J42" i="19" s="1"/>
  <c r="D41" i="8"/>
  <c r="D42" i="8"/>
  <c r="D43" i="8"/>
  <c r="D44" i="8"/>
  <c r="D33" i="13"/>
  <c r="D34" i="13"/>
  <c r="D35" i="13"/>
  <c r="E35" i="13" s="1"/>
  <c r="D36" i="13"/>
  <c r="D37" i="13"/>
  <c r="D38" i="13"/>
  <c r="D39" i="13"/>
  <c r="D40" i="13"/>
  <c r="D41" i="13"/>
  <c r="D42" i="13"/>
  <c r="D43" i="13"/>
  <c r="E43" i="13" s="1"/>
  <c r="D44" i="13"/>
  <c r="D41" i="12"/>
  <c r="D42" i="12"/>
  <c r="D43" i="12"/>
  <c r="D44" i="12"/>
  <c r="D41" i="14"/>
  <c r="D42" i="14"/>
  <c r="D43" i="14"/>
  <c r="E43" i="14" s="1"/>
  <c r="D44" i="14"/>
  <c r="D41" i="15"/>
  <c r="D42" i="15"/>
  <c r="D43" i="15"/>
  <c r="D44" i="15"/>
  <c r="D41" i="16"/>
  <c r="D42" i="16"/>
  <c r="D43" i="16"/>
  <c r="E43" i="16" s="1"/>
  <c r="D44" i="16"/>
  <c r="D41" i="17"/>
  <c r="D42" i="17"/>
  <c r="D43" i="17"/>
  <c r="D44" i="17"/>
  <c r="D41" i="18"/>
  <c r="D42" i="18"/>
  <c r="D43" i="18"/>
  <c r="E43" i="18" s="1"/>
  <c r="D44" i="18"/>
  <c r="D41" i="19"/>
  <c r="D42" i="19"/>
  <c r="D43" i="19"/>
  <c r="D44" i="19"/>
  <c r="D41" i="20"/>
  <c r="D42" i="20"/>
  <c r="D43" i="20"/>
  <c r="E43" i="20" s="1"/>
  <c r="D44" i="20"/>
  <c r="D41" i="21"/>
  <c r="D42" i="21"/>
  <c r="D43" i="21"/>
  <c r="D44" i="21"/>
  <c r="D41" i="22"/>
  <c r="D42" i="22"/>
  <c r="D43" i="22"/>
  <c r="E43" i="22" s="1"/>
  <c r="D44" i="22"/>
  <c r="D41" i="23"/>
  <c r="D42" i="23"/>
  <c r="D43" i="23"/>
  <c r="D44" i="23"/>
  <c r="D41" i="24"/>
  <c r="D42" i="24"/>
  <c r="D43" i="24"/>
  <c r="E43" i="24" s="1"/>
  <c r="D44" i="24"/>
  <c r="D41" i="25"/>
  <c r="D42" i="25"/>
  <c r="D43" i="25"/>
  <c r="D44" i="25"/>
  <c r="D41" i="26"/>
  <c r="D42" i="26"/>
  <c r="D43" i="26"/>
  <c r="E43" i="26" s="1"/>
  <c r="D44" i="26"/>
  <c r="D41" i="27"/>
  <c r="D42" i="27"/>
  <c r="D43" i="27"/>
  <c r="D44" i="27"/>
  <c r="D41" i="28"/>
  <c r="D42" i="28"/>
  <c r="D43" i="28"/>
  <c r="E43" i="28" s="1"/>
  <c r="D44" i="28"/>
  <c r="D41" i="29"/>
  <c r="D42" i="29"/>
  <c r="D43" i="29"/>
  <c r="D44" i="29"/>
  <c r="D41" i="31"/>
  <c r="D42" i="31"/>
  <c r="D43" i="31"/>
  <c r="D44" i="31"/>
  <c r="D41" i="32"/>
  <c r="D42" i="32"/>
  <c r="D43" i="32"/>
  <c r="D44" i="32"/>
  <c r="D41" i="33"/>
  <c r="D42" i="33"/>
  <c r="D43" i="33"/>
  <c r="D44" i="33"/>
  <c r="D41" i="34"/>
  <c r="D42" i="34"/>
  <c r="D43" i="34"/>
  <c r="D44" i="34"/>
  <c r="D41" i="35"/>
  <c r="D42" i="35"/>
  <c r="D43" i="35"/>
  <c r="E43" i="35" s="1"/>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E38" i="52" s="1"/>
  <c r="D39" i="52"/>
  <c r="D40" i="52"/>
  <c r="D41" i="52"/>
  <c r="D42" i="52"/>
  <c r="D43" i="52"/>
  <c r="D44" i="52"/>
  <c r="D44" i="51"/>
  <c r="D6" i="51"/>
  <c r="E6" i="51" s="1"/>
  <c r="D7" i="51"/>
  <c r="D8" i="51"/>
  <c r="D9" i="51"/>
  <c r="D10" i="51"/>
  <c r="D11" i="51"/>
  <c r="D12" i="51"/>
  <c r="D13" i="51"/>
  <c r="D14" i="51"/>
  <c r="E14" i="51" s="1"/>
  <c r="D15" i="51"/>
  <c r="D16" i="51"/>
  <c r="D17" i="51"/>
  <c r="D18" i="51"/>
  <c r="D19" i="51"/>
  <c r="D20" i="51"/>
  <c r="D21" i="51"/>
  <c r="D22" i="51"/>
  <c r="E22" i="51" s="1"/>
  <c r="D23" i="51"/>
  <c r="D24" i="51"/>
  <c r="D25" i="51"/>
  <c r="D26" i="51"/>
  <c r="D27" i="51"/>
  <c r="D28" i="51"/>
  <c r="D29" i="51"/>
  <c r="D30" i="51"/>
  <c r="E30" i="51" s="1"/>
  <c r="D31" i="51"/>
  <c r="D32" i="51"/>
  <c r="D33" i="51"/>
  <c r="D34" i="51"/>
  <c r="D35" i="51"/>
  <c r="D36" i="51"/>
  <c r="D37" i="51"/>
  <c r="D38" i="51"/>
  <c r="E38" i="51" s="1"/>
  <c r="D39" i="51"/>
  <c r="D40" i="51"/>
  <c r="D41" i="51"/>
  <c r="D42" i="51"/>
  <c r="D43" i="51"/>
  <c r="D5" i="51"/>
  <c r="D6" i="52"/>
  <c r="D7" i="52"/>
  <c r="D8" i="52"/>
  <c r="D9" i="52"/>
  <c r="D10" i="52"/>
  <c r="D11" i="52"/>
  <c r="D12" i="52"/>
  <c r="D13" i="52"/>
  <c r="D14" i="52"/>
  <c r="D15" i="52"/>
  <c r="E15" i="52" s="1"/>
  <c r="D16" i="52"/>
  <c r="D17" i="52"/>
  <c r="D18" i="52"/>
  <c r="D19" i="52"/>
  <c r="D20" i="52"/>
  <c r="D21" i="52"/>
  <c r="D22" i="52"/>
  <c r="D23" i="52"/>
  <c r="E23" i="52" s="1"/>
  <c r="D24" i="52"/>
  <c r="D25" i="52"/>
  <c r="D26" i="52"/>
  <c r="D27" i="52"/>
  <c r="D28" i="52"/>
  <c r="D29" i="52"/>
  <c r="D30" i="52"/>
  <c r="D5" i="52"/>
  <c r="E5" i="52" s="1"/>
  <c r="D41" i="43"/>
  <c r="D42" i="43"/>
  <c r="D43" i="43"/>
  <c r="C40" i="51"/>
  <c r="C44" i="51" s="1"/>
  <c r="C39" i="52"/>
  <c r="C44" i="52" s="1"/>
  <c r="D38" i="4"/>
  <c r="F45" i="4"/>
  <c r="T42" i="30" s="1"/>
  <c r="C45" i="7"/>
  <c r="L44" i="52"/>
  <c r="C5" i="8"/>
  <c r="C44" i="8" s="1"/>
  <c r="D5" i="8"/>
  <c r="D6" i="8"/>
  <c r="E6" i="8" s="1"/>
  <c r="D7" i="8"/>
  <c r="O10" i="4"/>
  <c r="P10" i="4" s="1"/>
  <c r="C10" i="4" s="1"/>
  <c r="D8" i="8"/>
  <c r="O11" i="4"/>
  <c r="P11" i="4" s="1"/>
  <c r="C11" i="4" s="1"/>
  <c r="F8" i="13" s="1"/>
  <c r="AN11" i="4"/>
  <c r="H11" i="4" s="1"/>
  <c r="D9" i="8"/>
  <c r="D10" i="8"/>
  <c r="O13" i="4"/>
  <c r="P13" i="4" s="1"/>
  <c r="C13" i="4" s="1"/>
  <c r="F10" i="49" s="1"/>
  <c r="AN13" i="4"/>
  <c r="H13" i="4" s="1"/>
  <c r="D11" i="8"/>
  <c r="D12" i="8"/>
  <c r="D13" i="8"/>
  <c r="D14" i="8"/>
  <c r="O17" i="4"/>
  <c r="P17" i="4" s="1"/>
  <c r="C17" i="4" s="1"/>
  <c r="P14" i="43" s="1"/>
  <c r="D15" i="8"/>
  <c r="O18" i="4"/>
  <c r="P18" i="4" s="1"/>
  <c r="C18" i="4" s="1"/>
  <c r="P15" i="37" s="1"/>
  <c r="D16" i="8"/>
  <c r="D17" i="8"/>
  <c r="D18" i="8"/>
  <c r="E18" i="8" s="1"/>
  <c r="AN21" i="4"/>
  <c r="H21" i="4" s="1"/>
  <c r="D19" i="8"/>
  <c r="E19" i="8" s="1"/>
  <c r="D20" i="8"/>
  <c r="AN23" i="4"/>
  <c r="H23" i="4" s="1"/>
  <c r="D21" i="8"/>
  <c r="E21" i="8" s="1"/>
  <c r="D22" i="8"/>
  <c r="D23" i="8"/>
  <c r="D24" i="8"/>
  <c r="D25" i="8"/>
  <c r="D26" i="8"/>
  <c r="AN29" i="4"/>
  <c r="H29" i="4" s="1"/>
  <c r="N26" i="15" s="1"/>
  <c r="D27" i="8"/>
  <c r="D28" i="8"/>
  <c r="E28" i="8" s="1"/>
  <c r="O31" i="4"/>
  <c r="P31" i="4" s="1"/>
  <c r="C31" i="4" s="1"/>
  <c r="F28" i="17" s="1"/>
  <c r="AN31" i="4"/>
  <c r="H31" i="4" s="1"/>
  <c r="D29" i="8"/>
  <c r="D30" i="8"/>
  <c r="AN33" i="4"/>
  <c r="H33" i="4" s="1"/>
  <c r="D31" i="8"/>
  <c r="D32" i="8"/>
  <c r="D33" i="8"/>
  <c r="E33" i="8" s="1"/>
  <c r="O36" i="4"/>
  <c r="P36" i="4" s="1"/>
  <c r="C36" i="4" s="1"/>
  <c r="D34" i="8"/>
  <c r="AN37" i="4"/>
  <c r="H37" i="4" s="1"/>
  <c r="N34" i="12" s="1"/>
  <c r="D35" i="8"/>
  <c r="AN38" i="4"/>
  <c r="H38" i="4" s="1"/>
  <c r="N35" i="33" s="1"/>
  <c r="D36" i="8"/>
  <c r="AN39" i="4"/>
  <c r="H39" i="4" s="1"/>
  <c r="D37" i="8"/>
  <c r="E37" i="8" s="1"/>
  <c r="D38" i="8"/>
  <c r="D39" i="8"/>
  <c r="E39" i="8" s="1"/>
  <c r="D40" i="8"/>
  <c r="O43" i="4"/>
  <c r="P43" i="4" s="1"/>
  <c r="C43" i="4" s="1"/>
  <c r="L44" i="8"/>
  <c r="AN47" i="4"/>
  <c r="H47" i="4" s="1"/>
  <c r="D5" i="13"/>
  <c r="C6" i="13"/>
  <c r="C44" i="13" s="1"/>
  <c r="D6" i="13"/>
  <c r="D7" i="13"/>
  <c r="D8" i="13"/>
  <c r="D9" i="13"/>
  <c r="D10" i="13"/>
  <c r="D11" i="13"/>
  <c r="D12" i="13"/>
  <c r="D13" i="13"/>
  <c r="D14" i="13"/>
  <c r="D15" i="13"/>
  <c r="D16" i="13"/>
  <c r="D17" i="13"/>
  <c r="D18" i="13"/>
  <c r="D19" i="13"/>
  <c r="D20" i="13"/>
  <c r="D21" i="13"/>
  <c r="E21" i="13" s="1"/>
  <c r="D22" i="13"/>
  <c r="D23" i="13"/>
  <c r="D24" i="13"/>
  <c r="D25" i="13"/>
  <c r="D26" i="13"/>
  <c r="D27" i="13"/>
  <c r="D28" i="13"/>
  <c r="D29" i="13"/>
  <c r="D30" i="13"/>
  <c r="D31" i="13"/>
  <c r="D32" i="13"/>
  <c r="L44" i="13"/>
  <c r="D5" i="12"/>
  <c r="C7" i="12"/>
  <c r="C44" i="12" s="1"/>
  <c r="D6" i="12"/>
  <c r="D7" i="12"/>
  <c r="E7" i="12" s="1"/>
  <c r="D8" i="12"/>
  <c r="D9" i="12"/>
  <c r="D10" i="12"/>
  <c r="D11" i="12"/>
  <c r="D12" i="12"/>
  <c r="D13" i="12"/>
  <c r="D14" i="12"/>
  <c r="D15" i="12"/>
  <c r="D16" i="12"/>
  <c r="D17" i="12"/>
  <c r="D18" i="12"/>
  <c r="D19" i="12"/>
  <c r="D20" i="12"/>
  <c r="D21" i="12"/>
  <c r="E21" i="12" s="1"/>
  <c r="D22" i="12"/>
  <c r="D23" i="12"/>
  <c r="E23" i="12" s="1"/>
  <c r="D24" i="12"/>
  <c r="D25" i="12"/>
  <c r="D26" i="12"/>
  <c r="D27" i="12"/>
  <c r="D28" i="12"/>
  <c r="D29" i="12"/>
  <c r="D30" i="12"/>
  <c r="D31" i="12"/>
  <c r="D32" i="12"/>
  <c r="D33" i="12"/>
  <c r="D34" i="12"/>
  <c r="D35" i="12"/>
  <c r="E35" i="12" s="1"/>
  <c r="D36" i="12"/>
  <c r="D37" i="12"/>
  <c r="D38" i="12"/>
  <c r="D39" i="12"/>
  <c r="E39" i="12" s="1"/>
  <c r="D40" i="12"/>
  <c r="D5" i="14"/>
  <c r="C8" i="14"/>
  <c r="C44" i="14" s="1"/>
  <c r="D6" i="14"/>
  <c r="D7" i="14"/>
  <c r="D8" i="14"/>
  <c r="D9" i="14"/>
  <c r="D10" i="14"/>
  <c r="E10" i="14" s="1"/>
  <c r="D11" i="14"/>
  <c r="D12" i="14"/>
  <c r="D13" i="14"/>
  <c r="D14" i="14"/>
  <c r="D15" i="14"/>
  <c r="E15" i="14" s="1"/>
  <c r="D16" i="14"/>
  <c r="D17" i="14"/>
  <c r="D18" i="14"/>
  <c r="E18" i="14" s="1"/>
  <c r="D19" i="14"/>
  <c r="E19" i="14" s="1"/>
  <c r="D20" i="14"/>
  <c r="D21" i="14"/>
  <c r="D22" i="14"/>
  <c r="D23" i="14"/>
  <c r="D24" i="14"/>
  <c r="D25" i="14"/>
  <c r="D26" i="14"/>
  <c r="E26" i="14" s="1"/>
  <c r="D27" i="14"/>
  <c r="D28" i="14"/>
  <c r="E28" i="14" s="1"/>
  <c r="D29" i="14"/>
  <c r="D30" i="14"/>
  <c r="D31" i="14"/>
  <c r="E31" i="14" s="1"/>
  <c r="D32" i="14"/>
  <c r="D33" i="14"/>
  <c r="D34" i="14"/>
  <c r="E34" i="14" s="1"/>
  <c r="D35" i="14"/>
  <c r="E35" i="14" s="1"/>
  <c r="D36" i="14"/>
  <c r="D37" i="14"/>
  <c r="D38" i="14"/>
  <c r="D39" i="14"/>
  <c r="D40" i="14"/>
  <c r="L44" i="14"/>
  <c r="D5" i="15"/>
  <c r="E5" i="15" s="1"/>
  <c r="C9" i="15"/>
  <c r="C44" i="15" s="1"/>
  <c r="D6" i="15"/>
  <c r="D7" i="15"/>
  <c r="D8" i="15"/>
  <c r="D9" i="15"/>
  <c r="D10" i="15"/>
  <c r="D11" i="15"/>
  <c r="D12" i="15"/>
  <c r="E12" i="15" s="1"/>
  <c r="G12" i="15" s="1"/>
  <c r="D13" i="15"/>
  <c r="E13" i="15" s="1"/>
  <c r="D14" i="15"/>
  <c r="D15" i="15"/>
  <c r="D16" i="15"/>
  <c r="D17" i="15"/>
  <c r="D18" i="15"/>
  <c r="D19" i="15"/>
  <c r="D20" i="15"/>
  <c r="D21" i="15"/>
  <c r="D22" i="15"/>
  <c r="D23" i="15"/>
  <c r="D24" i="15"/>
  <c r="D25" i="15"/>
  <c r="D26" i="15"/>
  <c r="D27" i="15"/>
  <c r="D28" i="15"/>
  <c r="E28" i="15" s="1"/>
  <c r="D29" i="15"/>
  <c r="D30" i="15"/>
  <c r="D31" i="15"/>
  <c r="D32" i="15"/>
  <c r="D33" i="15"/>
  <c r="D34" i="15"/>
  <c r="D35" i="15"/>
  <c r="D36" i="15"/>
  <c r="D37" i="15"/>
  <c r="D38" i="15"/>
  <c r="D39" i="15"/>
  <c r="D40" i="15"/>
  <c r="L44" i="15"/>
  <c r="D5" i="16"/>
  <c r="C10" i="16"/>
  <c r="C44" i="16" s="1"/>
  <c r="D6" i="16"/>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E34" i="16" s="1"/>
  <c r="D35" i="16"/>
  <c r="D36" i="16"/>
  <c r="D37" i="16"/>
  <c r="D38" i="16"/>
  <c r="D39" i="16"/>
  <c r="D40" i="16"/>
  <c r="L44" i="16"/>
  <c r="D5" i="17"/>
  <c r="E5" i="17" s="1"/>
  <c r="C11" i="17"/>
  <c r="C44" i="17" s="1"/>
  <c r="D6" i="17"/>
  <c r="D7" i="17"/>
  <c r="D8" i="17"/>
  <c r="D9" i="17"/>
  <c r="D10" i="17"/>
  <c r="D11" i="17"/>
  <c r="D12" i="17"/>
  <c r="D13" i="17"/>
  <c r="D14" i="17"/>
  <c r="D15" i="17"/>
  <c r="D16" i="17"/>
  <c r="E16" i="17" s="1"/>
  <c r="D17" i="17"/>
  <c r="D18" i="17"/>
  <c r="D19" i="17"/>
  <c r="D20" i="17"/>
  <c r="E20" i="17" s="1"/>
  <c r="D21" i="17"/>
  <c r="D22" i="17"/>
  <c r="D23" i="17"/>
  <c r="D24" i="17"/>
  <c r="D25" i="17"/>
  <c r="D26" i="17"/>
  <c r="D27" i="17"/>
  <c r="D28" i="17"/>
  <c r="D29" i="17"/>
  <c r="D30" i="17"/>
  <c r="D31" i="17"/>
  <c r="D32" i="17"/>
  <c r="E32" i="17" s="1"/>
  <c r="D33" i="17"/>
  <c r="D34" i="17"/>
  <c r="D35" i="17"/>
  <c r="D36" i="17"/>
  <c r="E36" i="17" s="1"/>
  <c r="D37" i="17"/>
  <c r="D38" i="17"/>
  <c r="E38" i="17" s="1"/>
  <c r="D39" i="17"/>
  <c r="D40" i="17"/>
  <c r="L44" i="17"/>
  <c r="D5" i="18"/>
  <c r="C12" i="18"/>
  <c r="C44" i="18" s="1"/>
  <c r="D6" i="18"/>
  <c r="D7" i="18"/>
  <c r="D8" i="18"/>
  <c r="D9" i="18"/>
  <c r="D10" i="18"/>
  <c r="E10" i="18" s="1"/>
  <c r="D11" i="18"/>
  <c r="D12" i="18"/>
  <c r="D13" i="18"/>
  <c r="D14" i="18"/>
  <c r="D15" i="18"/>
  <c r="D16" i="18"/>
  <c r="D17" i="18"/>
  <c r="D18" i="18"/>
  <c r="D19" i="18"/>
  <c r="D20" i="18"/>
  <c r="D21" i="18"/>
  <c r="D22" i="18"/>
  <c r="D23" i="18"/>
  <c r="D24" i="18"/>
  <c r="D25" i="18"/>
  <c r="D26" i="18"/>
  <c r="E26" i="18" s="1"/>
  <c r="D27" i="18"/>
  <c r="D28" i="18"/>
  <c r="D29" i="18"/>
  <c r="D30" i="18"/>
  <c r="D31" i="18"/>
  <c r="D32" i="18"/>
  <c r="D33" i="18"/>
  <c r="D34" i="18"/>
  <c r="D35" i="18"/>
  <c r="D36" i="18"/>
  <c r="D37" i="18"/>
  <c r="E37" i="18" s="1"/>
  <c r="D38" i="18"/>
  <c r="D39" i="18"/>
  <c r="D40" i="18"/>
  <c r="L44" i="18"/>
  <c r="D5" i="19"/>
  <c r="E5" i="19" s="1"/>
  <c r="C13" i="19"/>
  <c r="D6" i="19"/>
  <c r="D7" i="19"/>
  <c r="D8" i="19"/>
  <c r="D9" i="19"/>
  <c r="D10" i="19"/>
  <c r="D11" i="19"/>
  <c r="D12" i="19"/>
  <c r="E12" i="19" s="1"/>
  <c r="D13" i="19"/>
  <c r="D14" i="19"/>
  <c r="D15" i="19"/>
  <c r="D16" i="19"/>
  <c r="D17" i="19"/>
  <c r="D18" i="19"/>
  <c r="D19" i="19"/>
  <c r="D20" i="19"/>
  <c r="E20" i="19" s="1"/>
  <c r="D21" i="19"/>
  <c r="D22" i="19"/>
  <c r="D23" i="19"/>
  <c r="D24" i="19"/>
  <c r="D25" i="19"/>
  <c r="D26" i="19"/>
  <c r="D27" i="19"/>
  <c r="D28" i="19"/>
  <c r="D29" i="19"/>
  <c r="D30" i="19"/>
  <c r="D31" i="19"/>
  <c r="D32" i="19"/>
  <c r="D33" i="19"/>
  <c r="D34" i="19"/>
  <c r="D35" i="19"/>
  <c r="D36" i="19"/>
  <c r="E36" i="19" s="1"/>
  <c r="D37" i="19"/>
  <c r="D38" i="19"/>
  <c r="D39" i="19"/>
  <c r="D40" i="19"/>
  <c r="L44" i="19"/>
  <c r="D5" i="20"/>
  <c r="C14" i="20"/>
  <c r="D6" i="20"/>
  <c r="E6" i="20" s="1"/>
  <c r="D7" i="20"/>
  <c r="D8" i="20"/>
  <c r="D9" i="20"/>
  <c r="E9" i="20" s="1"/>
  <c r="D10" i="20"/>
  <c r="D11" i="20"/>
  <c r="D12" i="20"/>
  <c r="D13" i="20"/>
  <c r="E13" i="20" s="1"/>
  <c r="D14" i="20"/>
  <c r="E14" i="20" s="1"/>
  <c r="D15" i="20"/>
  <c r="D16" i="20"/>
  <c r="D17" i="20"/>
  <c r="D18" i="20"/>
  <c r="D19" i="20"/>
  <c r="D20" i="20"/>
  <c r="D21" i="20"/>
  <c r="E21" i="20" s="1"/>
  <c r="D22" i="20"/>
  <c r="D23" i="20"/>
  <c r="D24" i="20"/>
  <c r="D25" i="20"/>
  <c r="E25" i="20" s="1"/>
  <c r="D26" i="20"/>
  <c r="D27" i="20"/>
  <c r="D28" i="20"/>
  <c r="D29" i="20"/>
  <c r="E29" i="20" s="1"/>
  <c r="D30" i="20"/>
  <c r="D31" i="20"/>
  <c r="D32" i="20"/>
  <c r="D33" i="20"/>
  <c r="D34" i="20"/>
  <c r="D35" i="20"/>
  <c r="D36" i="20"/>
  <c r="D37" i="20"/>
  <c r="E37" i="20" s="1"/>
  <c r="D38" i="20"/>
  <c r="D39" i="20"/>
  <c r="D40" i="20"/>
  <c r="L44" i="20"/>
  <c r="D5" i="21"/>
  <c r="C15" i="21"/>
  <c r="C44" i="21" s="1"/>
  <c r="D6" i="21"/>
  <c r="D7" i="21"/>
  <c r="D8" i="21"/>
  <c r="E8" i="21" s="1"/>
  <c r="D9" i="21"/>
  <c r="D10" i="21"/>
  <c r="D11" i="21"/>
  <c r="D12" i="21"/>
  <c r="D13" i="21"/>
  <c r="D14" i="21"/>
  <c r="D15" i="21"/>
  <c r="D16" i="21"/>
  <c r="E16" i="21" s="1"/>
  <c r="D17" i="2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D6" i="22"/>
  <c r="D7" i="22"/>
  <c r="D8" i="22"/>
  <c r="D9" i="22"/>
  <c r="D10" i="22"/>
  <c r="E10" i="22" s="1"/>
  <c r="D11" i="22"/>
  <c r="D12" i="22"/>
  <c r="D13" i="22"/>
  <c r="D14" i="22"/>
  <c r="D15" i="22"/>
  <c r="D16" i="22"/>
  <c r="D17" i="22"/>
  <c r="D18" i="22"/>
  <c r="E18" i="22" s="1"/>
  <c r="D19" i="22"/>
  <c r="D20" i="22"/>
  <c r="D21" i="22"/>
  <c r="E21" i="22" s="1"/>
  <c r="D22" i="22"/>
  <c r="D23" i="22"/>
  <c r="D24" i="22"/>
  <c r="D25" i="22"/>
  <c r="D26" i="22"/>
  <c r="E26" i="22" s="1"/>
  <c r="D27" i="22"/>
  <c r="D28" i="22"/>
  <c r="D29" i="22"/>
  <c r="D30" i="22"/>
  <c r="D31" i="22"/>
  <c r="D32" i="22"/>
  <c r="D33" i="22"/>
  <c r="D34" i="22"/>
  <c r="E34" i="22" s="1"/>
  <c r="D35" i="22"/>
  <c r="D36" i="22"/>
  <c r="D37" i="22"/>
  <c r="E37" i="22" s="1"/>
  <c r="D38" i="22"/>
  <c r="D39" i="22"/>
  <c r="D40" i="22"/>
  <c r="L44" i="22"/>
  <c r="D5" i="23"/>
  <c r="E5" i="23" s="1"/>
  <c r="C17" i="23"/>
  <c r="C44" i="23" s="1"/>
  <c r="D6" i="23"/>
  <c r="D7" i="23"/>
  <c r="D8" i="23"/>
  <c r="E8" i="23" s="1"/>
  <c r="D9" i="23"/>
  <c r="D10" i="23"/>
  <c r="D11" i="23"/>
  <c r="D12" i="23"/>
  <c r="E12" i="23" s="1"/>
  <c r="D13" i="23"/>
  <c r="D14" i="23"/>
  <c r="D15" i="23"/>
  <c r="D16" i="23"/>
  <c r="D17" i="23"/>
  <c r="D18" i="23"/>
  <c r="D19" i="23"/>
  <c r="D20" i="23"/>
  <c r="E20" i="23" s="1"/>
  <c r="D21" i="23"/>
  <c r="D22" i="23"/>
  <c r="D23" i="23"/>
  <c r="D24" i="23"/>
  <c r="D25" i="23"/>
  <c r="D26" i="23"/>
  <c r="D27" i="23"/>
  <c r="D28" i="23"/>
  <c r="E28" i="23" s="1"/>
  <c r="D29" i="23"/>
  <c r="E29" i="23" s="1"/>
  <c r="D30" i="23"/>
  <c r="D31" i="23"/>
  <c r="D32" i="23"/>
  <c r="D33" i="23"/>
  <c r="D34" i="23"/>
  <c r="E34" i="23" s="1"/>
  <c r="D35" i="23"/>
  <c r="D36" i="23"/>
  <c r="E36" i="23" s="1"/>
  <c r="D37" i="23"/>
  <c r="D38" i="23"/>
  <c r="D39" i="23"/>
  <c r="D40" i="23"/>
  <c r="L44" i="23"/>
  <c r="D5" i="24"/>
  <c r="C18" i="24"/>
  <c r="D6" i="24"/>
  <c r="E6" i="24" s="1"/>
  <c r="D7" i="24"/>
  <c r="D8" i="24"/>
  <c r="D9" i="24"/>
  <c r="D10" i="24"/>
  <c r="D11" i="24"/>
  <c r="D12" i="24"/>
  <c r="D13" i="24"/>
  <c r="D14" i="24"/>
  <c r="E14" i="24" s="1"/>
  <c r="D15" i="24"/>
  <c r="D16" i="24"/>
  <c r="D17" i="24"/>
  <c r="D18" i="24"/>
  <c r="D19" i="24"/>
  <c r="D20" i="24"/>
  <c r="D21" i="24"/>
  <c r="E21" i="24" s="1"/>
  <c r="D22" i="24"/>
  <c r="E22" i="24" s="1"/>
  <c r="D23" i="24"/>
  <c r="D24" i="24"/>
  <c r="D25" i="24"/>
  <c r="D26" i="24"/>
  <c r="D27" i="24"/>
  <c r="D28" i="24"/>
  <c r="D29" i="24"/>
  <c r="D30" i="24"/>
  <c r="E30" i="24" s="1"/>
  <c r="D31" i="24"/>
  <c r="D32" i="24"/>
  <c r="D33" i="24"/>
  <c r="D34" i="24"/>
  <c r="D35" i="24"/>
  <c r="D36" i="24"/>
  <c r="D37" i="24"/>
  <c r="E37" i="24" s="1"/>
  <c r="D38" i="24"/>
  <c r="E38" i="24" s="1"/>
  <c r="D39" i="24"/>
  <c r="D40" i="24"/>
  <c r="L44" i="24"/>
  <c r="D5" i="25"/>
  <c r="C19" i="25"/>
  <c r="C44" i="25" s="1"/>
  <c r="D6" i="25"/>
  <c r="D7" i="25"/>
  <c r="D8" i="25"/>
  <c r="E8" i="25" s="1"/>
  <c r="D9" i="25"/>
  <c r="D10" i="25"/>
  <c r="D11" i="25"/>
  <c r="D12" i="25"/>
  <c r="D13" i="25"/>
  <c r="D14" i="25"/>
  <c r="D15" i="25"/>
  <c r="D16" i="25"/>
  <c r="E16" i="25" s="1"/>
  <c r="D17" i="25"/>
  <c r="D18" i="25"/>
  <c r="D19" i="25"/>
  <c r="D20" i="25"/>
  <c r="D21" i="25"/>
  <c r="D22" i="25"/>
  <c r="D23" i="25"/>
  <c r="D24" i="25"/>
  <c r="D25" i="25"/>
  <c r="D26" i="25"/>
  <c r="D27" i="25"/>
  <c r="D28" i="25"/>
  <c r="D29" i="25"/>
  <c r="D30" i="25"/>
  <c r="D31" i="25"/>
  <c r="E31" i="25" s="1"/>
  <c r="D32" i="25"/>
  <c r="D33" i="25"/>
  <c r="D34" i="25"/>
  <c r="D35" i="25"/>
  <c r="D36" i="25"/>
  <c r="D37" i="25"/>
  <c r="D38" i="25"/>
  <c r="D39" i="25"/>
  <c r="D40" i="25"/>
  <c r="E40" i="25" s="1"/>
  <c r="L44" i="25"/>
  <c r="D5" i="26"/>
  <c r="C20" i="26"/>
  <c r="C44" i="26" s="1"/>
  <c r="D6" i="26"/>
  <c r="D7" i="26"/>
  <c r="D8" i="26"/>
  <c r="D9" i="26"/>
  <c r="E9" i="26" s="1"/>
  <c r="D10" i="26"/>
  <c r="E10" i="26" s="1"/>
  <c r="D11" i="26"/>
  <c r="D12" i="26"/>
  <c r="D13" i="26"/>
  <c r="D14" i="26"/>
  <c r="D15" i="26"/>
  <c r="D16" i="26"/>
  <c r="D17" i="26"/>
  <c r="D18" i="26"/>
  <c r="E18" i="26" s="1"/>
  <c r="D19" i="26"/>
  <c r="D20" i="26"/>
  <c r="D21" i="26"/>
  <c r="D22" i="26"/>
  <c r="D23" i="26"/>
  <c r="D24" i="26"/>
  <c r="D25" i="26"/>
  <c r="E25" i="26" s="1"/>
  <c r="D26" i="26"/>
  <c r="E26" i="26" s="1"/>
  <c r="D27" i="26"/>
  <c r="D28" i="26"/>
  <c r="D29" i="26"/>
  <c r="D30" i="26"/>
  <c r="D31" i="26"/>
  <c r="D32" i="26"/>
  <c r="D33" i="26"/>
  <c r="D34" i="26"/>
  <c r="E34" i="26" s="1"/>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E6" i="28" s="1"/>
  <c r="D7" i="28"/>
  <c r="D8" i="28"/>
  <c r="D9" i="28"/>
  <c r="D10" i="28"/>
  <c r="D11" i="28"/>
  <c r="D12" i="28"/>
  <c r="D13" i="28"/>
  <c r="D14" i="28"/>
  <c r="E14" i="28" s="1"/>
  <c r="D15" i="28"/>
  <c r="D16" i="28"/>
  <c r="D17" i="28"/>
  <c r="D18" i="28"/>
  <c r="D19" i="28"/>
  <c r="D20" i="28"/>
  <c r="D21" i="28"/>
  <c r="D22" i="28"/>
  <c r="E22" i="28" s="1"/>
  <c r="D23" i="28"/>
  <c r="D24" i="28"/>
  <c r="E24" i="28" s="1"/>
  <c r="D25" i="28"/>
  <c r="D26" i="28"/>
  <c r="D27" i="28"/>
  <c r="D28" i="28"/>
  <c r="D29" i="28"/>
  <c r="D30" i="28"/>
  <c r="E30" i="28" s="1"/>
  <c r="D31" i="28"/>
  <c r="D32" i="28"/>
  <c r="D33" i="28"/>
  <c r="D34" i="28"/>
  <c r="D35" i="28"/>
  <c r="D36" i="28"/>
  <c r="D37" i="28"/>
  <c r="D38" i="28"/>
  <c r="D39" i="28"/>
  <c r="D40" i="28"/>
  <c r="E40" i="28" s="1"/>
  <c r="L44" i="28"/>
  <c r="D5" i="29"/>
  <c r="C23" i="29"/>
  <c r="C44" i="29" s="1"/>
  <c r="D6" i="29"/>
  <c r="D7" i="29"/>
  <c r="D8" i="29"/>
  <c r="E8" i="29" s="1"/>
  <c r="D9" i="29"/>
  <c r="D10" i="29"/>
  <c r="D11" i="29"/>
  <c r="D12" i="29"/>
  <c r="D13" i="29"/>
  <c r="D14" i="29"/>
  <c r="D15" i="29"/>
  <c r="D16" i="29"/>
  <c r="D17" i="29"/>
  <c r="D18" i="29"/>
  <c r="D19" i="29"/>
  <c r="D20" i="29"/>
  <c r="D21" i="29"/>
  <c r="D22" i="29"/>
  <c r="D23" i="29"/>
  <c r="D24" i="29"/>
  <c r="E24" i="29" s="1"/>
  <c r="D25" i="29"/>
  <c r="D26" i="29"/>
  <c r="D27" i="29"/>
  <c r="D28" i="29"/>
  <c r="D29" i="29"/>
  <c r="D30" i="29"/>
  <c r="D31" i="29"/>
  <c r="D32" i="29"/>
  <c r="D33" i="29"/>
  <c r="D34" i="29"/>
  <c r="D35" i="29"/>
  <c r="D36" i="29"/>
  <c r="D37" i="29"/>
  <c r="D38" i="29"/>
  <c r="D39" i="29"/>
  <c r="D40" i="29"/>
  <c r="E40" i="29" s="1"/>
  <c r="L44" i="29"/>
  <c r="D5" i="31"/>
  <c r="C25" i="31"/>
  <c r="D6" i="31"/>
  <c r="D7" i="31"/>
  <c r="D8" i="31"/>
  <c r="D9" i="31"/>
  <c r="D10" i="31"/>
  <c r="E10" i="31" s="1"/>
  <c r="D11" i="31"/>
  <c r="D12" i="31"/>
  <c r="D13" i="31"/>
  <c r="D14" i="31"/>
  <c r="D15" i="31"/>
  <c r="D16" i="31"/>
  <c r="D17" i="31"/>
  <c r="D18" i="31"/>
  <c r="D19" i="31"/>
  <c r="D20" i="31"/>
  <c r="D21" i="31"/>
  <c r="D22" i="31"/>
  <c r="D23" i="31"/>
  <c r="D24" i="31"/>
  <c r="D25" i="31"/>
  <c r="D26" i="31"/>
  <c r="E26" i="31" s="1"/>
  <c r="D27" i="31"/>
  <c r="D28" i="31"/>
  <c r="D29" i="31"/>
  <c r="D30" i="31"/>
  <c r="D31" i="31"/>
  <c r="D32" i="31"/>
  <c r="D33" i="31"/>
  <c r="D34" i="31"/>
  <c r="E34" i="31" s="1"/>
  <c r="D35" i="31"/>
  <c r="D36" i="31"/>
  <c r="D37" i="31"/>
  <c r="D38" i="31"/>
  <c r="D39" i="31"/>
  <c r="D40" i="31"/>
  <c r="L44" i="31"/>
  <c r="D5" i="30"/>
  <c r="E5" i="30" s="1"/>
  <c r="C24" i="30"/>
  <c r="C44" i="30" s="1"/>
  <c r="D6" i="30"/>
  <c r="D7" i="30"/>
  <c r="D8" i="30"/>
  <c r="D9" i="30"/>
  <c r="D10" i="30"/>
  <c r="D11" i="30"/>
  <c r="D12" i="30"/>
  <c r="E12" i="30" s="1"/>
  <c r="D13" i="30"/>
  <c r="E13" i="30" s="1"/>
  <c r="D14" i="30"/>
  <c r="D15" i="30"/>
  <c r="D16" i="30"/>
  <c r="D17" i="30"/>
  <c r="D18" i="30"/>
  <c r="E18" i="30" s="1"/>
  <c r="D19" i="30"/>
  <c r="D20" i="30"/>
  <c r="E20" i="30" s="1"/>
  <c r="D21" i="30"/>
  <c r="D22" i="30"/>
  <c r="D23" i="30"/>
  <c r="D24" i="30"/>
  <c r="D25" i="30"/>
  <c r="D26" i="30"/>
  <c r="D27" i="30"/>
  <c r="D28" i="30"/>
  <c r="E28" i="30" s="1"/>
  <c r="D29" i="30"/>
  <c r="D30" i="30"/>
  <c r="D31" i="30"/>
  <c r="D32" i="30"/>
  <c r="D33" i="30"/>
  <c r="D34" i="30"/>
  <c r="E34" i="30" s="1"/>
  <c r="D35" i="30"/>
  <c r="D36" i="30"/>
  <c r="E36" i="30" s="1"/>
  <c r="D37" i="30"/>
  <c r="D38" i="30"/>
  <c r="D39" i="30"/>
  <c r="E39" i="30" s="1"/>
  <c r="D40" i="30"/>
  <c r="L44" i="30"/>
  <c r="D5" i="32"/>
  <c r="C26" i="32"/>
  <c r="C44" i="32" s="1"/>
  <c r="D6" i="32"/>
  <c r="D7" i="32"/>
  <c r="D8" i="32"/>
  <c r="D9" i="32"/>
  <c r="D10" i="32"/>
  <c r="D11" i="32"/>
  <c r="D12" i="32"/>
  <c r="D13" i="32"/>
  <c r="D14" i="32"/>
  <c r="E14" i="32" s="1"/>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L44" i="32"/>
  <c r="D5" i="33"/>
  <c r="C27" i="33"/>
  <c r="C44" i="33" s="1"/>
  <c r="D6" i="33"/>
  <c r="D7" i="33"/>
  <c r="D8" i="33"/>
  <c r="E8" i="33" s="1"/>
  <c r="D9" i="33"/>
  <c r="D10" i="33"/>
  <c r="D11" i="33"/>
  <c r="D12" i="33"/>
  <c r="D13" i="33"/>
  <c r="D14" i="33"/>
  <c r="D15" i="33"/>
  <c r="D16" i="33"/>
  <c r="E16" i="33" s="1"/>
  <c r="D17" i="33"/>
  <c r="D18" i="33"/>
  <c r="D19" i="33"/>
  <c r="D20" i="33"/>
  <c r="D21" i="33"/>
  <c r="D22" i="33"/>
  <c r="D23" i="33"/>
  <c r="D24" i="33"/>
  <c r="E24" i="33" s="1"/>
  <c r="D25" i="33"/>
  <c r="D26" i="33"/>
  <c r="D27" i="33"/>
  <c r="D28" i="33"/>
  <c r="D29" i="33"/>
  <c r="D30" i="33"/>
  <c r="D31" i="33"/>
  <c r="D32" i="33"/>
  <c r="E32" i="33" s="1"/>
  <c r="D33" i="33"/>
  <c r="D34" i="33"/>
  <c r="D35" i="33"/>
  <c r="D36" i="33"/>
  <c r="D37" i="33"/>
  <c r="D38" i="33"/>
  <c r="D39" i="33"/>
  <c r="D40" i="33"/>
  <c r="L44" i="33"/>
  <c r="D5" i="34"/>
  <c r="C28" i="34"/>
  <c r="D6" i="34"/>
  <c r="D7" i="34"/>
  <c r="D8" i="34"/>
  <c r="D9" i="34"/>
  <c r="D10" i="34"/>
  <c r="D11" i="34"/>
  <c r="D12" i="34"/>
  <c r="D13" i="34"/>
  <c r="D14" i="34"/>
  <c r="D15" i="34"/>
  <c r="D16" i="34"/>
  <c r="D17" i="34"/>
  <c r="D18" i="34"/>
  <c r="D19" i="34"/>
  <c r="D20" i="34"/>
  <c r="D21" i="34"/>
  <c r="D22" i="34"/>
  <c r="D23" i="34"/>
  <c r="D24" i="34"/>
  <c r="D25" i="34"/>
  <c r="D26" i="34"/>
  <c r="E26" i="34" s="1"/>
  <c r="D27" i="34"/>
  <c r="D28" i="34"/>
  <c r="D29" i="34"/>
  <c r="D30" i="34"/>
  <c r="D31" i="34"/>
  <c r="D32" i="34"/>
  <c r="D33" i="34"/>
  <c r="D34" i="34"/>
  <c r="D35" i="34"/>
  <c r="D36" i="34"/>
  <c r="D37" i="34"/>
  <c r="D38" i="34"/>
  <c r="D39" i="34"/>
  <c r="D40" i="34"/>
  <c r="L44" i="34"/>
  <c r="D5" i="35"/>
  <c r="E5" i="35" s="1"/>
  <c r="C29" i="35"/>
  <c r="C44" i="35" s="1"/>
  <c r="D6" i="35"/>
  <c r="D7" i="35"/>
  <c r="D8" i="35"/>
  <c r="D9" i="35"/>
  <c r="D10" i="35"/>
  <c r="D11" i="35"/>
  <c r="D12" i="35"/>
  <c r="D13" i="35"/>
  <c r="D14" i="35"/>
  <c r="D15" i="35"/>
  <c r="D16" i="35"/>
  <c r="D17" i="35"/>
  <c r="D18" i="35"/>
  <c r="D19" i="35"/>
  <c r="D20" i="35"/>
  <c r="E20" i="35" s="1"/>
  <c r="D21" i="35"/>
  <c r="D22" i="35"/>
  <c r="D23" i="35"/>
  <c r="D24" i="35"/>
  <c r="D25" i="35"/>
  <c r="D26" i="35"/>
  <c r="D27" i="35"/>
  <c r="D28" i="35"/>
  <c r="E28" i="35" s="1"/>
  <c r="D29" i="35"/>
  <c r="D30" i="35"/>
  <c r="D31" i="35"/>
  <c r="D32" i="35"/>
  <c r="D33" i="35"/>
  <c r="D34" i="35"/>
  <c r="D35" i="35"/>
  <c r="D36" i="35"/>
  <c r="E36" i="35" s="1"/>
  <c r="D37" i="35"/>
  <c r="D38" i="35"/>
  <c r="D39" i="35"/>
  <c r="D40" i="35"/>
  <c r="L44" i="35"/>
  <c r="D5" i="36"/>
  <c r="E5" i="36" s="1"/>
  <c r="C30" i="36"/>
  <c r="C44" i="36" s="1"/>
  <c r="D6" i="36"/>
  <c r="E6" i="36" s="1"/>
  <c r="D7" i="36"/>
  <c r="D8" i="36"/>
  <c r="D9" i="36"/>
  <c r="D10" i="36"/>
  <c r="D11" i="36"/>
  <c r="D12" i="36"/>
  <c r="D13" i="36"/>
  <c r="E13" i="36" s="1"/>
  <c r="D14" i="36"/>
  <c r="E14" i="36" s="1"/>
  <c r="D15" i="36"/>
  <c r="D16" i="36"/>
  <c r="D17" i="36"/>
  <c r="D18" i="36"/>
  <c r="D19" i="36"/>
  <c r="D20" i="36"/>
  <c r="E20" i="36" s="1"/>
  <c r="D21" i="36"/>
  <c r="D22" i="36"/>
  <c r="D23" i="36"/>
  <c r="D24" i="36"/>
  <c r="D25" i="36"/>
  <c r="D26" i="36"/>
  <c r="D27" i="36"/>
  <c r="D28" i="36"/>
  <c r="D29" i="36"/>
  <c r="D30" i="36"/>
  <c r="E30" i="36" s="1"/>
  <c r="D31" i="36"/>
  <c r="D32" i="36"/>
  <c r="D33" i="36"/>
  <c r="D34" i="36"/>
  <c r="D35" i="36"/>
  <c r="D36" i="36"/>
  <c r="D37" i="36"/>
  <c r="D38" i="36"/>
  <c r="E38" i="36" s="1"/>
  <c r="D39" i="36"/>
  <c r="D40" i="36"/>
  <c r="L44" i="36"/>
  <c r="D5" i="37"/>
  <c r="C31" i="37"/>
  <c r="C44" i="37" s="1"/>
  <c r="D6" i="37"/>
  <c r="D7" i="37"/>
  <c r="D8" i="37"/>
  <c r="E8" i="37" s="1"/>
  <c r="D9" i="37"/>
  <c r="D10" i="37"/>
  <c r="D11" i="37"/>
  <c r="D12" i="37"/>
  <c r="D13" i="37"/>
  <c r="D14" i="37"/>
  <c r="D15" i="37"/>
  <c r="D16" i="37"/>
  <c r="D17" i="37"/>
  <c r="D18" i="37"/>
  <c r="D19" i="37"/>
  <c r="D20" i="37"/>
  <c r="D21" i="37"/>
  <c r="D22" i="37"/>
  <c r="D23" i="37"/>
  <c r="D24" i="37"/>
  <c r="E24" i="37" s="1"/>
  <c r="D25" i="37"/>
  <c r="D26" i="37"/>
  <c r="D27" i="37"/>
  <c r="D28" i="37"/>
  <c r="D29" i="37"/>
  <c r="D30" i="37"/>
  <c r="D31" i="37"/>
  <c r="D32" i="37"/>
  <c r="E32" i="37" s="1"/>
  <c r="D33" i="37"/>
  <c r="L44" i="37"/>
  <c r="D5" i="38"/>
  <c r="C32" i="38"/>
  <c r="C44" i="38" s="1"/>
  <c r="D6" i="38"/>
  <c r="D7" i="38"/>
  <c r="D8" i="38"/>
  <c r="D9" i="38"/>
  <c r="E9" i="38" s="1"/>
  <c r="D10" i="38"/>
  <c r="D11" i="38"/>
  <c r="D12" i="38"/>
  <c r="D13" i="38"/>
  <c r="D14" i="38"/>
  <c r="D15" i="38"/>
  <c r="E15" i="38" s="1"/>
  <c r="D16" i="38"/>
  <c r="D17" i="38"/>
  <c r="D18" i="38"/>
  <c r="D19" i="38"/>
  <c r="D20" i="38"/>
  <c r="D21" i="38"/>
  <c r="D22" i="38"/>
  <c r="D23" i="38"/>
  <c r="D24" i="38"/>
  <c r="D25" i="38"/>
  <c r="E25" i="38" s="1"/>
  <c r="D26" i="38"/>
  <c r="D27" i="38"/>
  <c r="D28" i="38"/>
  <c r="D29" i="38"/>
  <c r="D30" i="38"/>
  <c r="D31" i="38"/>
  <c r="E31" i="38" s="1"/>
  <c r="D32" i="38"/>
  <c r="D33" i="38"/>
  <c r="D34" i="38"/>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D14" i="41"/>
  <c r="D15" i="41"/>
  <c r="D16" i="41"/>
  <c r="D17" i="41"/>
  <c r="D18" i="41"/>
  <c r="D19" i="41"/>
  <c r="D20" i="41"/>
  <c r="D21" i="41"/>
  <c r="D22" i="41"/>
  <c r="D23" i="41"/>
  <c r="D24" i="41"/>
  <c r="D25" i="41"/>
  <c r="D26" i="41"/>
  <c r="D27" i="41"/>
  <c r="D28" i="41"/>
  <c r="D29" i="41"/>
  <c r="D30" i="41"/>
  <c r="D31" i="41"/>
  <c r="E31" i="41" s="1"/>
  <c r="D32" i="41"/>
  <c r="D33" i="41"/>
  <c r="D34" i="41"/>
  <c r="D35" i="41"/>
  <c r="D36" i="41"/>
  <c r="D37" i="41"/>
  <c r="D38" i="41"/>
  <c r="D39" i="41"/>
  <c r="D40" i="41"/>
  <c r="L44" i="41"/>
  <c r="D5" i="42"/>
  <c r="C36" i="42"/>
  <c r="D6" i="42"/>
  <c r="D7" i="42"/>
  <c r="D8" i="42"/>
  <c r="D9" i="42"/>
  <c r="D10" i="42"/>
  <c r="D11" i="42"/>
  <c r="D12" i="42"/>
  <c r="D13" i="42"/>
  <c r="D14" i="42"/>
  <c r="D15" i="42"/>
  <c r="D16" i="42"/>
  <c r="D17" i="42"/>
  <c r="E17" i="42" s="1"/>
  <c r="D18" i="42"/>
  <c r="D19" i="42"/>
  <c r="D20" i="42"/>
  <c r="D21" i="42"/>
  <c r="E21" i="42" s="1"/>
  <c r="D22" i="42"/>
  <c r="D23" i="42"/>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D19" i="44"/>
  <c r="D20" i="44"/>
  <c r="D21" i="44"/>
  <c r="D22" i="44"/>
  <c r="D23" i="44"/>
  <c r="D24" i="44"/>
  <c r="D25" i="44"/>
  <c r="D26" i="44"/>
  <c r="D27" i="44"/>
  <c r="D28" i="44"/>
  <c r="D29" i="44"/>
  <c r="D30" i="44"/>
  <c r="D31" i="44"/>
  <c r="D32" i="44"/>
  <c r="E32" i="44" s="1"/>
  <c r="D33" i="44"/>
  <c r="D34" i="44"/>
  <c r="D35" i="44"/>
  <c r="D36" i="44"/>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6" i="51"/>
  <c r="V26" i="18"/>
  <c r="V26" i="22"/>
  <c r="V26" i="30"/>
  <c r="V26" i="37"/>
  <c r="V26" i="43"/>
  <c r="V26" i="17"/>
  <c r="V26" i="27"/>
  <c r="V26" i="31"/>
  <c r="V26" i="40"/>
  <c r="X34" i="49"/>
  <c r="V24" i="50"/>
  <c r="E6" i="44"/>
  <c r="E31" i="34"/>
  <c r="E18" i="28"/>
  <c r="E6" i="26"/>
  <c r="E33" i="26"/>
  <c r="E37" i="26"/>
  <c r="E17" i="26"/>
  <c r="E22" i="26"/>
  <c r="E19" i="25"/>
  <c r="E6" i="25"/>
  <c r="E35" i="25"/>
  <c r="E39" i="25"/>
  <c r="E36" i="25"/>
  <c r="E14" i="25"/>
  <c r="E38" i="25"/>
  <c r="E17" i="23"/>
  <c r="E16" i="23"/>
  <c r="E13" i="23"/>
  <c r="E22" i="23"/>
  <c r="E6" i="23"/>
  <c r="E33" i="23"/>
  <c r="E9" i="23"/>
  <c r="E17" i="19"/>
  <c r="E40" i="18"/>
  <c r="E29" i="18"/>
  <c r="E13" i="18"/>
  <c r="E27" i="18"/>
  <c r="E31" i="18"/>
  <c r="E36" i="18"/>
  <c r="E20" i="18"/>
  <c r="E27" i="17"/>
  <c r="E39" i="17"/>
  <c r="E7" i="17"/>
  <c r="E13" i="16"/>
  <c r="E8" i="16"/>
  <c r="E21" i="16"/>
  <c r="E39" i="15"/>
  <c r="E10" i="15"/>
  <c r="E35" i="15"/>
  <c r="E6" i="15"/>
  <c r="E5" i="12"/>
  <c r="E12" i="12"/>
  <c r="E16" i="12"/>
  <c r="E8" i="12"/>
  <c r="E29" i="12"/>
  <c r="E40" i="12"/>
  <c r="E14" i="12"/>
  <c r="E37" i="13"/>
  <c r="E33" i="13"/>
  <c r="E14" i="13"/>
  <c r="E24" i="13"/>
  <c r="E18" i="13"/>
  <c r="E9" i="13"/>
  <c r="E28" i="13"/>
  <c r="E17" i="13"/>
  <c r="E6" i="13"/>
  <c r="E29" i="8"/>
  <c r="E16" i="8"/>
  <c r="E31" i="8"/>
  <c r="E20" i="8"/>
  <c r="E40" i="8"/>
  <c r="E32" i="8"/>
  <c r="E30" i="8"/>
  <c r="E15" i="8"/>
  <c r="D36" i="4"/>
  <c r="V33" i="42" s="1"/>
  <c r="E29" i="41"/>
  <c r="F25" i="29"/>
  <c r="F25" i="21"/>
  <c r="P25" i="42"/>
  <c r="F25" i="44"/>
  <c r="F25" i="30"/>
  <c r="P25" i="38"/>
  <c r="F25" i="28"/>
  <c r="P25" i="27"/>
  <c r="F25" i="19"/>
  <c r="P25" i="30"/>
  <c r="F25" i="14"/>
  <c r="P25" i="36"/>
  <c r="E24" i="30"/>
  <c r="E33" i="30"/>
  <c r="E32" i="30"/>
  <c r="X34" i="8"/>
  <c r="X34" i="31"/>
  <c r="X34" i="44"/>
  <c r="X34" i="23"/>
  <c r="X34" i="38"/>
  <c r="F12" i="21"/>
  <c r="F12" i="30"/>
  <c r="F12" i="35"/>
  <c r="F12" i="41"/>
  <c r="F12" i="15"/>
  <c r="F12" i="25"/>
  <c r="F12" i="34"/>
  <c r="F12" i="39"/>
  <c r="P12" i="42"/>
  <c r="F12" i="18"/>
  <c r="P12" i="21"/>
  <c r="P12" i="31"/>
  <c r="P12" i="37"/>
  <c r="F12" i="44"/>
  <c r="E40" i="40"/>
  <c r="E28" i="40"/>
  <c r="E16" i="40"/>
  <c r="E23" i="40"/>
  <c r="E11" i="40"/>
  <c r="E8" i="22"/>
  <c r="E19" i="22"/>
  <c r="X12" i="8"/>
  <c r="X12" i="15"/>
  <c r="X12" i="19"/>
  <c r="X12" i="34"/>
  <c r="X12" i="33"/>
  <c r="E35" i="44"/>
  <c r="E8" i="44"/>
  <c r="E14" i="44"/>
  <c r="E16" i="44"/>
  <c r="E18" i="44"/>
  <c r="E21" i="44"/>
  <c r="E22" i="44"/>
  <c r="E24" i="44"/>
  <c r="E25" i="44"/>
  <c r="E28" i="44"/>
  <c r="E31" i="44"/>
  <c r="E36" i="44"/>
  <c r="E40" i="44"/>
  <c r="E33" i="44"/>
  <c r="E18" i="34"/>
  <c r="E14" i="34"/>
  <c r="E12" i="33"/>
  <c r="G12" i="33" s="1"/>
  <c r="E15" i="33"/>
  <c r="E21" i="33"/>
  <c r="E25" i="33"/>
  <c r="E30" i="33"/>
  <c r="E33" i="33"/>
  <c r="E18" i="24"/>
  <c r="E31" i="16"/>
  <c r="E28" i="16"/>
  <c r="E39" i="16"/>
  <c r="E33" i="16"/>
  <c r="E35" i="16"/>
  <c r="E32" i="16"/>
  <c r="E40" i="16"/>
  <c r="E37" i="16"/>
  <c r="E24" i="16"/>
  <c r="E20" i="16"/>
  <c r="E16" i="16"/>
  <c r="E23" i="16"/>
  <c r="E19" i="16"/>
  <c r="E15" i="16"/>
  <c r="E28" i="29"/>
  <c r="N8" i="14"/>
  <c r="N8" i="15"/>
  <c r="N8" i="17"/>
  <c r="N8" i="20"/>
  <c r="N8" i="19"/>
  <c r="N8" i="21"/>
  <c r="N8" i="23"/>
  <c r="N8" i="25"/>
  <c r="N8" i="35"/>
  <c r="N8" i="41"/>
  <c r="N8" i="44"/>
  <c r="N8" i="18"/>
  <c r="N8" i="27"/>
  <c r="N8" i="30"/>
  <c r="N8" i="33"/>
  <c r="N8" i="38"/>
  <c r="N8" i="12"/>
  <c r="N8" i="31"/>
  <c r="N8" i="39"/>
  <c r="N8" i="43"/>
  <c r="E31" i="36"/>
  <c r="N28" i="12"/>
  <c r="N28" i="24"/>
  <c r="N28" i="16"/>
  <c r="E38" i="15"/>
  <c r="V24" i="14"/>
  <c r="V24" i="15"/>
  <c r="V24" i="21"/>
  <c r="V24" i="24"/>
  <c r="E26" i="23"/>
  <c r="E26" i="15"/>
  <c r="E30" i="15"/>
  <c r="E15" i="15"/>
  <c r="E18" i="15"/>
  <c r="E19" i="15"/>
  <c r="E23" i="15"/>
  <c r="E25" i="15"/>
  <c r="E27" i="15"/>
  <c r="E34" i="15"/>
  <c r="E31" i="15"/>
  <c r="N18" i="16"/>
  <c r="E14" i="17"/>
  <c r="E15" i="17"/>
  <c r="E17" i="17"/>
  <c r="E18" i="17"/>
  <c r="E22" i="17"/>
  <c r="E23" i="17"/>
  <c r="L44" i="50"/>
  <c r="L44" i="12"/>
  <c r="E13" i="12"/>
  <c r="E22" i="12"/>
  <c r="X36" i="39"/>
  <c r="X36" i="49"/>
  <c r="X36" i="51"/>
  <c r="N28" i="31"/>
  <c r="N28" i="37"/>
  <c r="N28" i="44"/>
  <c r="N28" i="13"/>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30" i="23"/>
  <c r="N30" i="30"/>
  <c r="N30" i="20"/>
  <c r="N30" i="42"/>
  <c r="N30" i="19"/>
  <c r="N16" i="12"/>
  <c r="N8" i="24"/>
  <c r="N8" i="28"/>
  <c r="N8" i="29"/>
  <c r="N8" i="32"/>
  <c r="N18" i="24"/>
  <c r="N18" i="32"/>
  <c r="N18" i="30"/>
  <c r="X32" i="8"/>
  <c r="X32" i="43"/>
  <c r="X32" i="37"/>
  <c r="X8" i="13"/>
  <c r="X8" i="21"/>
  <c r="X8" i="23"/>
  <c r="X8" i="37"/>
  <c r="X8" i="42"/>
  <c r="X8" i="17"/>
  <c r="X8" i="25"/>
  <c r="X8" i="44"/>
  <c r="X8" i="16"/>
  <c r="X8" i="33"/>
  <c r="X8" i="39"/>
  <c r="X8" i="49"/>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V33" i="31"/>
  <c r="X8" i="50"/>
  <c r="X32" i="30"/>
  <c r="X8" i="40"/>
  <c r="X8" i="24"/>
  <c r="X28" i="21"/>
  <c r="X28" i="16"/>
  <c r="X8" i="36"/>
  <c r="X8" i="18"/>
  <c r="X28" i="43"/>
  <c r="X28" i="30"/>
  <c r="X28" i="13"/>
  <c r="X7" i="37"/>
  <c r="V13" i="16"/>
  <c r="V13" i="20"/>
  <c r="V13" i="26"/>
  <c r="V13" i="35"/>
  <c r="V13" i="37"/>
  <c r="V13" i="42"/>
  <c r="V13" i="17"/>
  <c r="V13" i="24"/>
  <c r="V13" i="30"/>
  <c r="V13" i="27"/>
  <c r="V13" i="38"/>
  <c r="V13" i="43"/>
  <c r="V13" i="49"/>
  <c r="V13" i="33"/>
  <c r="V13" i="48"/>
  <c r="X36" i="27"/>
  <c r="X36" i="29"/>
  <c r="X36" i="37"/>
  <c r="X36" i="40"/>
  <c r="X36" i="43"/>
  <c r="X36" i="25"/>
  <c r="X36" i="13"/>
  <c r="X36" i="30"/>
  <c r="V33" i="37"/>
  <c r="V16" i="21"/>
  <c r="V13" i="50"/>
  <c r="X28" i="49"/>
  <c r="X32" i="19"/>
  <c r="X8" i="41"/>
  <c r="X8" i="12"/>
  <c r="X28" i="40"/>
  <c r="X28" i="27"/>
  <c r="X12" i="14"/>
  <c r="X12" i="24"/>
  <c r="X12" i="21"/>
  <c r="X12" i="31"/>
  <c r="X12" i="40"/>
  <c r="X12" i="35"/>
  <c r="X12" i="18"/>
  <c r="X12" i="16"/>
  <c r="X12" i="23"/>
  <c r="X12" i="36"/>
  <c r="X12" i="29"/>
  <c r="X12" i="39"/>
  <c r="V27" i="31"/>
  <c r="V12" i="20"/>
  <c r="V12" i="26"/>
  <c r="V12" i="28"/>
  <c r="V12" i="35"/>
  <c r="V12" i="36"/>
  <c r="V12" i="37"/>
  <c r="V12" i="41"/>
  <c r="V12" i="42"/>
  <c r="V28" i="25"/>
  <c r="V28" i="27"/>
  <c r="V28" i="28"/>
  <c r="V28" i="29"/>
  <c r="V18" i="24"/>
  <c r="V18" i="29"/>
  <c r="E41" i="4"/>
  <c r="X38" i="14" s="1"/>
  <c r="N16" i="17"/>
  <c r="N30" i="33"/>
  <c r="N28" i="35"/>
  <c r="N20" i="17"/>
  <c r="N20" i="19"/>
  <c r="N20" i="35"/>
  <c r="N18" i="20"/>
  <c r="N18" i="35"/>
  <c r="N18" i="34"/>
  <c r="N8" i="22"/>
  <c r="N8" i="26"/>
  <c r="N8" i="34"/>
  <c r="N8" i="16"/>
  <c r="N8" i="36"/>
  <c r="N8" i="37"/>
  <c r="D10" i="4"/>
  <c r="D11" i="4"/>
  <c r="D12" i="4"/>
  <c r="D13" i="4"/>
  <c r="V10" i="30" s="1"/>
  <c r="D14" i="4"/>
  <c r="E19" i="4"/>
  <c r="X16" i="44" s="1"/>
  <c r="E27" i="4"/>
  <c r="X24" i="37" s="1"/>
  <c r="D37" i="4"/>
  <c r="D39" i="4"/>
  <c r="V36" i="23" s="1"/>
  <c r="X36" i="14"/>
  <c r="X36" i="8"/>
  <c r="X36" i="44"/>
  <c r="X36" i="38"/>
  <c r="X36" i="28"/>
  <c r="X36" i="32"/>
  <c r="X36" i="19"/>
  <c r="X36" i="16"/>
  <c r="X36" i="18"/>
  <c r="X36" i="42"/>
  <c r="X36" i="24"/>
  <c r="X36" i="23"/>
  <c r="X36" i="15"/>
  <c r="X36" i="31"/>
  <c r="X36" i="35"/>
  <c r="X36" i="34"/>
  <c r="X36" i="33"/>
  <c r="X8" i="35"/>
  <c r="X8" i="30"/>
  <c r="X8" i="15"/>
  <c r="X28" i="20"/>
  <c r="X28" i="36"/>
  <c r="X28" i="51"/>
  <c r="X36" i="52"/>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7" i="18"/>
  <c r="E19" i="18"/>
  <c r="E38" i="18"/>
  <c r="E16" i="18"/>
  <c r="E35" i="18"/>
  <c r="E30" i="14"/>
  <c r="E17" i="14"/>
  <c r="E43" i="4"/>
  <c r="X40" i="30" s="1"/>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X16" i="16"/>
  <c r="X16" i="13"/>
  <c r="F10" i="52"/>
  <c r="X16" i="52"/>
  <c r="N8" i="8"/>
  <c r="N8" i="42"/>
  <c r="N8" i="40"/>
  <c r="F25" i="38"/>
  <c r="V9" i="26"/>
  <c r="V9" i="39"/>
  <c r="P27" i="8"/>
  <c r="F27" i="8"/>
  <c r="E9" i="33"/>
  <c r="N30" i="15"/>
  <c r="E25" i="4"/>
  <c r="X22" i="13" s="1"/>
  <c r="D25" i="4"/>
  <c r="V22" i="34" s="1"/>
  <c r="E38" i="34"/>
  <c r="E19" i="29"/>
  <c r="E39" i="28"/>
  <c r="O35" i="4"/>
  <c r="P35" i="4" s="1"/>
  <c r="C35" i="4" s="1"/>
  <c r="F32" i="42" s="1"/>
  <c r="V28" i="18"/>
  <c r="V28" i="24"/>
  <c r="V28" i="31"/>
  <c r="V28" i="35"/>
  <c r="V28" i="20"/>
  <c r="V28" i="21"/>
  <c r="V28" i="34"/>
  <c r="V28" i="36"/>
  <c r="V28" i="30"/>
  <c r="V28" i="33"/>
  <c r="V28" i="42"/>
  <c r="V28" i="43"/>
  <c r="V28" i="13"/>
  <c r="V18" i="21"/>
  <c r="V18" i="25"/>
  <c r="V18" i="32"/>
  <c r="V18" i="37"/>
  <c r="V18" i="31"/>
  <c r="V18" i="35"/>
  <c r="V18" i="15"/>
  <c r="V18" i="30"/>
  <c r="V18" i="33"/>
  <c r="V13" i="51"/>
  <c r="V12" i="23"/>
  <c r="V12" i="31"/>
  <c r="V12" i="38"/>
  <c r="V12" i="13"/>
  <c r="E40" i="38"/>
  <c r="E9" i="17"/>
  <c r="E12" i="16"/>
  <c r="E29" i="36"/>
  <c r="E20" i="25"/>
  <c r="E11" i="25"/>
  <c r="E8" i="15"/>
  <c r="E45" i="4"/>
  <c r="X42" i="30" s="1"/>
  <c r="E12" i="35"/>
  <c r="E24" i="35"/>
  <c r="E27" i="16"/>
  <c r="L44" i="49"/>
  <c r="V37" i="21"/>
  <c r="V37" i="36"/>
  <c r="V37" i="42"/>
  <c r="V37" i="37"/>
  <c r="V37" i="43"/>
  <c r="V37" i="30"/>
  <c r="V37" i="8"/>
  <c r="V37" i="52"/>
  <c r="V37" i="14"/>
  <c r="V37" i="22"/>
  <c r="V17" i="27"/>
  <c r="V17" i="37"/>
  <c r="V17" i="26"/>
  <c r="V17" i="22"/>
  <c r="V22" i="22"/>
  <c r="V22" i="24"/>
  <c r="V40" i="13"/>
  <c r="V40" i="24"/>
  <c r="V40" i="37"/>
  <c r="X40" i="12"/>
  <c r="X40" i="18"/>
  <c r="X40" i="19"/>
  <c r="X40" i="29"/>
  <c r="X40" i="51"/>
  <c r="X40" i="16"/>
  <c r="X40" i="24"/>
  <c r="X40" i="52"/>
  <c r="X40" i="20"/>
  <c r="X40" i="17"/>
  <c r="X40" i="48"/>
  <c r="X40" i="28"/>
  <c r="E22" i="42"/>
  <c r="E23" i="42"/>
  <c r="E38" i="42"/>
  <c r="E7" i="42"/>
  <c r="E8" i="42"/>
  <c r="E27" i="42"/>
  <c r="E42" i="42"/>
  <c r="E6" i="42"/>
  <c r="E10" i="42"/>
  <c r="E24" i="42"/>
  <c r="E11" i="42"/>
  <c r="E12" i="42"/>
  <c r="E43" i="42"/>
  <c r="E19" i="42"/>
  <c r="E5" i="42"/>
  <c r="E14" i="42"/>
  <c r="E15" i="42"/>
  <c r="E18" i="42"/>
  <c r="E20" i="42"/>
  <c r="E28" i="42"/>
  <c r="E13" i="42"/>
  <c r="E30" i="41"/>
  <c r="E21" i="41"/>
  <c r="E13" i="41"/>
  <c r="E43" i="41"/>
  <c r="E40" i="41"/>
  <c r="E22" i="41"/>
  <c r="E28" i="41"/>
  <c r="E6" i="41"/>
  <c r="E16" i="41"/>
  <c r="E33" i="41"/>
  <c r="E10" i="41"/>
  <c r="E37" i="41"/>
  <c r="E17" i="41"/>
  <c r="E20" i="41"/>
  <c r="E22" i="40"/>
  <c r="E7" i="40"/>
  <c r="E27" i="40"/>
  <c r="E39" i="40"/>
  <c r="E24" i="40"/>
  <c r="E36" i="40"/>
  <c r="E32" i="39"/>
  <c r="E43" i="38"/>
  <c r="E20" i="38"/>
  <c r="E42" i="38"/>
  <c r="E21" i="38"/>
  <c r="E35" i="38"/>
  <c r="E24" i="38"/>
  <c r="E9" i="37"/>
  <c r="E31" i="37"/>
  <c r="E13" i="37"/>
  <c r="E43" i="37"/>
  <c r="E5" i="37"/>
  <c r="E12" i="37"/>
  <c r="E39" i="37"/>
  <c r="E15" i="36"/>
  <c r="E35" i="36"/>
  <c r="E27" i="36"/>
  <c r="E23" i="36"/>
  <c r="E25" i="36"/>
  <c r="E17" i="36"/>
  <c r="E17" i="35"/>
  <c r="E16" i="35"/>
  <c r="E39" i="35"/>
  <c r="E33" i="35"/>
  <c r="E23" i="35"/>
  <c r="E31" i="35"/>
  <c r="E41" i="35"/>
  <c r="E19" i="35"/>
  <c r="E21" i="35"/>
  <c r="E34" i="35"/>
  <c r="E37" i="35"/>
  <c r="E13" i="35"/>
  <c r="E8" i="35"/>
  <c r="E42" i="35"/>
  <c r="E9" i="35"/>
  <c r="E15" i="35"/>
  <c r="E29" i="35"/>
  <c r="E32" i="35"/>
  <c r="E35" i="35"/>
  <c r="E40" i="35"/>
  <c r="E25" i="35"/>
  <c r="E42" i="34"/>
  <c r="E25" i="34"/>
  <c r="E39" i="34"/>
  <c r="E19" i="34"/>
  <c r="E23" i="34"/>
  <c r="E39" i="33"/>
  <c r="E29" i="33"/>
  <c r="E43" i="33"/>
  <c r="E7" i="33"/>
  <c r="E31" i="33"/>
  <c r="E23" i="33"/>
  <c r="E20" i="33"/>
  <c r="E17" i="33"/>
  <c r="E13" i="33"/>
  <c r="E11" i="33"/>
  <c r="E27" i="33"/>
  <c r="E43" i="32"/>
  <c r="E23" i="32"/>
  <c r="E31" i="32"/>
  <c r="E37" i="32"/>
  <c r="E29" i="32"/>
  <c r="E21" i="32"/>
  <c r="E27" i="32"/>
  <c r="E9" i="32"/>
  <c r="E32" i="32"/>
  <c r="E17" i="32"/>
  <c r="E11" i="32"/>
  <c r="E41" i="32"/>
  <c r="E28" i="32"/>
  <c r="E35" i="32"/>
  <c r="E39" i="32"/>
  <c r="E25" i="32"/>
  <c r="E7" i="32"/>
  <c r="E19" i="32"/>
  <c r="E33" i="32"/>
  <c r="E13" i="32"/>
  <c r="E34" i="32"/>
  <c r="E15" i="32"/>
  <c r="E42" i="32"/>
  <c r="E38" i="31"/>
  <c r="E30" i="31"/>
  <c r="E11" i="31"/>
  <c r="E9" i="31"/>
  <c r="E33" i="31"/>
  <c r="E14" i="31"/>
  <c r="E27" i="31"/>
  <c r="G27" i="31" s="1"/>
  <c r="E35" i="31"/>
  <c r="E17" i="31"/>
  <c r="E6" i="31"/>
  <c r="E41" i="31"/>
  <c r="E13" i="31"/>
  <c r="E7" i="31"/>
  <c r="E43" i="31"/>
  <c r="E23" i="31"/>
  <c r="E42" i="31"/>
  <c r="E15" i="31"/>
  <c r="E39" i="31"/>
  <c r="E31" i="31"/>
  <c r="E37" i="31"/>
  <c r="E29" i="31"/>
  <c r="E22" i="31"/>
  <c r="E19" i="31"/>
  <c r="E41" i="30"/>
  <c r="E40" i="30"/>
  <c r="E31" i="30"/>
  <c r="E23" i="30"/>
  <c r="E16" i="30"/>
  <c r="E27" i="30"/>
  <c r="E8" i="30"/>
  <c r="E6" i="30"/>
  <c r="E19" i="30"/>
  <c r="E11" i="30"/>
  <c r="E35" i="30"/>
  <c r="E37" i="30"/>
  <c r="E7" i="30"/>
  <c r="E25" i="30"/>
  <c r="E21" i="30"/>
  <c r="E15" i="30"/>
  <c r="E29" i="30"/>
  <c r="E43" i="29"/>
  <c r="E11" i="29"/>
  <c r="E35" i="29"/>
  <c r="E9" i="28"/>
  <c r="E19" i="28"/>
  <c r="E23" i="28"/>
  <c r="E10" i="28"/>
  <c r="E29" i="28"/>
  <c r="E13" i="28"/>
  <c r="E27" i="28"/>
  <c r="E7" i="28"/>
  <c r="E37" i="28"/>
  <c r="E11" i="28"/>
  <c r="E41" i="28"/>
  <c r="E15" i="28"/>
  <c r="E34" i="28"/>
  <c r="E35" i="28"/>
  <c r="E21" i="28"/>
  <c r="E25" i="28"/>
  <c r="E42" i="28"/>
  <c r="E27" i="27"/>
  <c r="E27" i="25"/>
  <c r="E5" i="25"/>
  <c r="E43" i="25"/>
  <c r="E24" i="24"/>
  <c r="E31" i="24"/>
  <c r="E15" i="24"/>
  <c r="E23" i="24"/>
  <c r="E35" i="24"/>
  <c r="E28" i="24"/>
  <c r="E27" i="24"/>
  <c r="E16" i="24"/>
  <c r="E26" i="24"/>
  <c r="E10" i="24"/>
  <c r="E41" i="24"/>
  <c r="E7" i="24"/>
  <c r="E40" i="24"/>
  <c r="E39" i="24"/>
  <c r="E12" i="24"/>
  <c r="E32" i="24"/>
  <c r="E5" i="24"/>
  <c r="E34" i="24"/>
  <c r="E8" i="24"/>
  <c r="E11" i="24"/>
  <c r="E20" i="24"/>
  <c r="E42" i="24"/>
  <c r="E42" i="23"/>
  <c r="E30" i="23"/>
  <c r="E32" i="23"/>
  <c r="E24" i="23"/>
  <c r="E37" i="23"/>
  <c r="E18" i="23"/>
  <c r="E41" i="23"/>
  <c r="E25" i="23"/>
  <c r="E10" i="23"/>
  <c r="E21" i="23"/>
  <c r="E41" i="22"/>
  <c r="E14" i="22"/>
  <c r="E22" i="22"/>
  <c r="E32" i="22"/>
  <c r="E16" i="22"/>
  <c r="E35" i="22"/>
  <c r="E11" i="22"/>
  <c r="E42" i="22"/>
  <c r="E28" i="22"/>
  <c r="E12" i="22"/>
  <c r="E27" i="22"/>
  <c r="E38" i="22"/>
  <c r="E7" i="22"/>
  <c r="E23" i="22"/>
  <c r="E6" i="22"/>
  <c r="E39" i="22"/>
  <c r="E24" i="22"/>
  <c r="E5" i="22"/>
  <c r="E20" i="22"/>
  <c r="E40" i="22"/>
  <c r="E36" i="22"/>
  <c r="E31" i="22"/>
  <c r="E30" i="22"/>
  <c r="E42" i="21"/>
  <c r="E18" i="21"/>
  <c r="E10" i="21"/>
  <c r="E20" i="21"/>
  <c r="E32" i="21"/>
  <c r="E17" i="21"/>
  <c r="E34" i="21"/>
  <c r="E43" i="21"/>
  <c r="E12" i="21"/>
  <c r="E36" i="21"/>
  <c r="E13" i="21"/>
  <c r="E38" i="21"/>
  <c r="E9" i="21"/>
  <c r="E21" i="21"/>
  <c r="E41" i="21"/>
  <c r="E22" i="21"/>
  <c r="E30" i="21"/>
  <c r="E14" i="21"/>
  <c r="E28" i="21"/>
  <c r="E33" i="21"/>
  <c r="E29" i="21"/>
  <c r="E6" i="21"/>
  <c r="E39" i="20"/>
  <c r="E27" i="20"/>
  <c r="E15" i="20"/>
  <c r="E30" i="20"/>
  <c r="E18" i="20"/>
  <c r="E20" i="20"/>
  <c r="E32" i="20"/>
  <c r="E35" i="20"/>
  <c r="E5" i="20"/>
  <c r="E16" i="20"/>
  <c r="E41" i="20"/>
  <c r="E11" i="20"/>
  <c r="E40" i="20"/>
  <c r="E8" i="20"/>
  <c r="E31" i="20"/>
  <c r="E23" i="20"/>
  <c r="E7" i="20"/>
  <c r="E26" i="20"/>
  <c r="E10" i="20"/>
  <c r="E12" i="20"/>
  <c r="E42" i="20"/>
  <c r="E25" i="19"/>
  <c r="E29" i="19"/>
  <c r="E37" i="19"/>
  <c r="E11" i="19"/>
  <c r="E21" i="19"/>
  <c r="E14" i="19"/>
  <c r="E38" i="19"/>
  <c r="E41" i="19"/>
  <c r="E32" i="19"/>
  <c r="E40" i="19"/>
  <c r="E16" i="19"/>
  <c r="E9" i="19"/>
  <c r="E6" i="19"/>
  <c r="E34" i="19"/>
  <c r="E24" i="19"/>
  <c r="E42" i="19"/>
  <c r="E22" i="19"/>
  <c r="E13" i="19"/>
  <c r="E30" i="19"/>
  <c r="E43" i="19"/>
  <c r="E42" i="18"/>
  <c r="E11" i="18"/>
  <c r="E15" i="18"/>
  <c r="E23" i="18"/>
  <c r="E25" i="17"/>
  <c r="E11" i="17"/>
  <c r="E31" i="17"/>
  <c r="E34" i="17"/>
  <c r="E29" i="17"/>
  <c r="E30" i="17"/>
  <c r="E43" i="17"/>
  <c r="E21" i="17"/>
  <c r="E19" i="17"/>
  <c r="E13" i="17"/>
  <c r="E35" i="17"/>
  <c r="E33" i="17"/>
  <c r="E6" i="17"/>
  <c r="E37" i="17"/>
  <c r="E40" i="15"/>
  <c r="E22" i="15"/>
  <c r="E14" i="15"/>
  <c r="E11" i="15"/>
  <c r="E37" i="15"/>
  <c r="E41" i="15"/>
  <c r="E6" i="14"/>
  <c r="E27" i="14"/>
  <c r="E22" i="14"/>
  <c r="E13" i="14"/>
  <c r="E16" i="14"/>
  <c r="E23" i="14"/>
  <c r="E7" i="14"/>
  <c r="E38" i="14"/>
  <c r="E25" i="14"/>
  <c r="G25" i="14" s="1"/>
  <c r="E29" i="14"/>
  <c r="E41" i="14"/>
  <c r="E36" i="14"/>
  <c r="E9" i="14"/>
  <c r="E14" i="14"/>
  <c r="E21" i="14"/>
  <c r="E37" i="14"/>
  <c r="E41" i="12"/>
  <c r="E18" i="12"/>
  <c r="E32" i="12"/>
  <c r="E20" i="12"/>
  <c r="E30" i="12"/>
  <c r="E19" i="12"/>
  <c r="E6" i="12"/>
  <c r="E22" i="13"/>
  <c r="E30" i="13"/>
  <c r="E10" i="13"/>
  <c r="E39" i="13"/>
  <c r="E42" i="8"/>
  <c r="E22" i="8"/>
  <c r="E36" i="8"/>
  <c r="E14" i="8"/>
  <c r="E24" i="8"/>
  <c r="E8" i="8"/>
  <c r="E41" i="8"/>
  <c r="E10" i="8"/>
  <c r="E7" i="8"/>
  <c r="E17" i="8"/>
  <c r="E25" i="8"/>
  <c r="L44" i="51"/>
  <c r="E9" i="8"/>
  <c r="L44" i="48"/>
  <c r="E18" i="36"/>
  <c r="E9" i="16"/>
  <c r="E9" i="36"/>
  <c r="E43" i="36"/>
  <c r="E43" i="40"/>
  <c r="E28" i="17"/>
  <c r="E10" i="12"/>
  <c r="E28" i="12"/>
  <c r="E6" i="52"/>
  <c r="E11" i="52"/>
  <c r="E14" i="52"/>
  <c r="E17" i="52"/>
  <c r="E18" i="52"/>
  <c r="E27" i="52"/>
  <c r="E29" i="52"/>
  <c r="E30" i="52"/>
  <c r="E32" i="52"/>
  <c r="E41" i="52"/>
  <c r="E7" i="52"/>
  <c r="E9" i="52"/>
  <c r="E10" i="52"/>
  <c r="E13" i="52"/>
  <c r="E19" i="52"/>
  <c r="E21" i="52"/>
  <c r="E22" i="52"/>
  <c r="E25" i="52"/>
  <c r="E26" i="52"/>
  <c r="E33" i="52"/>
  <c r="E34" i="52"/>
  <c r="E36" i="52"/>
  <c r="E37" i="52"/>
  <c r="E40" i="52"/>
  <c r="E42" i="52"/>
  <c r="E8" i="51"/>
  <c r="E12" i="51"/>
  <c r="E20" i="51"/>
  <c r="E24" i="51"/>
  <c r="E25" i="51"/>
  <c r="E26" i="51"/>
  <c r="E29" i="51"/>
  <c r="E33" i="51"/>
  <c r="E36" i="51"/>
  <c r="E37" i="51"/>
  <c r="E40" i="51"/>
  <c r="E41" i="51"/>
  <c r="E42" i="51"/>
  <c r="E5" i="51"/>
  <c r="E9" i="51"/>
  <c r="E17" i="51"/>
  <c r="E32" i="51"/>
  <c r="E7" i="51"/>
  <c r="E10" i="51"/>
  <c r="E13" i="51"/>
  <c r="E16" i="51"/>
  <c r="E18" i="51"/>
  <c r="E21" i="51"/>
  <c r="E28" i="51"/>
  <c r="E34" i="51"/>
  <c r="E38" i="13"/>
  <c r="E42" i="13"/>
  <c r="E43" i="34"/>
  <c r="E42" i="36"/>
  <c r="E42" i="40"/>
  <c r="E42" i="33"/>
  <c r="E42" i="29"/>
  <c r="E30" i="26"/>
  <c r="E41" i="26"/>
  <c r="E9" i="25"/>
  <c r="E42" i="25"/>
  <c r="E43" i="12"/>
  <c r="E42" i="12"/>
  <c r="E43" i="15"/>
  <c r="E42" i="16"/>
  <c r="E41" i="16"/>
  <c r="E41" i="17"/>
  <c r="E41" i="25"/>
  <c r="E42" i="26"/>
  <c r="E41" i="29"/>
  <c r="E41" i="33"/>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38"/>
  <c r="V36" i="22"/>
  <c r="V36" i="48"/>
  <c r="V36" i="43"/>
  <c r="X18" i="26"/>
  <c r="X18" i="35"/>
  <c r="X18" i="14"/>
  <c r="X18" i="27"/>
  <c r="X16" i="48"/>
  <c r="X16" i="38"/>
  <c r="X16" i="50"/>
  <c r="X16" i="24"/>
  <c r="X16" i="25"/>
  <c r="X16" i="42"/>
  <c r="X16" i="41"/>
  <c r="X16" i="20"/>
  <c r="X16" i="31"/>
  <c r="X16" i="35"/>
  <c r="X16" i="26"/>
  <c r="X16" i="32"/>
  <c r="X16" i="37"/>
  <c r="X16" i="15"/>
  <c r="X16" i="19"/>
  <c r="X16" i="34"/>
  <c r="X16" i="33"/>
  <c r="X16" i="14"/>
  <c r="X16" i="21"/>
  <c r="X16" i="40"/>
  <c r="X16" i="12"/>
  <c r="X16" i="22"/>
  <c r="X16" i="43"/>
  <c r="V10" i="28"/>
  <c r="V10" i="51"/>
  <c r="V10" i="18"/>
  <c r="V10" i="22"/>
  <c r="V10" i="37"/>
  <c r="V10" i="43"/>
  <c r="V10" i="40"/>
  <c r="V10" i="29"/>
  <c r="V10" i="32"/>
  <c r="V10" i="23"/>
  <c r="V10" i="24"/>
  <c r="V10" i="38"/>
  <c r="V10" i="16"/>
  <c r="V10" i="33"/>
  <c r="V10" i="44"/>
  <c r="V10" i="50"/>
  <c r="V10" i="39"/>
  <c r="V8" i="13"/>
  <c r="V8" i="18"/>
  <c r="X38" i="20"/>
  <c r="X38" i="36"/>
  <c r="X38" i="31"/>
  <c r="X38" i="44"/>
  <c r="V9" i="31"/>
  <c r="V11" i="38"/>
  <c r="X18" i="43"/>
  <c r="X18" i="52"/>
  <c r="X18" i="21"/>
  <c r="X18" i="41"/>
  <c r="X18" i="25"/>
  <c r="X18" i="44"/>
  <c r="X18" i="28"/>
  <c r="X16" i="51"/>
  <c r="X16" i="30"/>
  <c r="X16" i="8"/>
  <c r="X16" i="27"/>
  <c r="X16" i="36"/>
  <c r="X16" i="29"/>
  <c r="X16" i="17"/>
  <c r="X38" i="12"/>
  <c r="V36" i="25"/>
  <c r="V7" i="24"/>
  <c r="V7" i="25"/>
  <c r="V7" i="38"/>
  <c r="X38" i="34"/>
  <c r="X38" i="24"/>
  <c r="X38" i="48"/>
  <c r="X38" i="16"/>
  <c r="X38" i="40"/>
  <c r="X38" i="51"/>
  <c r="V34" i="27"/>
  <c r="V34" i="14"/>
  <c r="E23" i="4"/>
  <c r="X20" i="14" s="1"/>
  <c r="V11" i="33"/>
  <c r="V11" i="8"/>
  <c r="V11" i="16"/>
  <c r="V9" i="51"/>
  <c r="V9" i="50"/>
  <c r="V9" i="44"/>
  <c r="V9" i="21"/>
  <c r="V7" i="16"/>
  <c r="V7" i="12"/>
  <c r="V9" i="27"/>
  <c r="V11" i="36"/>
  <c r="V11" i="40"/>
  <c r="V10" i="36"/>
  <c r="X18" i="50"/>
  <c r="X18" i="30"/>
  <c r="X18" i="48"/>
  <c r="X18" i="37"/>
  <c r="X18" i="22"/>
  <c r="X18" i="32"/>
  <c r="X18" i="18"/>
  <c r="X18" i="12"/>
  <c r="X18" i="38"/>
  <c r="X18" i="36"/>
  <c r="X18" i="20"/>
  <c r="X16" i="18"/>
  <c r="X16" i="49"/>
  <c r="X16" i="39"/>
  <c r="X16" i="28"/>
  <c r="X16" i="23"/>
  <c r="X38" i="22"/>
  <c r="V10" i="48"/>
  <c r="V8" i="50"/>
  <c r="V7" i="43"/>
  <c r="V7" i="44"/>
  <c r="V7" i="34"/>
  <c r="V7" i="32"/>
  <c r="V7" i="37"/>
  <c r="V7" i="27"/>
  <c r="X38" i="28"/>
  <c r="X38" i="17"/>
  <c r="X38" i="52"/>
  <c r="X38" i="41"/>
  <c r="X38" i="25"/>
  <c r="X38" i="21"/>
  <c r="X38" i="35"/>
  <c r="V36" i="42"/>
  <c r="V12" i="32"/>
  <c r="V12" i="39"/>
  <c r="V12" i="40"/>
  <c r="V12" i="34"/>
  <c r="V24" i="20"/>
  <c r="V24" i="32"/>
  <c r="V18" i="22"/>
  <c r="V18" i="23"/>
  <c r="V18" i="34"/>
  <c r="V18" i="38"/>
  <c r="V18" i="40"/>
  <c r="V18" i="17"/>
  <c r="V18" i="27"/>
  <c r="V18" i="36"/>
  <c r="V18" i="39"/>
  <c r="V18" i="41"/>
  <c r="V27" i="21"/>
  <c r="V28" i="14"/>
  <c r="V28" i="19"/>
  <c r="V28" i="32"/>
  <c r="V28" i="38"/>
  <c r="V28" i="39"/>
  <c r="V28" i="40"/>
  <c r="V28" i="22"/>
  <c r="V28" i="26"/>
  <c r="V28" i="37"/>
  <c r="D9" i="4"/>
  <c r="V6" i="24" s="1"/>
  <c r="D17" i="4"/>
  <c r="V14" i="15" s="1"/>
  <c r="E8" i="4"/>
  <c r="X5" i="28" s="1"/>
  <c r="D23" i="4"/>
  <c r="D33" i="4"/>
  <c r="V30" i="52" s="1"/>
  <c r="E17" i="4"/>
  <c r="D22" i="4"/>
  <c r="V30" i="8"/>
  <c r="V30" i="49"/>
  <c r="V30" i="39"/>
  <c r="V30" i="30"/>
  <c r="V30" i="41"/>
  <c r="V6" i="27"/>
  <c r="V6" i="41"/>
  <c r="V6" i="12"/>
  <c r="V6" i="15"/>
  <c r="V6" i="16"/>
  <c r="V6" i="31"/>
  <c r="V6" i="49"/>
  <c r="V6" i="8"/>
  <c r="V6" i="51"/>
  <c r="V6" i="14"/>
  <c r="V6" i="21"/>
  <c r="V6" i="22"/>
  <c r="V6" i="33"/>
  <c r="V6" i="20"/>
  <c r="V6" i="40"/>
  <c r="V6" i="43"/>
  <c r="V6" i="38"/>
  <c r="V6" i="42"/>
  <c r="V6" i="35"/>
  <c r="V6" i="29"/>
  <c r="V6" i="23"/>
  <c r="X20" i="33"/>
  <c r="X20" i="12"/>
  <c r="X20" i="51"/>
  <c r="X20" i="41"/>
  <c r="X20" i="28"/>
  <c r="X20" i="29"/>
  <c r="X20" i="50"/>
  <c r="X5" i="24"/>
  <c r="V20" i="41"/>
  <c r="V20" i="49"/>
  <c r="V20" i="15"/>
  <c r="V20" i="21"/>
  <c r="V20" i="27"/>
  <c r="V20" i="44"/>
  <c r="V14" i="36"/>
  <c r="X19" i="52"/>
  <c r="X19" i="43"/>
  <c r="V7" i="28"/>
  <c r="V7" i="48"/>
  <c r="X18" i="42"/>
  <c r="X18" i="24"/>
  <c r="V13" i="13"/>
  <c r="V13" i="52"/>
  <c r="V13" i="14"/>
  <c r="V27" i="8"/>
  <c r="V27" i="17"/>
  <c r="V35" i="36"/>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2" i="30"/>
  <c r="E31" i="28"/>
  <c r="E43" i="23"/>
  <c r="E34" i="20"/>
  <c r="E28" i="20"/>
  <c r="E42" i="17"/>
  <c r="E42" i="15"/>
  <c r="E42" i="14"/>
  <c r="E11" i="12"/>
  <c r="J7" i="46"/>
  <c r="E11" i="27"/>
  <c r="E41" i="18"/>
  <c r="E16" i="13"/>
  <c r="E8" i="38"/>
  <c r="E38" i="23"/>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44" i="15"/>
  <c r="N28" i="43"/>
  <c r="P5" i="39"/>
  <c r="F5" i="42"/>
  <c r="G5" i="42" s="1"/>
  <c r="P5" i="27"/>
  <c r="N30" i="12"/>
  <c r="N30" i="14"/>
  <c r="N18"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F27" i="30"/>
  <c r="F27" i="32"/>
  <c r="F27" i="33"/>
  <c r="F27" i="34"/>
  <c r="F27" i="35"/>
  <c r="F27" i="36"/>
  <c r="G27" i="36" s="1"/>
  <c r="F27" i="37"/>
  <c r="F27" i="38"/>
  <c r="F27" i="39"/>
  <c r="F27" i="40"/>
  <c r="G27" i="40" s="1"/>
  <c r="F27" i="41"/>
  <c r="F27" i="42"/>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P10" i="15"/>
  <c r="F10" i="43"/>
  <c r="F10" i="41"/>
  <c r="G10" i="41" s="1"/>
  <c r="F28" i="28"/>
  <c r="P28" i="21"/>
  <c r="O39" i="4"/>
  <c r="P39" i="4" s="1"/>
  <c r="C39" i="4" s="1"/>
  <c r="F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G27" i="25" s="1"/>
  <c r="F27" i="26"/>
  <c r="F27" i="27"/>
  <c r="G27" i="27" s="1"/>
  <c r="F27" i="28"/>
  <c r="G27" i="28" s="1"/>
  <c r="F27" i="29"/>
  <c r="F11" i="43"/>
  <c r="AN46" i="4"/>
  <c r="H46" i="4" s="1"/>
  <c r="N43" i="38" s="1"/>
  <c r="F34" i="17"/>
  <c r="P36" i="44"/>
  <c r="P36" i="28"/>
  <c r="F36" i="35"/>
  <c r="F36" i="41"/>
  <c r="O38" i="4"/>
  <c r="P38" i="4" s="1"/>
  <c r="C38" i="4" s="1"/>
  <c r="O26" i="4"/>
  <c r="P26" i="4" s="1"/>
  <c r="C26" i="4" s="1"/>
  <c r="F23" i="28" s="1"/>
  <c r="F33" i="28"/>
  <c r="F33" i="19"/>
  <c r="F33" i="26"/>
  <c r="G33" i="26" s="1"/>
  <c r="P33" i="16"/>
  <c r="F33" i="33"/>
  <c r="F33" i="20"/>
  <c r="F33" i="34"/>
  <c r="F33" i="27"/>
  <c r="P33" i="32"/>
  <c r="F33" i="36"/>
  <c r="P33" i="49"/>
  <c r="P10" i="50"/>
  <c r="N35" i="48"/>
  <c r="N35" i="50"/>
  <c r="N35" i="49"/>
  <c r="N35" i="51"/>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J15" i="49" s="1"/>
  <c r="AI16" i="4"/>
  <c r="G16" i="4" s="1"/>
  <c r="AI12" i="4"/>
  <c r="G12" i="4" s="1"/>
  <c r="J9" i="28" s="1"/>
  <c r="AI10" i="4"/>
  <c r="G10" i="4" s="1"/>
  <c r="J7" i="50" s="1"/>
  <c r="F29" i="25"/>
  <c r="P29" i="49"/>
  <c r="P29" i="29"/>
  <c r="F29" i="39"/>
  <c r="F29" i="26"/>
  <c r="P29" i="52"/>
  <c r="P29" i="34"/>
  <c r="F29" i="17"/>
  <c r="G29" i="17" s="1"/>
  <c r="F29" i="23"/>
  <c r="G29" i="23" s="1"/>
  <c r="F29" i="27"/>
  <c r="F29" i="30"/>
  <c r="G29" i="30" s="1"/>
  <c r="F29" i="37"/>
  <c r="F29" i="41"/>
  <c r="P32" i="15"/>
  <c r="F32" i="27"/>
  <c r="F32" i="13"/>
  <c r="P32" i="39"/>
  <c r="F32" i="8"/>
  <c r="G32" i="8" s="1"/>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G40" i="18" s="1"/>
  <c r="P40" i="19"/>
  <c r="P40" i="21"/>
  <c r="F40" i="21"/>
  <c r="F40" i="23"/>
  <c r="F40" i="24"/>
  <c r="G40" i="24" s="1"/>
  <c r="F40" i="25"/>
  <c r="F40" i="26"/>
  <c r="P40" i="27"/>
  <c r="F40" i="31"/>
  <c r="P40" i="30"/>
  <c r="F40" i="33"/>
  <c r="P40" i="35"/>
  <c r="F40" i="37"/>
  <c r="F40" i="38"/>
  <c r="F40" i="41"/>
  <c r="P40" i="32"/>
  <c r="P40" i="36"/>
  <c r="F40" i="42"/>
  <c r="P40" i="44"/>
  <c r="P40" i="43"/>
  <c r="P40" i="48"/>
  <c r="P40" i="50"/>
  <c r="P40" i="51"/>
  <c r="F25" i="13"/>
  <c r="F25" i="52"/>
  <c r="P25" i="51"/>
  <c r="P25" i="50"/>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7" i="13"/>
  <c r="J7" i="42"/>
  <c r="J23" i="23"/>
  <c r="J35" i="19"/>
  <c r="J35" i="27"/>
  <c r="J35" i="29"/>
  <c r="J35" i="41"/>
  <c r="J35" i="12"/>
  <c r="J35" i="15"/>
  <c r="J35" i="28"/>
  <c r="J35" i="36"/>
  <c r="J35" i="52"/>
  <c r="J35" i="31"/>
  <c r="J35" i="42"/>
  <c r="J35" i="40"/>
  <c r="J35" i="37"/>
  <c r="J35" i="38"/>
  <c r="AI34" i="4"/>
  <c r="G34" i="4" s="1"/>
  <c r="J31" i="16" s="1"/>
  <c r="J21" i="48"/>
  <c r="P43" i="40"/>
  <c r="AI40" i="4"/>
  <c r="G40" i="4" s="1"/>
  <c r="J37" i="13" s="1"/>
  <c r="X14" i="37"/>
  <c r="X14" i="38"/>
  <c r="X14" i="49"/>
  <c r="X14" i="30"/>
  <c r="X14" i="18"/>
  <c r="X14" i="40"/>
  <c r="X14" i="43"/>
  <c r="X14" i="23"/>
  <c r="X14" i="12"/>
  <c r="X14" i="20"/>
  <c r="X14" i="19"/>
  <c r="X14" i="29"/>
  <c r="P33" i="43"/>
  <c r="P33" i="42"/>
  <c r="F33" i="8"/>
  <c r="P33" i="24"/>
  <c r="F33" i="41"/>
  <c r="G33" i="41" s="1"/>
  <c r="P33" i="31"/>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P39" i="41"/>
  <c r="F39" i="51"/>
  <c r="P39" i="18"/>
  <c r="P33" i="33"/>
  <c r="P33" i="36"/>
  <c r="P33" i="15"/>
  <c r="F33" i="16"/>
  <c r="G33" i="16" s="1"/>
  <c r="P33" i="17"/>
  <c r="F33" i="51"/>
  <c r="G33" i="51" s="1"/>
  <c r="F33" i="50"/>
  <c r="F33" i="17"/>
  <c r="G33" i="17" s="1"/>
  <c r="P33" i="22"/>
  <c r="F33" i="44"/>
  <c r="G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P13" i="37"/>
  <c r="F13" i="14"/>
  <c r="F13" i="33"/>
  <c r="G13" i="33" s="1"/>
  <c r="P13" i="19"/>
  <c r="F13" i="41"/>
  <c r="G13" i="41" s="1"/>
  <c r="F13" i="13"/>
  <c r="F36" i="15"/>
  <c r="P36" i="52"/>
  <c r="P36" i="49"/>
  <c r="P36" i="23"/>
  <c r="F36" i="18"/>
  <c r="G36" i="18" s="1"/>
  <c r="P36" i="25"/>
  <c r="F36" i="44"/>
  <c r="G36" i="44" s="1"/>
  <c r="F36" i="42"/>
  <c r="P36" i="40"/>
  <c r="P36" i="20"/>
  <c r="F36" i="31"/>
  <c r="F36" i="28"/>
  <c r="P36" i="37"/>
  <c r="F14" i="19"/>
  <c r="G14" i="19" s="1"/>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50"/>
  <c r="P29" i="8"/>
  <c r="P29" i="33"/>
  <c r="F29" i="8"/>
  <c r="G29" i="8" s="1"/>
  <c r="P29" i="23"/>
  <c r="P29" i="50"/>
  <c r="P29" i="44"/>
  <c r="P29" i="17"/>
  <c r="F29" i="43"/>
  <c r="P29" i="20"/>
  <c r="F29" i="15"/>
  <c r="P29" i="39"/>
  <c r="F29" i="51"/>
  <c r="G29" i="51" s="1"/>
  <c r="P13" i="34"/>
  <c r="P13" i="33"/>
  <c r="F13" i="27"/>
  <c r="F13" i="28"/>
  <c r="G13" i="28" s="1"/>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F13" i="18"/>
  <c r="G13" i="18" s="1"/>
  <c r="P13" i="26"/>
  <c r="P13" i="21"/>
  <c r="F13" i="42"/>
  <c r="P13" i="20"/>
  <c r="P13" i="39"/>
  <c r="F13" i="38"/>
  <c r="P13" i="41"/>
  <c r="P13" i="49"/>
  <c r="P13" i="13"/>
  <c r="F13" i="26"/>
  <c r="F13" i="52"/>
  <c r="P13" i="27"/>
  <c r="F13" i="22"/>
  <c r="F13" i="40"/>
  <c r="P13" i="18"/>
  <c r="P13" i="30"/>
  <c r="F13" i="24"/>
  <c r="F13" i="20"/>
  <c r="P13" i="14"/>
  <c r="P13" i="28"/>
  <c r="P13" i="17"/>
  <c r="F15" i="22"/>
  <c r="F34" i="30"/>
  <c r="P34" i="27"/>
  <c r="X20" i="36"/>
  <c r="X20" i="19"/>
  <c r="X20" i="21"/>
  <c r="X20" i="43"/>
  <c r="X20" i="23"/>
  <c r="X20" i="25"/>
  <c r="X20" i="31"/>
  <c r="X20" i="37"/>
  <c r="X20" i="52"/>
  <c r="X20" i="30"/>
  <c r="X20" i="49"/>
  <c r="X20" i="34"/>
  <c r="X20" i="40"/>
  <c r="X20" i="17"/>
  <c r="X20" i="48"/>
  <c r="X20" i="42"/>
  <c r="X20" i="35"/>
  <c r="X20" i="38"/>
  <c r="X20" i="20"/>
  <c r="X20" i="16"/>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14"/>
  <c r="V33" i="22"/>
  <c r="V33" i="34"/>
  <c r="V33" i="52"/>
  <c r="V33" i="43"/>
  <c r="V33" i="21"/>
  <c r="V33" i="29"/>
  <c r="V33" i="32"/>
  <c r="V33" i="12"/>
  <c r="V33" i="50"/>
  <c r="V33" i="13"/>
  <c r="V33" i="23"/>
  <c r="V33" i="18"/>
  <c r="V33" i="51"/>
  <c r="V33" i="28"/>
  <c r="V33" i="19"/>
  <c r="V33" i="8"/>
  <c r="V33" i="17"/>
  <c r="V33" i="27"/>
  <c r="V33" i="20"/>
  <c r="V33" i="25"/>
  <c r="V33" i="49"/>
  <c r="V33" i="48"/>
  <c r="V33" i="26"/>
  <c r="V33" i="44"/>
  <c r="V33" i="24"/>
  <c r="V33" i="39"/>
  <c r="V33" i="38"/>
  <c r="V33" i="33"/>
  <c r="V33" i="30"/>
  <c r="V33" i="16"/>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9"/>
  <c r="X7" i="13"/>
  <c r="X7" i="14"/>
  <c r="X7" i="40"/>
  <c r="X7" i="41"/>
  <c r="X7" i="49"/>
  <c r="X7" i="21"/>
  <c r="N35" i="18"/>
  <c r="N35" i="29"/>
  <c r="N35" i="28"/>
  <c r="N35" i="38"/>
  <c r="N35" i="16"/>
  <c r="N35" i="44"/>
  <c r="N35" i="35"/>
  <c r="N35" i="39"/>
  <c r="N35" i="8"/>
  <c r="N35" i="22"/>
  <c r="N35" i="25"/>
  <c r="N35" i="36"/>
  <c r="N35" i="43"/>
  <c r="N35" i="20"/>
  <c r="N35" i="15"/>
  <c r="N35" i="30"/>
  <c r="N35" i="24"/>
  <c r="N35" i="27"/>
  <c r="N35" i="14"/>
  <c r="N35" i="41"/>
  <c r="N35" i="34"/>
  <c r="N35" i="17"/>
  <c r="N35" i="23"/>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30" i="48"/>
  <c r="N30" i="52"/>
  <c r="N30" i="49"/>
  <c r="N30" i="17"/>
  <c r="N30" i="16"/>
  <c r="N30" i="37"/>
  <c r="N30" i="18"/>
  <c r="N30" i="35"/>
  <c r="N30" i="38"/>
  <c r="N30" i="43"/>
  <c r="N30" i="50"/>
  <c r="N30" i="29"/>
  <c r="N30" i="25"/>
  <c r="N30" i="26"/>
  <c r="N30" i="40"/>
  <c r="N30" i="22"/>
  <c r="N30" i="21"/>
  <c r="N30" i="28"/>
  <c r="N30" i="41"/>
  <c r="N30" i="31"/>
  <c r="N30" i="36"/>
  <c r="N30" i="32"/>
  <c r="N30" i="27"/>
  <c r="N30" i="8"/>
  <c r="N30" i="51"/>
  <c r="N30" i="24"/>
  <c r="N30" i="39"/>
  <c r="N30" i="44"/>
  <c r="N30" i="34"/>
  <c r="N30" i="13"/>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50"/>
  <c r="N26" i="52"/>
  <c r="N26" i="20"/>
  <c r="N26" i="29"/>
  <c r="N26" i="38"/>
  <c r="N26" i="12"/>
  <c r="N26" i="21"/>
  <c r="N26" i="28"/>
  <c r="N26" i="36"/>
  <c r="N26" i="43"/>
  <c r="N26" i="49"/>
  <c r="N26" i="14"/>
  <c r="N26" i="25"/>
  <c r="N26" i="35"/>
  <c r="N26" i="16"/>
  <c r="N26" i="24"/>
  <c r="N26" i="34"/>
  <c r="N26" i="13"/>
  <c r="N26" i="17"/>
  <c r="N26" i="31"/>
  <c r="N26" i="41"/>
  <c r="N26" i="19"/>
  <c r="N26" i="30"/>
  <c r="N26" i="39"/>
  <c r="N26" i="48"/>
  <c r="N26" i="23"/>
  <c r="N26" i="44"/>
  <c r="N26" i="33"/>
  <c r="N26" i="8"/>
  <c r="N26" i="27"/>
  <c r="N26" i="18"/>
  <c r="N26" i="37"/>
  <c r="N26" i="51"/>
  <c r="N26" i="22"/>
  <c r="N26" i="32"/>
  <c r="N26" i="42"/>
  <c r="N26" i="40"/>
  <c r="N26" i="26"/>
  <c r="X20" i="39"/>
  <c r="X20" i="32"/>
  <c r="X20" i="26"/>
  <c r="X20" i="22"/>
  <c r="X20" i="15"/>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3" i="40"/>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G28" i="13" s="1"/>
  <c r="P28" i="22"/>
  <c r="F28" i="25"/>
  <c r="F28" i="37"/>
  <c r="F28" i="38"/>
  <c r="P28" i="18"/>
  <c r="P8" i="37"/>
  <c r="F8" i="20"/>
  <c r="F8" i="8"/>
  <c r="G8" i="8" s="1"/>
  <c r="X43" i="43"/>
  <c r="X43" i="27"/>
  <c r="X43" i="12"/>
  <c r="X43" i="34"/>
  <c r="X43" i="21"/>
  <c r="X39" i="42"/>
  <c r="X39" i="28"/>
  <c r="X39" i="31"/>
  <c r="X37" i="38"/>
  <c r="X27" i="14"/>
  <c r="X27" i="29"/>
  <c r="X27" i="17"/>
  <c r="X27" i="37"/>
  <c r="X27" i="20"/>
  <c r="X27" i="52"/>
  <c r="X25" i="8"/>
  <c r="X23" i="49"/>
  <c r="X23" i="39"/>
  <c r="X23" i="48"/>
  <c r="X23" i="29"/>
  <c r="X23" i="13"/>
  <c r="X13" i="13"/>
  <c r="X11" i="19"/>
  <c r="X11" i="18"/>
  <c r="X11" i="23"/>
  <c r="X11" i="25"/>
  <c r="X11" i="42"/>
  <c r="X11" i="34"/>
  <c r="X9" i="36"/>
  <c r="N42" i="22"/>
  <c r="N42" i="21"/>
  <c r="N42" i="24"/>
  <c r="N42" i="17"/>
  <c r="N42" i="48"/>
  <c r="N42" i="49"/>
  <c r="N42" i="38"/>
  <c r="N42" i="37"/>
  <c r="V6" i="37"/>
  <c r="V6" i="39"/>
  <c r="V6" i="34"/>
  <c r="V6" i="25"/>
  <c r="V6" i="44"/>
  <c r="V6" i="28"/>
  <c r="V6" i="13"/>
  <c r="V6" i="48"/>
  <c r="V6" i="19"/>
  <c r="V30" i="51"/>
  <c r="V30" i="42"/>
  <c r="V30" i="37"/>
  <c r="V30" i="38"/>
  <c r="V30" i="22"/>
  <c r="V30" i="50"/>
  <c r="V30" i="28"/>
  <c r="V30" i="12"/>
  <c r="V30" i="25"/>
  <c r="V37" i="27"/>
  <c r="V37" i="18"/>
  <c r="V37" i="13"/>
  <c r="V37" i="39"/>
  <c r="V37" i="23"/>
  <c r="V37" i="33"/>
  <c r="V37" i="35"/>
  <c r="V37" i="50"/>
  <c r="V37" i="16"/>
  <c r="V37" i="29"/>
  <c r="V37" i="31"/>
  <c r="V37" i="19"/>
  <c r="V37" i="26"/>
  <c r="V37" i="41"/>
  <c r="V37" i="44"/>
  <c r="V37" i="38"/>
  <c r="V37" i="49"/>
  <c r="V37" i="20"/>
  <c r="V37" i="15"/>
  <c r="V36" i="16"/>
  <c r="V10" i="49"/>
  <c r="V10" i="14"/>
  <c r="V10" i="41"/>
  <c r="V10" i="35"/>
  <c r="V10" i="15"/>
  <c r="V10" i="17"/>
  <c r="V10" i="42"/>
  <c r="V10" i="34"/>
  <c r="V10" i="19"/>
  <c r="V10" i="52"/>
  <c r="V10" i="8"/>
  <c r="V10" i="25"/>
  <c r="V10" i="20"/>
  <c r="V10" i="21"/>
  <c r="V10" i="12"/>
  <c r="V10" i="26"/>
  <c r="V10" i="27"/>
  <c r="V10" i="31"/>
  <c r="V10" i="13"/>
  <c r="F28" i="43"/>
  <c r="P10" i="19"/>
  <c r="P10" i="41"/>
  <c r="F10" i="29"/>
  <c r="F10" i="32"/>
  <c r="X24" i="38"/>
  <c r="E7" i="36"/>
  <c r="F27" i="50"/>
  <c r="P27" i="52"/>
  <c r="P27" i="50"/>
  <c r="F27" i="52"/>
  <c r="G27" i="52" s="1"/>
  <c r="AI42" i="4"/>
  <c r="G42" i="4" s="1"/>
  <c r="J39" i="31" s="1"/>
  <c r="AH42" i="4"/>
  <c r="F42" i="4" s="1"/>
  <c r="T39" i="35" s="1"/>
  <c r="AH14" i="4"/>
  <c r="F14" i="4" s="1"/>
  <c r="T11" i="19" s="1"/>
  <c r="AH40" i="4"/>
  <c r="F40" i="4" s="1"/>
  <c r="T37" i="40" s="1"/>
  <c r="AH9" i="4"/>
  <c r="F9" i="4" s="1"/>
  <c r="E26" i="36"/>
  <c r="E41" i="36"/>
  <c r="E19" i="36"/>
  <c r="E34" i="36"/>
  <c r="E39" i="36"/>
  <c r="E33" i="36"/>
  <c r="G33" i="36" s="1"/>
  <c r="E11" i="36"/>
  <c r="E21" i="36"/>
  <c r="E21" i="31"/>
  <c r="E38" i="28"/>
  <c r="E26" i="28"/>
  <c r="E33" i="14"/>
  <c r="G33" i="14" s="1"/>
  <c r="N36" i="52"/>
  <c r="N36" i="48"/>
  <c r="N36" i="50"/>
  <c r="E5" i="50"/>
  <c r="E7" i="50"/>
  <c r="E11" i="50"/>
  <c r="E13" i="50"/>
  <c r="E15" i="50"/>
  <c r="E19" i="50"/>
  <c r="E21" i="50"/>
  <c r="E23" i="50"/>
  <c r="E27" i="50"/>
  <c r="E29" i="50"/>
  <c r="E31" i="50"/>
  <c r="E35" i="50"/>
  <c r="E37" i="50"/>
  <c r="E39" i="50"/>
  <c r="E43" i="50"/>
  <c r="E6" i="50"/>
  <c r="E8" i="50"/>
  <c r="E10" i="50"/>
  <c r="E12" i="50"/>
  <c r="E14" i="50"/>
  <c r="E16" i="50"/>
  <c r="E18" i="50"/>
  <c r="E20" i="50"/>
  <c r="E22" i="50"/>
  <c r="E24" i="50"/>
  <c r="E26" i="50"/>
  <c r="E28" i="50"/>
  <c r="E30" i="50"/>
  <c r="E32" i="50"/>
  <c r="E34" i="50"/>
  <c r="E36" i="50"/>
  <c r="E38" i="50"/>
  <c r="E40" i="50"/>
  <c r="E42" i="50"/>
  <c r="P12" i="50"/>
  <c r="P12" i="52"/>
  <c r="F12" i="48"/>
  <c r="F12" i="50"/>
  <c r="F12" i="49"/>
  <c r="P12" i="51"/>
  <c r="P25" i="49"/>
  <c r="P25" i="48"/>
  <c r="P25" i="14"/>
  <c r="E19" i="43"/>
  <c r="E15" i="43"/>
  <c r="E24" i="43"/>
  <c r="E27" i="43"/>
  <c r="E33" i="43"/>
  <c r="G33" i="43" s="1"/>
  <c r="E38" i="43"/>
  <c r="E34" i="43"/>
  <c r="E37" i="43"/>
  <c r="E39" i="43"/>
  <c r="E23" i="43"/>
  <c r="E26" i="43"/>
  <c r="E10" i="43"/>
  <c r="E35" i="43"/>
  <c r="E17" i="43"/>
  <c r="E13" i="38"/>
  <c r="G13" i="38" s="1"/>
  <c r="E16" i="38"/>
  <c r="E34" i="38"/>
  <c r="E37" i="38"/>
  <c r="E18" i="38"/>
  <c r="E11" i="34"/>
  <c r="E20" i="29"/>
  <c r="E33" i="18"/>
  <c r="G33" i="18" s="1"/>
  <c r="E25" i="18"/>
  <c r="E7" i="18"/>
  <c r="E24" i="12"/>
  <c r="E27" i="12"/>
  <c r="E34" i="12"/>
  <c r="E37" i="12"/>
  <c r="E26" i="12"/>
  <c r="N20" i="41"/>
  <c r="N20" i="13"/>
  <c r="N18" i="50"/>
  <c r="N18" i="48"/>
  <c r="N16" i="50"/>
  <c r="N16" i="8"/>
  <c r="N16" i="51"/>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F40" i="30"/>
  <c r="G40" i="30" s="1"/>
  <c r="P40" i="52"/>
  <c r="P11" i="49"/>
  <c r="F5" i="18"/>
  <c r="P5" i="19"/>
  <c r="E27" i="35"/>
  <c r="E12" i="25"/>
  <c r="G12" i="25" s="1"/>
  <c r="E33" i="25"/>
  <c r="G33" i="25" s="1"/>
  <c r="E25" i="25"/>
  <c r="E13" i="25"/>
  <c r="E37" i="25"/>
  <c r="E32" i="25"/>
  <c r="E23" i="25"/>
  <c r="E7" i="25"/>
  <c r="E10" i="25"/>
  <c r="E24" i="20"/>
  <c r="E29" i="16"/>
  <c r="E17" i="16"/>
  <c r="E18" i="16"/>
  <c r="E25" i="16"/>
  <c r="E6" i="16"/>
  <c r="E14" i="16"/>
  <c r="N8" i="51"/>
  <c r="N8" i="13"/>
  <c r="N8" i="50"/>
  <c r="E9" i="40"/>
  <c r="J42" i="30"/>
  <c r="J42" i="8"/>
  <c r="E10" i="49"/>
  <c r="E18" i="49"/>
  <c r="E26" i="49"/>
  <c r="E34" i="49"/>
  <c r="E42" i="49"/>
  <c r="E8" i="49"/>
  <c r="E20" i="49"/>
  <c r="E30" i="49"/>
  <c r="E40" i="49"/>
  <c r="E31" i="49"/>
  <c r="E32" i="49"/>
  <c r="E16" i="49"/>
  <c r="E39" i="48"/>
  <c r="E23" i="48"/>
  <c r="AI25" i="4"/>
  <c r="G25" i="4" s="1"/>
  <c r="AI17" i="4"/>
  <c r="G17" i="4" s="1"/>
  <c r="AI37" i="4"/>
  <c r="G37" i="4" s="1"/>
  <c r="J31" i="20"/>
  <c r="AI29" i="4"/>
  <c r="G29" i="4" s="1"/>
  <c r="J26" i="33" s="1"/>
  <c r="AH16" i="4"/>
  <c r="F16" i="4" s="1"/>
  <c r="AI21" i="4"/>
  <c r="G21" i="4" s="1"/>
  <c r="AI44" i="4"/>
  <c r="G44" i="4" s="1"/>
  <c r="J41" i="34" s="1"/>
  <c r="AI27" i="4"/>
  <c r="G27" i="4" s="1"/>
  <c r="J24" i="36" s="1"/>
  <c r="AI13" i="4"/>
  <c r="G13" i="4" s="1"/>
  <c r="J10" i="21" s="1"/>
  <c r="AH38" i="4"/>
  <c r="F38" i="4" s="1"/>
  <c r="T37" i="50"/>
  <c r="AI46" i="4"/>
  <c r="G46" i="4" s="1"/>
  <c r="J43" i="19" s="1"/>
  <c r="AH46" i="4"/>
  <c r="F46" i="4" s="1"/>
  <c r="T43" i="34" s="1"/>
  <c r="J37" i="41"/>
  <c r="J37" i="33"/>
  <c r="J37" i="24"/>
  <c r="T11" i="14"/>
  <c r="J41" i="41"/>
  <c r="T39" i="39"/>
  <c r="T28" i="40"/>
  <c r="T28" i="38"/>
  <c r="T28" i="23"/>
  <c r="T28" i="34"/>
  <c r="T28" i="19"/>
  <c r="T43" i="38"/>
  <c r="T43" i="31"/>
  <c r="T43" i="36"/>
  <c r="T43" i="33"/>
  <c r="T43" i="19"/>
  <c r="T43" i="35"/>
  <c r="T43" i="12"/>
  <c r="T43" i="32"/>
  <c r="T43" i="49"/>
  <c r="T43" i="18"/>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14"/>
  <c r="J26" i="51"/>
  <c r="J26" i="24"/>
  <c r="J26" i="16"/>
  <c r="T20" i="43"/>
  <c r="T6" i="44"/>
  <c r="T6" i="50"/>
  <c r="T6" i="25"/>
  <c r="T6" i="52"/>
  <c r="T6" i="36"/>
  <c r="T6" i="51"/>
  <c r="T6" i="32"/>
  <c r="T6" i="40"/>
  <c r="T6" i="27"/>
  <c r="T6" i="43"/>
  <c r="T6" i="24"/>
  <c r="T6" i="38"/>
  <c r="T6" i="23"/>
  <c r="T6" i="16"/>
  <c r="T6" i="12"/>
  <c r="T6" i="31"/>
  <c r="T6" i="22"/>
  <c r="T6" i="29"/>
  <c r="T6" i="20"/>
  <c r="T6" i="19"/>
  <c r="T6" i="39"/>
  <c r="T6" i="33"/>
  <c r="T6" i="42"/>
  <c r="T6" i="18"/>
  <c r="T6" i="34"/>
  <c r="T6" i="37"/>
  <c r="T6" i="28"/>
  <c r="T6" i="49"/>
  <c r="T6" i="13"/>
  <c r="T6" i="17"/>
  <c r="T6" i="8"/>
  <c r="T6" i="26"/>
  <c r="T6" i="41"/>
  <c r="T6" i="30"/>
  <c r="T6" i="48"/>
  <c r="T6" i="21"/>
  <c r="T6" i="35"/>
  <c r="J14" i="51"/>
  <c r="J14" i="38"/>
  <c r="J14" i="24"/>
  <c r="J14" i="12"/>
  <c r="J14" i="35"/>
  <c r="J14" i="16"/>
  <c r="J14" i="22"/>
  <c r="J14" i="32"/>
  <c r="J14" i="33"/>
  <c r="J24" i="28" l="1"/>
  <c r="J24" i="17"/>
  <c r="J24" i="51"/>
  <c r="J24" i="20"/>
  <c r="J24" i="22"/>
  <c r="J24" i="25"/>
  <c r="J24" i="49"/>
  <c r="J15" i="36"/>
  <c r="J24" i="34"/>
  <c r="J15" i="28"/>
  <c r="J15" i="15"/>
  <c r="J15" i="39"/>
  <c r="T43" i="8"/>
  <c r="T43" i="52"/>
  <c r="T43" i="48"/>
  <c r="T43" i="24"/>
  <c r="T43" i="13"/>
  <c r="J15" i="14"/>
  <c r="J15" i="52"/>
  <c r="J15" i="23"/>
  <c r="T43" i="23"/>
  <c r="T43" i="25"/>
  <c r="T43" i="37"/>
  <c r="T43" i="27"/>
  <c r="T43" i="17"/>
  <c r="J15" i="43"/>
  <c r="J15" i="35"/>
  <c r="J15" i="19"/>
  <c r="J15" i="24"/>
  <c r="T43" i="28"/>
  <c r="T43" i="39"/>
  <c r="T43" i="42"/>
  <c r="T43" i="43"/>
  <c r="T43" i="30"/>
  <c r="J15" i="30"/>
  <c r="J15" i="32"/>
  <c r="J15" i="44"/>
  <c r="J15" i="29"/>
  <c r="T43" i="26"/>
  <c r="T43" i="20"/>
  <c r="T43" i="50"/>
  <c r="T43" i="16"/>
  <c r="J15" i="38"/>
  <c r="J15" i="48"/>
  <c r="J15" i="33"/>
  <c r="J15" i="17"/>
  <c r="J15" i="8"/>
  <c r="T43" i="29"/>
  <c r="T43" i="22"/>
  <c r="T43" i="15"/>
  <c r="T43" i="21"/>
  <c r="J15" i="27"/>
  <c r="J15" i="40"/>
  <c r="J15" i="37"/>
  <c r="J15" i="34"/>
  <c r="J15" i="21"/>
  <c r="T43" i="41"/>
  <c r="T43" i="14"/>
  <c r="T43" i="40"/>
  <c r="J15" i="42"/>
  <c r="J15" i="18"/>
  <c r="J15" i="22"/>
  <c r="V29" i="12"/>
  <c r="V29" i="31"/>
  <c r="V29" i="37"/>
  <c r="V39" i="23"/>
  <c r="V39" i="30"/>
  <c r="V39" i="12"/>
  <c r="V39" i="39"/>
  <c r="V39" i="51"/>
  <c r="V39" i="38"/>
  <c r="V39" i="37"/>
  <c r="V39" i="49"/>
  <c r="V39" i="19"/>
  <c r="V39" i="52"/>
  <c r="V39" i="34"/>
  <c r="V39" i="16"/>
  <c r="V39" i="48"/>
  <c r="V39" i="31"/>
  <c r="V39" i="42"/>
  <c r="V39" i="29"/>
  <c r="V39" i="8"/>
  <c r="V39" i="40"/>
  <c r="V39" i="35"/>
  <c r="V39" i="32"/>
  <c r="V39" i="17"/>
  <c r="V39" i="13"/>
  <c r="V39" i="15"/>
  <c r="V39" i="43"/>
  <c r="V39" i="24"/>
  <c r="V39" i="28"/>
  <c r="V39" i="22"/>
  <c r="V39" i="27"/>
  <c r="V39" i="20"/>
  <c r="V39" i="36"/>
  <c r="V39" i="25"/>
  <c r="V39" i="44"/>
  <c r="V39" i="33"/>
  <c r="V39" i="50"/>
  <c r="V23" i="18"/>
  <c r="V23" i="27"/>
  <c r="V23" i="49"/>
  <c r="V23" i="13"/>
  <c r="V23" i="17"/>
  <c r="V23" i="8"/>
  <c r="V23" i="19"/>
  <c r="V23" i="24"/>
  <c r="V23" i="23"/>
  <c r="V23" i="44"/>
  <c r="V23" i="31"/>
  <c r="V23" i="30"/>
  <c r="V23" i="39"/>
  <c r="V23" i="38"/>
  <c r="V23" i="35"/>
  <c r="V23" i="29"/>
  <c r="V30" i="29"/>
  <c r="V30" i="24"/>
  <c r="G13" i="37"/>
  <c r="G40" i="25"/>
  <c r="G33" i="33"/>
  <c r="G36" i="19"/>
  <c r="E26" i="42"/>
  <c r="E27" i="34"/>
  <c r="G27" i="34" s="1"/>
  <c r="G27" i="42"/>
  <c r="G10" i="52"/>
  <c r="G23" i="28"/>
  <c r="G27" i="33"/>
  <c r="J39" i="12"/>
  <c r="J26" i="40"/>
  <c r="J26" i="43"/>
  <c r="J37" i="50"/>
  <c r="J37" i="21"/>
  <c r="J37" i="34"/>
  <c r="V29" i="43"/>
  <c r="V29" i="14"/>
  <c r="G27" i="35"/>
  <c r="F5" i="50"/>
  <c r="F5" i="26"/>
  <c r="G40" i="50"/>
  <c r="X24" i="20"/>
  <c r="P10" i="13"/>
  <c r="P10" i="23"/>
  <c r="P10" i="40"/>
  <c r="X9" i="44"/>
  <c r="X13" i="38"/>
  <c r="X25" i="30"/>
  <c r="X37" i="32"/>
  <c r="F15" i="40"/>
  <c r="P39" i="16"/>
  <c r="P39" i="33"/>
  <c r="F43" i="23"/>
  <c r="G43" i="23" s="1"/>
  <c r="F10" i="48"/>
  <c r="F10" i="30"/>
  <c r="F10" i="40"/>
  <c r="F10" i="15"/>
  <c r="G10" i="15" s="1"/>
  <c r="P5" i="44"/>
  <c r="F5" i="39"/>
  <c r="F5" i="36"/>
  <c r="V14" i="12"/>
  <c r="X29" i="23"/>
  <c r="V29" i="20"/>
  <c r="AN15" i="4"/>
  <c r="H15" i="4" s="1"/>
  <c r="J26" i="32"/>
  <c r="J26" i="31"/>
  <c r="T8" i="19"/>
  <c r="J37" i="44"/>
  <c r="V29" i="49"/>
  <c r="P5" i="49"/>
  <c r="P5" i="17"/>
  <c r="X24" i="30"/>
  <c r="F10" i="36"/>
  <c r="P10" i="12"/>
  <c r="F10" i="27"/>
  <c r="X25" i="22"/>
  <c r="X33" i="44"/>
  <c r="P15" i="39"/>
  <c r="P39" i="14"/>
  <c r="F39" i="48"/>
  <c r="F23" i="16"/>
  <c r="G23" i="16" s="1"/>
  <c r="F43" i="39"/>
  <c r="F10" i="31"/>
  <c r="F10" i="34"/>
  <c r="F5" i="43"/>
  <c r="P5" i="40"/>
  <c r="P5" i="36"/>
  <c r="F5" i="33"/>
  <c r="X41" i="27"/>
  <c r="V14" i="14"/>
  <c r="X29" i="24"/>
  <c r="F5" i="40"/>
  <c r="V29" i="51"/>
  <c r="G10" i="49"/>
  <c r="J26" i="48"/>
  <c r="J37" i="27"/>
  <c r="J37" i="26"/>
  <c r="V29" i="36"/>
  <c r="J26" i="12"/>
  <c r="J26" i="8"/>
  <c r="T8" i="16"/>
  <c r="J41" i="49"/>
  <c r="J37" i="25"/>
  <c r="J37" i="39"/>
  <c r="V29" i="27"/>
  <c r="P5" i="23"/>
  <c r="P5" i="25"/>
  <c r="P5" i="51"/>
  <c r="P5" i="15"/>
  <c r="X24" i="52"/>
  <c r="F10" i="33"/>
  <c r="P10" i="34"/>
  <c r="P10" i="25"/>
  <c r="X25" i="15"/>
  <c r="X33" i="48"/>
  <c r="F15" i="13"/>
  <c r="N43" i="8"/>
  <c r="P39" i="30"/>
  <c r="P39" i="31"/>
  <c r="F39" i="17"/>
  <c r="G39" i="17" s="1"/>
  <c r="P23" i="8"/>
  <c r="P43" i="37"/>
  <c r="P10" i="52"/>
  <c r="F10" i="26"/>
  <c r="G10" i="26" s="1"/>
  <c r="F10" i="35"/>
  <c r="F5" i="41"/>
  <c r="F5" i="37"/>
  <c r="P5" i="33"/>
  <c r="P5" i="31"/>
  <c r="X41" i="40"/>
  <c r="X29" i="28"/>
  <c r="P5" i="42"/>
  <c r="F10" i="42"/>
  <c r="G10" i="42" s="1"/>
  <c r="G10" i="50"/>
  <c r="J26" i="39"/>
  <c r="J26" i="19"/>
  <c r="T8" i="44"/>
  <c r="J39" i="33"/>
  <c r="J41" i="44"/>
  <c r="J37" i="35"/>
  <c r="J37" i="23"/>
  <c r="V29" i="23"/>
  <c r="F5" i="15"/>
  <c r="G5" i="15" s="1"/>
  <c r="F5" i="19"/>
  <c r="G5" i="19" s="1"/>
  <c r="P5" i="50"/>
  <c r="F5" i="16"/>
  <c r="X24" i="41"/>
  <c r="F10" i="28"/>
  <c r="G10" i="28" s="1"/>
  <c r="F10" i="50"/>
  <c r="P10" i="17"/>
  <c r="X9" i="22"/>
  <c r="X33" i="23"/>
  <c r="P15" i="18"/>
  <c r="N43" i="22"/>
  <c r="P39" i="20"/>
  <c r="P39" i="26"/>
  <c r="F43" i="30"/>
  <c r="P10" i="49"/>
  <c r="F15" i="41"/>
  <c r="F10" i="23"/>
  <c r="P10" i="28"/>
  <c r="P5" i="37"/>
  <c r="P5" i="34"/>
  <c r="F5" i="30"/>
  <c r="F5" i="28"/>
  <c r="V14" i="44"/>
  <c r="X21" i="31"/>
  <c r="X33" i="43"/>
  <c r="F10" i="16"/>
  <c r="P10" i="38"/>
  <c r="X24" i="48"/>
  <c r="V29" i="42"/>
  <c r="F5" i="27"/>
  <c r="X24" i="34"/>
  <c r="P10" i="48"/>
  <c r="F10" i="18"/>
  <c r="G10" i="18" s="1"/>
  <c r="P10" i="29"/>
  <c r="F5" i="34"/>
  <c r="P5" i="30"/>
  <c r="P5" i="29"/>
  <c r="V14" i="32"/>
  <c r="X21" i="13"/>
  <c r="P10" i="24"/>
  <c r="P10" i="20"/>
  <c r="X24" i="44"/>
  <c r="V29" i="28"/>
  <c r="AN43" i="4"/>
  <c r="H43" i="4" s="1"/>
  <c r="N40" i="14" s="1"/>
  <c r="AN27" i="4"/>
  <c r="H27" i="4" s="1"/>
  <c r="T8" i="17"/>
  <c r="J37" i="16"/>
  <c r="J37" i="36"/>
  <c r="V29" i="17"/>
  <c r="P5" i="20"/>
  <c r="P5" i="48"/>
  <c r="F5" i="14"/>
  <c r="F10" i="22"/>
  <c r="G10" i="22" s="1"/>
  <c r="F10" i="38"/>
  <c r="X9" i="16"/>
  <c r="F15" i="25"/>
  <c r="J26" i="36"/>
  <c r="J26" i="29"/>
  <c r="T8" i="51"/>
  <c r="J39" i="22"/>
  <c r="J41" i="31"/>
  <c r="J37" i="37"/>
  <c r="J37" i="40"/>
  <c r="T37" i="12"/>
  <c r="V29" i="40"/>
  <c r="F5" i="24"/>
  <c r="P5" i="18"/>
  <c r="G27" i="12"/>
  <c r="F5" i="12"/>
  <c r="G5" i="12" s="1"/>
  <c r="X24" i="35"/>
  <c r="X24" i="19"/>
  <c r="F10" i="13"/>
  <c r="F10" i="25"/>
  <c r="G10" i="25" s="1"/>
  <c r="P10" i="36"/>
  <c r="X9" i="40"/>
  <c r="X37" i="43"/>
  <c r="F15" i="38"/>
  <c r="G15" i="38" s="1"/>
  <c r="N43" i="16"/>
  <c r="P39" i="8"/>
  <c r="F39" i="31"/>
  <c r="G39" i="31" s="1"/>
  <c r="P43" i="15"/>
  <c r="P10" i="51"/>
  <c r="P10" i="44"/>
  <c r="P10" i="16"/>
  <c r="F10" i="20"/>
  <c r="G10" i="20" s="1"/>
  <c r="P5" i="32"/>
  <c r="F5" i="29"/>
  <c r="P5" i="43"/>
  <c r="V14" i="43"/>
  <c r="X37" i="41"/>
  <c r="P10" i="8"/>
  <c r="X24" i="23"/>
  <c r="V29" i="22"/>
  <c r="J39" i="30"/>
  <c r="P10" i="37"/>
  <c r="X37" i="18"/>
  <c r="J26" i="27"/>
  <c r="J26" i="18"/>
  <c r="J39" i="36"/>
  <c r="J37" i="19"/>
  <c r="V29" i="34"/>
  <c r="P5" i="14"/>
  <c r="P5" i="8"/>
  <c r="F5" i="8"/>
  <c r="X24" i="36"/>
  <c r="F10" i="21"/>
  <c r="G10" i="21" s="1"/>
  <c r="P10" i="42"/>
  <c r="F10" i="8"/>
  <c r="G10" i="8" s="1"/>
  <c r="P10" i="27"/>
  <c r="X9" i="27"/>
  <c r="X37" i="31"/>
  <c r="F39" i="29"/>
  <c r="F43" i="16"/>
  <c r="F10" i="51"/>
  <c r="G10" i="51" s="1"/>
  <c r="P10" i="39"/>
  <c r="F10" i="12"/>
  <c r="G10" i="12" s="1"/>
  <c r="P10" i="18"/>
  <c r="F5" i="31"/>
  <c r="P5" i="26"/>
  <c r="P5" i="41"/>
  <c r="X13" i="18"/>
  <c r="V14" i="29"/>
  <c r="G12" i="44"/>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E11" i="37"/>
  <c r="E38" i="41"/>
  <c r="E42" i="41"/>
  <c r="E12" i="29"/>
  <c r="E31" i="29"/>
  <c r="E5" i="41"/>
  <c r="G5" i="41" s="1"/>
  <c r="E22" i="37"/>
  <c r="E6" i="37"/>
  <c r="E38" i="29"/>
  <c r="E22" i="29"/>
  <c r="E6" i="29"/>
  <c r="E19" i="13"/>
  <c r="G8" i="20"/>
  <c r="G40" i="41"/>
  <c r="E34" i="37"/>
  <c r="E5" i="29"/>
  <c r="G5" i="29" s="1"/>
  <c r="E18" i="41"/>
  <c r="G40" i="38"/>
  <c r="E32" i="29"/>
  <c r="E14" i="41"/>
  <c r="E24" i="25"/>
  <c r="E33" i="24"/>
  <c r="E17" i="24"/>
  <c r="E32" i="13"/>
  <c r="G32" i="13" s="1"/>
  <c r="E15" i="49"/>
  <c r="E18" i="37"/>
  <c r="E34" i="29"/>
  <c r="E18" i="29"/>
  <c r="E5" i="18"/>
  <c r="G5" i="18" s="1"/>
  <c r="E33" i="12"/>
  <c r="E17" i="12"/>
  <c r="E31" i="13"/>
  <c r="E15" i="13"/>
  <c r="G27" i="37"/>
  <c r="E21" i="37"/>
  <c r="E25" i="37"/>
  <c r="E9" i="41"/>
  <c r="E33" i="37"/>
  <c r="G33" i="37" s="1"/>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G19" i="36" s="1"/>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44"/>
  <c r="N40" i="51"/>
  <c r="N40" i="43"/>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N38" i="37" s="1"/>
  <c r="E24" i="52"/>
  <c r="E8" i="52"/>
  <c r="E31" i="51"/>
  <c r="E15" i="51"/>
  <c r="E39" i="52"/>
  <c r="E41" i="42"/>
  <c r="E41" i="38"/>
  <c r="E36" i="13"/>
  <c r="G36" i="13" s="1"/>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E27" i="21"/>
  <c r="E11" i="21"/>
  <c r="E23" i="19"/>
  <c r="E20" i="52"/>
  <c r="E43" i="51"/>
  <c r="E27" i="51"/>
  <c r="E11" i="51"/>
  <c r="E35" i="52"/>
  <c r="E41" i="41"/>
  <c r="E41" i="37"/>
  <c r="V36" i="34"/>
  <c r="X40" i="21"/>
  <c r="X40" i="40"/>
  <c r="V22" i="20"/>
  <c r="V36" i="20"/>
  <c r="X24" i="31"/>
  <c r="E34" i="39"/>
  <c r="E18" i="39"/>
  <c r="E27" i="26"/>
  <c r="G27" i="26" s="1"/>
  <c r="E11" i="26"/>
  <c r="G13" i="52"/>
  <c r="F29" i="33"/>
  <c r="G29" i="33" s="1"/>
  <c r="P29" i="30"/>
  <c r="P39" i="43"/>
  <c r="J35" i="18"/>
  <c r="J35" i="35"/>
  <c r="P29" i="28"/>
  <c r="V6" i="36"/>
  <c r="V6" i="52"/>
  <c r="V6" i="50"/>
  <c r="E43" i="39"/>
  <c r="G43" i="39" s="1"/>
  <c r="X40" i="49"/>
  <c r="X40" i="32"/>
  <c r="V36" i="33"/>
  <c r="X24" i="14"/>
  <c r="E33" i="39"/>
  <c r="G33" i="39" s="1"/>
  <c r="AN44" i="4"/>
  <c r="H44" i="4" s="1"/>
  <c r="N41" i="4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G28" i="36" s="1"/>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G15" i="50"/>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G15" i="48" s="1"/>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G15" i="49" s="1"/>
  <c r="P15" i="23"/>
  <c r="P15" i="26"/>
  <c r="P15" i="13"/>
  <c r="F15" i="39"/>
  <c r="F15" i="50"/>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G34" i="36"/>
  <c r="P28" i="36"/>
  <c r="P28" i="31"/>
  <c r="F28" i="16"/>
  <c r="G28" i="16" s="1"/>
  <c r="P28" i="52"/>
  <c r="P28" i="33"/>
  <c r="F28" i="31"/>
  <c r="F28" i="50"/>
  <c r="G28" i="50" s="1"/>
  <c r="P28" i="51"/>
  <c r="F28" i="51"/>
  <c r="G28" i="51" s="1"/>
  <c r="P34" i="39"/>
  <c r="F34" i="36"/>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28" i="24" s="1"/>
  <c r="G12" i="30"/>
  <c r="G27" i="48"/>
  <c r="P39" i="12"/>
  <c r="F39" i="19"/>
  <c r="F39" i="27"/>
  <c r="P39" i="28"/>
  <c r="P39" i="15"/>
  <c r="F39" i="34"/>
  <c r="G39" i="34" s="1"/>
  <c r="P39" i="22"/>
  <c r="P39" i="49"/>
  <c r="F39" i="37"/>
  <c r="G39" i="37" s="1"/>
  <c r="F39" i="25"/>
  <c r="G39" i="25" s="1"/>
  <c r="F39" i="18"/>
  <c r="G39" i="18" s="1"/>
  <c r="F39" i="30"/>
  <c r="G39" i="30" s="1"/>
  <c r="P39" i="29"/>
  <c r="P39" i="24"/>
  <c r="G12" i="43"/>
  <c r="G10" i="29"/>
  <c r="F39" i="20"/>
  <c r="G39" i="20" s="1"/>
  <c r="F39" i="36"/>
  <c r="G39" i="36" s="1"/>
  <c r="P39" i="44"/>
  <c r="F39" i="23"/>
  <c r="P39" i="27"/>
  <c r="F39" i="42"/>
  <c r="P39" i="34"/>
  <c r="F39" i="12"/>
  <c r="G39" i="12" s="1"/>
  <c r="P39" i="50"/>
  <c r="P39" i="35"/>
  <c r="F39" i="8"/>
  <c r="G39" i="8" s="1"/>
  <c r="P39" i="48"/>
  <c r="F39" i="24"/>
  <c r="G39" i="24" s="1"/>
  <c r="G28" i="40"/>
  <c r="F5" i="38"/>
  <c r="P5" i="38"/>
  <c r="F5" i="35"/>
  <c r="P5" i="35"/>
  <c r="F5" i="44"/>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13" i="42"/>
  <c r="G36" i="28"/>
  <c r="G36" i="8"/>
  <c r="G33" i="42"/>
  <c r="G43" i="38"/>
  <c r="G43" i="51"/>
  <c r="G43" i="31"/>
  <c r="G12" i="31"/>
  <c r="G25" i="52"/>
  <c r="G8" i="13"/>
  <c r="G33" i="24"/>
  <c r="G5" i="8"/>
  <c r="G28" i="26"/>
  <c r="G28" i="34"/>
  <c r="G34" i="29"/>
  <c r="G34" i="30"/>
  <c r="G13" i="20"/>
  <c r="G13" i="40"/>
  <c r="G43" i="32"/>
  <c r="G40" i="43"/>
  <c r="G32" i="30"/>
  <c r="G10" i="30"/>
  <c r="G27" i="39"/>
  <c r="G5" i="43"/>
  <c r="G12" i="26"/>
  <c r="G10" i="13"/>
  <c r="G15" i="25"/>
  <c r="G13" i="22"/>
  <c r="G36" i="51"/>
  <c r="G33" i="40"/>
  <c r="G39" i="23"/>
  <c r="G43" i="30"/>
  <c r="G12" i="28"/>
  <c r="G40" i="26"/>
  <c r="G40" i="39"/>
  <c r="G32" i="12"/>
  <c r="G32" i="34"/>
  <c r="G12" i="12"/>
  <c r="G19" i="17"/>
  <c r="G15" i="51"/>
  <c r="G27" i="14"/>
  <c r="G27" i="22"/>
  <c r="G10" i="31"/>
  <c r="G27" i="38"/>
  <c r="G5" i="35"/>
  <c r="G10" i="16"/>
  <c r="G25" i="44"/>
  <c r="G40" i="19"/>
  <c r="G32" i="22"/>
  <c r="G12" i="19"/>
  <c r="G19" i="23"/>
  <c r="G33" i="20"/>
  <c r="G36" i="35"/>
  <c r="G27" i="19"/>
  <c r="G27" i="21"/>
  <c r="G10" i="35"/>
  <c r="G27" i="41"/>
  <c r="G5" i="28"/>
  <c r="G40" i="22"/>
  <c r="G40" i="13"/>
  <c r="G32" i="17"/>
  <c r="G32" i="15"/>
  <c r="G29" i="42"/>
  <c r="G32" i="32"/>
  <c r="G36" i="17"/>
  <c r="G15" i="41"/>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0"/>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G8" i="49" s="1"/>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G11" i="42" s="1"/>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8" i="51"/>
  <c r="G25" i="28"/>
  <c r="G12" i="35"/>
  <c r="G25" i="38"/>
  <c r="G11" i="51"/>
  <c r="G25" i="51"/>
  <c r="G25" i="19"/>
  <c r="G25" i="30"/>
  <c r="G25" i="35"/>
  <c r="O34" i="4"/>
  <c r="P34" i="4" s="1"/>
  <c r="C34" i="4" s="1"/>
  <c r="O25" i="4"/>
  <c r="P25" i="4" s="1"/>
  <c r="C25" i="4" s="1"/>
  <c r="P22" i="20" s="1"/>
  <c r="AH35" i="4"/>
  <c r="F35" i="4" s="1"/>
  <c r="J6" i="42"/>
  <c r="J6" i="34"/>
  <c r="J6" i="49"/>
  <c r="J6" i="22"/>
  <c r="J27" i="22"/>
  <c r="J27" i="21"/>
  <c r="J27" i="39"/>
  <c r="J27" i="38"/>
  <c r="J7" i="22"/>
  <c r="J7" i="30"/>
  <c r="J7" i="25"/>
  <c r="J7" i="28"/>
  <c r="J7" i="16"/>
  <c r="J23" i="39"/>
  <c r="J23" i="22"/>
  <c r="J23" i="35"/>
  <c r="J23" i="49"/>
  <c r="J23" i="51"/>
  <c r="N41" i="8"/>
  <c r="N41" i="26"/>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N41" i="52"/>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19"/>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G32" i="26" s="1"/>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G22" i="41" s="1"/>
  <c r="G25" i="21"/>
  <c r="E40" i="42"/>
  <c r="G40" i="42" s="1"/>
  <c r="E36" i="42"/>
  <c r="G36" i="42" s="1"/>
  <c r="E32" i="42"/>
  <c r="G32" i="42" s="1"/>
  <c r="E40" i="31"/>
  <c r="G40" i="31" s="1"/>
  <c r="E36" i="31"/>
  <c r="G36" i="31" s="1"/>
  <c r="E32" i="31"/>
  <c r="G32" i="31" s="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2" i="23"/>
  <c r="T22" i="39"/>
  <c r="T22" i="22"/>
  <c r="T22" i="52"/>
  <c r="T22" i="14"/>
  <c r="J16" i="38"/>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T19" i="39"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6" i="24"/>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1"/>
  <c r="T26" i="30"/>
  <c r="T26" i="43"/>
  <c r="T33" i="51"/>
  <c r="T33" i="20"/>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16"/>
  <c r="F19" i="50"/>
  <c r="G19" i="50" s="1"/>
  <c r="P19" i="13"/>
  <c r="P19" i="24"/>
  <c r="P19" i="40"/>
  <c r="F19" i="13"/>
  <c r="G19" i="13" s="1"/>
  <c r="P19" i="16"/>
  <c r="F19" i="34"/>
  <c r="G19" i="34" s="1"/>
  <c r="P19" i="50"/>
  <c r="F19" i="48"/>
  <c r="G19" i="48" s="1"/>
  <c r="P19" i="28"/>
  <c r="P19" i="43"/>
  <c r="F19" i="20"/>
  <c r="F19" i="38"/>
  <c r="G19" i="38" s="1"/>
  <c r="G10" i="40"/>
  <c r="G28" i="15"/>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E29" i="44"/>
  <c r="E39" i="44"/>
  <c r="E10" i="44"/>
  <c r="G10" i="44" s="1"/>
  <c r="E13" i="43"/>
  <c r="G13" i="43" s="1"/>
  <c r="E25" i="43"/>
  <c r="E32" i="43"/>
  <c r="G32" i="43" s="1"/>
  <c r="E22" i="43"/>
  <c r="E36" i="43"/>
  <c r="G36" i="43" s="1"/>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G11" i="16" s="1"/>
  <c r="E29" i="15"/>
  <c r="G29" i="15" s="1"/>
  <c r="E21" i="15"/>
  <c r="E9" i="15"/>
  <c r="E7" i="15"/>
  <c r="E40" i="14"/>
  <c r="G40" i="14" s="1"/>
  <c r="E20" i="14"/>
  <c r="E36" i="12"/>
  <c r="E44" i="12" s="1"/>
  <c r="T21" i="44"/>
  <c r="T21" i="23"/>
  <c r="T21" i="39"/>
  <c r="T21" i="43"/>
  <c r="T21" i="35"/>
  <c r="T21" i="34"/>
  <c r="T21" i="42"/>
  <c r="T21" i="48"/>
  <c r="T21" i="15"/>
  <c r="T21" i="22"/>
  <c r="T21" i="29"/>
  <c r="T21" i="25"/>
  <c r="T21" i="50"/>
  <c r="T21" i="28"/>
  <c r="T21" i="30"/>
  <c r="T21" i="26"/>
  <c r="T21" i="38"/>
  <c r="T21" i="20"/>
  <c r="T21" i="49"/>
  <c r="T27" i="33"/>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P25" i="52"/>
  <c r="F25" i="15"/>
  <c r="G25" i="15" s="1"/>
  <c r="F25" i="24"/>
  <c r="G25" i="24" s="1"/>
  <c r="P25" i="26"/>
  <c r="P25" i="33"/>
  <c r="P25" i="39"/>
  <c r="P25" i="44"/>
  <c r="P25" i="18"/>
  <c r="F25" i="32"/>
  <c r="G25" i="32" s="1"/>
  <c r="F25" i="22"/>
  <c r="F25" i="37"/>
  <c r="G25" i="37" s="1"/>
  <c r="P26" i="48"/>
  <c r="P26" i="30"/>
  <c r="F26" i="16"/>
  <c r="G26" i="16" s="1"/>
  <c r="F26" i="32"/>
  <c r="G26" i="32" s="1"/>
  <c r="P26" i="18"/>
  <c r="N18" i="13"/>
  <c r="N18" i="52"/>
  <c r="P17" i="51"/>
  <c r="N14" i="49"/>
  <c r="N14" i="13"/>
  <c r="N14" i="8"/>
  <c r="N14" i="50"/>
  <c r="N14" i="52"/>
  <c r="P12" i="49"/>
  <c r="F12" i="52"/>
  <c r="G12" i="52" s="1"/>
  <c r="P12" i="48"/>
  <c r="F12" i="51"/>
  <c r="G12" i="51" s="1"/>
  <c r="P22" i="28"/>
  <c r="F22" i="33"/>
  <c r="G22" i="33" s="1"/>
  <c r="F22" i="40"/>
  <c r="G22" i="40" s="1"/>
  <c r="P22" i="40"/>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G36" i="36" s="1"/>
  <c r="E22" i="36"/>
  <c r="E18" i="35"/>
  <c r="E11" i="35"/>
  <c r="E17" i="30"/>
  <c r="E9" i="30"/>
  <c r="E39" i="27"/>
  <c r="E32" i="27"/>
  <c r="G32" i="27" s="1"/>
  <c r="E16" i="27"/>
  <c r="E7" i="27"/>
  <c r="E40" i="23"/>
  <c r="G40" i="23" s="1"/>
  <c r="E14" i="23"/>
  <c r="E7" i="23"/>
  <c r="E30" i="18"/>
  <c r="E22" i="18"/>
  <c r="E7" i="16"/>
  <c r="E32" i="14"/>
  <c r="G32" i="14" s="1"/>
  <c r="E24" i="14"/>
  <c r="E12" i="14"/>
  <c r="E29" i="13"/>
  <c r="E26" i="13"/>
  <c r="E25" i="13"/>
  <c r="G25" i="13" s="1"/>
  <c r="E41" i="13"/>
  <c r="E5" i="13"/>
  <c r="E43" i="49"/>
  <c r="G43" i="49" s="1"/>
  <c r="E35" i="49"/>
  <c r="E27" i="49"/>
  <c r="G27" i="49" s="1"/>
  <c r="E13" i="49"/>
  <c r="E9" i="49"/>
  <c r="E36" i="49"/>
  <c r="E24" i="49"/>
  <c r="E14" i="49"/>
  <c r="G14" i="49" s="1"/>
  <c r="E6" i="49"/>
  <c r="E41" i="48"/>
  <c r="E29" i="48"/>
  <c r="G29" i="48" s="1"/>
  <c r="E21" i="48"/>
  <c r="E18" i="48"/>
  <c r="E17" i="48"/>
  <c r="E9" i="48"/>
  <c r="E40" i="48"/>
  <c r="E36" i="48"/>
  <c r="G36" i="48" s="1"/>
  <c r="E30" i="48"/>
  <c r="E26" i="48"/>
  <c r="E22" i="48"/>
  <c r="E16" i="48"/>
  <c r="E12" i="48"/>
  <c r="G12" i="48" s="1"/>
  <c r="E8" i="48"/>
  <c r="E17" i="49"/>
  <c r="E25" i="49"/>
  <c r="E37" i="49"/>
  <c r="E7" i="49"/>
  <c r="E5" i="49"/>
  <c r="E41" i="49"/>
  <c r="E29" i="49"/>
  <c r="G29" i="49" s="1"/>
  <c r="E19" i="49"/>
  <c r="G19" i="49" s="1"/>
  <c r="E11" i="49"/>
  <c r="G11" i="49" s="1"/>
  <c r="E38" i="49"/>
  <c r="E28" i="49"/>
  <c r="G28" i="49" s="1"/>
  <c r="E22" i="49"/>
  <c r="E12" i="49"/>
  <c r="G12" i="49" s="1"/>
  <c r="E5" i="48"/>
  <c r="E37" i="48"/>
  <c r="E34" i="48"/>
  <c r="G34" i="48" s="1"/>
  <c r="E33" i="48"/>
  <c r="G33" i="48" s="1"/>
  <c r="E25" i="48"/>
  <c r="G25" i="48" s="1"/>
  <c r="E13" i="48"/>
  <c r="E42" i="48"/>
  <c r="E38" i="48"/>
  <c r="G38" i="48" s="1"/>
  <c r="E32" i="48"/>
  <c r="G32" i="48" s="1"/>
  <c r="E28" i="48"/>
  <c r="G28" i="48" s="1"/>
  <c r="E24" i="48"/>
  <c r="E20" i="48"/>
  <c r="E14" i="48"/>
  <c r="E10" i="48"/>
  <c r="G10" i="48" s="1"/>
  <c r="E6" i="48"/>
  <c r="T19" i="29" l="1"/>
  <c r="T33" i="17"/>
  <c r="T19" i="35"/>
  <c r="T33" i="34"/>
  <c r="T19" i="8"/>
  <c r="T33" i="41"/>
  <c r="T19" i="19"/>
  <c r="T33" i="37"/>
  <c r="T19" i="22"/>
  <c r="T33" i="30"/>
  <c r="T33" i="8"/>
  <c r="T33" i="35"/>
  <c r="T33" i="50"/>
  <c r="G34" i="44"/>
  <c r="E44" i="41"/>
  <c r="E44" i="50"/>
  <c r="E44" i="39"/>
  <c r="G5" i="40"/>
  <c r="G5" i="14"/>
  <c r="P22" i="36"/>
  <c r="P22" i="26"/>
  <c r="P22" i="27"/>
  <c r="F22" i="23"/>
  <c r="G22" i="23" s="1"/>
  <c r="T19" i="23"/>
  <c r="T19" i="31"/>
  <c r="T19" i="49"/>
  <c r="T19" i="48"/>
  <c r="T19" i="20"/>
  <c r="G39" i="44"/>
  <c r="N41" i="32"/>
  <c r="T26" i="39"/>
  <c r="T26" i="37"/>
  <c r="T26" i="48"/>
  <c r="G10" i="34"/>
  <c r="N41" i="33"/>
  <c r="J33" i="29"/>
  <c r="N41" i="43"/>
  <c r="N41" i="20"/>
  <c r="N41" i="27"/>
  <c r="N40" i="52"/>
  <c r="N40" i="24"/>
  <c r="N40" i="19"/>
  <c r="G8" i="48"/>
  <c r="G39" i="27"/>
  <c r="F22" i="31"/>
  <c r="G22" i="31" s="1"/>
  <c r="F22" i="18"/>
  <c r="F22" i="25"/>
  <c r="G22" i="25" s="1"/>
  <c r="F22" i="20"/>
  <c r="T19" i="43"/>
  <c r="T19" i="50"/>
  <c r="T19" i="17"/>
  <c r="T19" i="18"/>
  <c r="T19" i="32"/>
  <c r="G29" i="44"/>
  <c r="N41" i="12"/>
  <c r="N41" i="34"/>
  <c r="T26" i="36"/>
  <c r="T26" i="18"/>
  <c r="T26" i="44"/>
  <c r="G15" i="27"/>
  <c r="N41" i="13"/>
  <c r="N41" i="38"/>
  <c r="N41" i="42"/>
  <c r="G23" i="39"/>
  <c r="N40" i="25"/>
  <c r="N40" i="38"/>
  <c r="N40" i="40"/>
  <c r="G36" i="49"/>
  <c r="P22" i="35"/>
  <c r="F22" i="26"/>
  <c r="G22" i="26" s="1"/>
  <c r="P22" i="50"/>
  <c r="P22" i="12"/>
  <c r="F22" i="13"/>
  <c r="G22" i="13" s="1"/>
  <c r="F22" i="30"/>
  <c r="G22" i="30" s="1"/>
  <c r="T19" i="42"/>
  <c r="T19" i="52"/>
  <c r="T19" i="33"/>
  <c r="T19" i="51"/>
  <c r="T19" i="27"/>
  <c r="G29" i="38"/>
  <c r="N41" i="29"/>
  <c r="N41" i="30"/>
  <c r="T26" i="13"/>
  <c r="T26" i="33"/>
  <c r="T26" i="38"/>
  <c r="N41" i="51"/>
  <c r="N41" i="39"/>
  <c r="G23" i="19"/>
  <c r="N40" i="41"/>
  <c r="N40" i="39"/>
  <c r="N40" i="48"/>
  <c r="N40" i="32"/>
  <c r="N40" i="31"/>
  <c r="N40" i="36"/>
  <c r="N40" i="21"/>
  <c r="N40" i="34"/>
  <c r="N40" i="28"/>
  <c r="N40" i="42"/>
  <c r="N40" i="37"/>
  <c r="N40" i="29"/>
  <c r="N40" i="49"/>
  <c r="N40" i="50"/>
  <c r="N40" i="18"/>
  <c r="N40" i="17"/>
  <c r="N40" i="23"/>
  <c r="N40" i="27"/>
  <c r="P22" i="30"/>
  <c r="P22" i="14"/>
  <c r="F22" i="39"/>
  <c r="G22" i="39" s="1"/>
  <c r="P22" i="15"/>
  <c r="P22" i="8"/>
  <c r="F22" i="51"/>
  <c r="G22" i="51" s="1"/>
  <c r="T19" i="16"/>
  <c r="T19" i="26"/>
  <c r="T19" i="14"/>
  <c r="T19" i="30"/>
  <c r="T19" i="24"/>
  <c r="N41" i="22"/>
  <c r="T26" i="15"/>
  <c r="T26" i="42"/>
  <c r="T26" i="22"/>
  <c r="T29" i="34"/>
  <c r="N41" i="14"/>
  <c r="N41" i="24"/>
  <c r="N41" i="28"/>
  <c r="N40" i="8"/>
  <c r="N40" i="16"/>
  <c r="N40" i="30"/>
  <c r="G15" i="13"/>
  <c r="G15" i="40"/>
  <c r="N12" i="33"/>
  <c r="N12" i="22"/>
  <c r="N12" i="13"/>
  <c r="N12" i="15"/>
  <c r="N12" i="41"/>
  <c r="N12" i="14"/>
  <c r="P22" i="16"/>
  <c r="F22" i="42"/>
  <c r="G22" i="42" s="1"/>
  <c r="T19" i="25"/>
  <c r="T19" i="13"/>
  <c r="T26" i="24"/>
  <c r="T29" i="52"/>
  <c r="F22" i="24"/>
  <c r="G22" i="24" s="1"/>
  <c r="N41" i="15"/>
  <c r="N41" i="31"/>
  <c r="N41" i="18"/>
  <c r="N40" i="20"/>
  <c r="N40" i="26"/>
  <c r="T19" i="12"/>
  <c r="T26" i="31"/>
  <c r="P22" i="17"/>
  <c r="F22" i="8"/>
  <c r="G22" i="8" s="1"/>
  <c r="P22" i="44"/>
  <c r="F22" i="38"/>
  <c r="G22" i="38" s="1"/>
  <c r="N38" i="33"/>
  <c r="T19" i="44"/>
  <c r="T19" i="34"/>
  <c r="T19" i="15"/>
  <c r="T19" i="36"/>
  <c r="N41" i="48"/>
  <c r="T26" i="29"/>
  <c r="T26" i="50"/>
  <c r="T26" i="52"/>
  <c r="T29" i="41"/>
  <c r="P22" i="42"/>
  <c r="N41" i="41"/>
  <c r="N41" i="37"/>
  <c r="N41" i="25"/>
  <c r="N41" i="21"/>
  <c r="G19" i="19"/>
  <c r="G15" i="23"/>
  <c r="N40" i="35"/>
  <c r="N40" i="33"/>
  <c r="N40" i="15"/>
  <c r="F22" i="17"/>
  <c r="G22" i="17" s="1"/>
  <c r="P22" i="25"/>
  <c r="F22" i="32"/>
  <c r="G22" i="32" s="1"/>
  <c r="T19" i="40"/>
  <c r="T19" i="28"/>
  <c r="N41" i="49"/>
  <c r="T26" i="19"/>
  <c r="P22" i="13"/>
  <c r="F22" i="50"/>
  <c r="G22" i="50" s="1"/>
  <c r="F22" i="37"/>
  <c r="G22" i="37" s="1"/>
  <c r="F22" i="34"/>
  <c r="G22" i="34" s="1"/>
  <c r="T19" i="37"/>
  <c r="T19" i="38"/>
  <c r="T19" i="41"/>
  <c r="T19" i="21"/>
  <c r="N41" i="23"/>
  <c r="T26" i="34"/>
  <c r="T26" i="14"/>
  <c r="T26" i="17"/>
  <c r="N41" i="50"/>
  <c r="N41" i="36"/>
  <c r="N41" i="17"/>
  <c r="N41" i="35"/>
  <c r="G15" i="19"/>
  <c r="N40" i="13"/>
  <c r="N40" i="12"/>
  <c r="N40" i="22"/>
  <c r="N24" i="16"/>
  <c r="N24" i="26"/>
  <c r="N24" i="42"/>
  <c r="N24" i="36"/>
  <c r="N24" i="20"/>
  <c r="N24" i="14"/>
  <c r="N24" i="25"/>
  <c r="N24" i="30"/>
  <c r="N24" i="35"/>
  <c r="N24" i="39"/>
  <c r="N24" i="8"/>
  <c r="N24" i="50"/>
  <c r="N24" i="51"/>
  <c r="N24" i="23"/>
  <c r="N24" i="31"/>
  <c r="N24" i="38"/>
  <c r="N24" i="52"/>
  <c r="N24" i="15"/>
  <c r="N24" i="43"/>
  <c r="N24" i="34"/>
  <c r="N24" i="13"/>
  <c r="N24" i="37"/>
  <c r="N24" i="29"/>
  <c r="N24" i="49"/>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6" i="31"/>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G41" i="13" s="1"/>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G24" i="49" s="1"/>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G9" i="15" s="1"/>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G41" i="40"/>
  <c r="E44" i="40"/>
  <c r="G12" i="14"/>
  <c r="E44" i="14"/>
  <c r="G22" i="18"/>
  <c r="E44" i="18"/>
  <c r="E44" i="23"/>
  <c r="G7" i="23"/>
  <c r="G44" i="20" l="1"/>
  <c r="H5" i="24" a="1"/>
  <c r="H10" i="24" s="1"/>
  <c r="I10" i="24" s="1"/>
  <c r="H5" i="37" a="1"/>
  <c r="H40" i="37" s="1"/>
  <c r="I40"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6" i="44"/>
  <c r="I16" i="44" s="1"/>
  <c r="K16" i="44" s="1"/>
  <c r="H20" i="44"/>
  <c r="I20" i="44" s="1"/>
  <c r="K20" i="44" s="1"/>
  <c r="H38" i="8"/>
  <c r="I38" i="8" s="1"/>
  <c r="H14" i="8"/>
  <c r="I14" i="8" s="1"/>
  <c r="H30" i="8"/>
  <c r="I30" i="8" s="1"/>
  <c r="H25" i="8"/>
  <c r="I25" i="8" s="1"/>
  <c r="H43" i="8"/>
  <c r="I43" i="8" s="1"/>
  <c r="H21" i="8"/>
  <c r="I21" i="8" s="1"/>
  <c r="H29" i="8"/>
  <c r="I29" i="8" s="1"/>
  <c r="H19" i="8"/>
  <c r="I19" i="8" s="1"/>
  <c r="H40" i="8"/>
  <c r="I40" i="8" s="1"/>
  <c r="H5" i="8"/>
  <c r="H34" i="17"/>
  <c r="I34" i="17" s="1"/>
  <c r="H12" i="20"/>
  <c r="I12" i="20" s="1"/>
  <c r="H28" i="20"/>
  <c r="I28" i="20" s="1"/>
  <c r="H24" i="20"/>
  <c r="I24" i="20" s="1"/>
  <c r="H40" i="20"/>
  <c r="I40" i="20" s="1"/>
  <c r="H41" i="20"/>
  <c r="I41" i="20" s="1"/>
  <c r="H13" i="20"/>
  <c r="I13" i="20" s="1"/>
  <c r="H29" i="20"/>
  <c r="I29" i="20" s="1"/>
  <c r="H6" i="37"/>
  <c r="I6" i="37" s="1"/>
  <c r="H41" i="37"/>
  <c r="I41" i="37" s="1"/>
  <c r="H33" i="37"/>
  <c r="I33" i="37" s="1"/>
  <c r="H25" i="37"/>
  <c r="I25" i="37" s="1"/>
  <c r="H17" i="37"/>
  <c r="I17" i="37" s="1"/>
  <c r="H9" i="37"/>
  <c r="I9" i="37" s="1"/>
  <c r="H32" i="37"/>
  <c r="I32" i="37" s="1"/>
  <c r="H24" i="37"/>
  <c r="I24" i="37" s="1"/>
  <c r="H16" i="37"/>
  <c r="I16" i="37" s="1"/>
  <c r="H8" i="37"/>
  <c r="I8" i="37" s="1"/>
  <c r="H35" i="37"/>
  <c r="I35" i="37" s="1"/>
  <c r="H23" i="37"/>
  <c r="I23" i="37" s="1"/>
  <c r="H13" i="37"/>
  <c r="I13" i="37" s="1"/>
  <c r="H30" i="37"/>
  <c r="I30" i="37" s="1"/>
  <c r="H20" i="37"/>
  <c r="I20" i="37" s="1"/>
  <c r="H10" i="37"/>
  <c r="I10" i="37" s="1"/>
  <c r="H31" i="37"/>
  <c r="I31" i="37" s="1"/>
  <c r="H19" i="37"/>
  <c r="I19" i="37" s="1"/>
  <c r="H5" i="37"/>
  <c r="H28" i="37"/>
  <c r="I28" i="37" s="1"/>
  <c r="H37" i="37"/>
  <c r="I37" i="37" s="1"/>
  <c r="H15" i="37"/>
  <c r="I15" i="37" s="1"/>
  <c r="H36" i="37"/>
  <c r="I36" i="37" s="1"/>
  <c r="H18" i="37"/>
  <c r="I18" i="37" s="1"/>
  <c r="H43" i="37"/>
  <c r="I43" i="37" s="1"/>
  <c r="H27" i="37"/>
  <c r="I27" i="37" s="1"/>
  <c r="H7" i="37"/>
  <c r="I7" i="37" s="1"/>
  <c r="H11" i="37"/>
  <c r="I11" i="37" s="1"/>
  <c r="H12" i="37"/>
  <c r="I12" i="37" s="1"/>
  <c r="H29" i="37"/>
  <c r="I29" i="37" s="1"/>
  <c r="H34" i="37"/>
  <c r="I34" i="37" s="1"/>
  <c r="H39" i="37"/>
  <c r="I39" i="37" s="1"/>
  <c r="H38" i="37"/>
  <c r="I38" i="37" s="1"/>
  <c r="H21" i="37"/>
  <c r="I21" i="37" s="1"/>
  <c r="H16" i="28"/>
  <c r="I16" i="28" s="1"/>
  <c r="H24" i="28"/>
  <c r="I24" i="28" s="1"/>
  <c r="H5" i="28"/>
  <c r="H36" i="28"/>
  <c r="I36" i="28" s="1"/>
  <c r="H22" i="28"/>
  <c r="I22" i="28" s="1"/>
  <c r="H12" i="28"/>
  <c r="I12" i="28" s="1"/>
  <c r="H34" i="28"/>
  <c r="I34" i="28" s="1"/>
  <c r="H6" i="28"/>
  <c r="I6" i="28" s="1"/>
  <c r="H18" i="28"/>
  <c r="I18" i="28" s="1"/>
  <c r="H27" i="28"/>
  <c r="I27" i="28" s="1"/>
  <c r="H43" i="28"/>
  <c r="I43" i="28" s="1"/>
  <c r="H39" i="28"/>
  <c r="I39" i="28" s="1"/>
  <c r="H25" i="28"/>
  <c r="I25" i="28" s="1"/>
  <c r="H11" i="28"/>
  <c r="I11" i="28" s="1"/>
  <c r="H15" i="28"/>
  <c r="I15" i="28" s="1"/>
  <c r="H35" i="28"/>
  <c r="I35" i="28" s="1"/>
  <c r="H8" i="24"/>
  <c r="I8" i="24" s="1"/>
  <c r="H16" i="24"/>
  <c r="I16" i="24" s="1"/>
  <c r="H24" i="24"/>
  <c r="I24" i="24" s="1"/>
  <c r="H32" i="24"/>
  <c r="I32" i="24" s="1"/>
  <c r="H40" i="24"/>
  <c r="I40" i="24" s="1"/>
  <c r="H20" i="24"/>
  <c r="I20" i="24" s="1"/>
  <c r="H30" i="24"/>
  <c r="I30" i="24" s="1"/>
  <c r="H42" i="24"/>
  <c r="I42" i="24" s="1"/>
  <c r="H12" i="24"/>
  <c r="I12" i="24" s="1"/>
  <c r="H26" i="24"/>
  <c r="I26" i="24" s="1"/>
  <c r="H38" i="24"/>
  <c r="I38" i="24" s="1"/>
  <c r="H5" i="24"/>
  <c r="H34" i="24"/>
  <c r="I34" i="24" s="1"/>
  <c r="H28" i="24"/>
  <c r="I28" i="24" s="1"/>
  <c r="H14" i="24"/>
  <c r="I14" i="24" s="1"/>
  <c r="H6" i="24"/>
  <c r="I6" i="24" s="1"/>
  <c r="H22" i="24"/>
  <c r="I22" i="24" s="1"/>
  <c r="H36" i="24"/>
  <c r="I36" i="24" s="1"/>
  <c r="H43" i="24"/>
  <c r="I43" i="24" s="1"/>
  <c r="H27" i="24"/>
  <c r="I27" i="24" s="1"/>
  <c r="H19" i="24"/>
  <c r="I19" i="24" s="1"/>
  <c r="H11" i="24"/>
  <c r="I11" i="24" s="1"/>
  <c r="H41" i="24"/>
  <c r="I41" i="24" s="1"/>
  <c r="H37" i="24"/>
  <c r="I37" i="24" s="1"/>
  <c r="H23" i="24"/>
  <c r="I23" i="24" s="1"/>
  <c r="H9" i="24"/>
  <c r="I9" i="24" s="1"/>
  <c r="H25" i="24"/>
  <c r="I25" i="24" s="1"/>
  <c r="H21" i="24"/>
  <c r="I21" i="24" s="1"/>
  <c r="H7" i="24"/>
  <c r="I7" i="24" s="1"/>
  <c r="H29" i="24"/>
  <c r="I29" i="24" s="1"/>
  <c r="H15" i="24"/>
  <c r="I15" i="24" s="1"/>
  <c r="H13" i="24"/>
  <c r="I13" i="24" s="1"/>
  <c r="H33" i="24"/>
  <c r="I33" i="24" s="1"/>
  <c r="H17" i="24"/>
  <c r="I17" i="24" s="1"/>
  <c r="H40" i="26"/>
  <c r="I40" i="26" s="1"/>
  <c r="H6" i="26"/>
  <c r="I6" i="26" s="1"/>
  <c r="H41" i="26"/>
  <c r="I41" i="26" s="1"/>
  <c r="H37" i="26"/>
  <c r="I37" i="26" s="1"/>
  <c r="H12" i="19"/>
  <c r="I12" i="19" s="1"/>
  <c r="H18" i="19"/>
  <c r="I18" i="19" s="1"/>
  <c r="H38" i="19"/>
  <c r="I38" i="19" s="1"/>
  <c r="H14" i="19"/>
  <c r="I14" i="19" s="1"/>
  <c r="H23" i="19"/>
  <c r="I23" i="19" s="1"/>
  <c r="H15" i="19"/>
  <c r="I15" i="19" s="1"/>
  <c r="H7" i="19"/>
  <c r="I7" i="19" s="1"/>
  <c r="H11" i="19"/>
  <c r="I11" i="19" s="1"/>
  <c r="H17" i="19"/>
  <c r="I17" i="19" s="1"/>
  <c r="H35" i="19"/>
  <c r="I35" i="19" s="1"/>
  <c r="H16" i="19"/>
  <c r="I16" i="19" s="1"/>
  <c r="H24" i="19"/>
  <c r="I24" i="19" s="1"/>
  <c r="H32" i="19"/>
  <c r="I32" i="19" s="1"/>
  <c r="H18" i="21"/>
  <c r="I18" i="21" s="1"/>
  <c r="H22" i="21"/>
  <c r="I22" i="21" s="1"/>
  <c r="H30" i="21"/>
  <c r="I30" i="21" s="1"/>
  <c r="H34" i="21"/>
  <c r="I34" i="21" s="1"/>
  <c r="H42" i="21"/>
  <c r="I42" i="21" s="1"/>
  <c r="H8" i="21"/>
  <c r="I8" i="21" s="1"/>
  <c r="H12" i="21"/>
  <c r="I12" i="21" s="1"/>
  <c r="H16" i="21"/>
  <c r="I16" i="21" s="1"/>
  <c r="H20" i="21"/>
  <c r="I20" i="21" s="1"/>
  <c r="H28" i="21"/>
  <c r="I28" i="21" s="1"/>
  <c r="H7" i="21"/>
  <c r="I7" i="21" s="1"/>
  <c r="H31" i="21"/>
  <c r="I31" i="21" s="1"/>
  <c r="H39" i="21"/>
  <c r="I39" i="21" s="1"/>
  <c r="H11" i="21"/>
  <c r="I11" i="21" s="1"/>
  <c r="H19" i="21"/>
  <c r="I19" i="21" s="1"/>
  <c r="H27" i="21"/>
  <c r="I27" i="21" s="1"/>
  <c r="H35" i="21"/>
  <c r="I35" i="21" s="1"/>
  <c r="H43" i="21"/>
  <c r="I43" i="21" s="1"/>
  <c r="H41" i="21"/>
  <c r="I41" i="21" s="1"/>
  <c r="H37" i="21"/>
  <c r="I37" i="21" s="1"/>
  <c r="H21" i="21"/>
  <c r="I21" i="21" s="1"/>
  <c r="H17" i="21"/>
  <c r="I17" i="21" s="1"/>
  <c r="H5" i="18" a="1"/>
  <c r="H16" i="50"/>
  <c r="I16" i="50" s="1"/>
  <c r="H33" i="50"/>
  <c r="I33" i="50" s="1"/>
  <c r="H39" i="50"/>
  <c r="I39" i="50" s="1"/>
  <c r="H31" i="50"/>
  <c r="I31" i="50" s="1"/>
  <c r="H23" i="50"/>
  <c r="I23" i="50" s="1"/>
  <c r="H7" i="50"/>
  <c r="I7" i="50" s="1"/>
  <c r="H35" i="50"/>
  <c r="I35" i="50" s="1"/>
  <c r="H25" i="50"/>
  <c r="I25" i="50" s="1"/>
  <c r="H20" i="50"/>
  <c r="I20" i="50" s="1"/>
  <c r="H41" i="50"/>
  <c r="I41" i="50" s="1"/>
  <c r="H27" i="50"/>
  <c r="I27" i="50" s="1"/>
  <c r="H11" i="50"/>
  <c r="I11" i="50" s="1"/>
  <c r="H36" i="50"/>
  <c r="I36" i="50" s="1"/>
  <c r="H24" i="50"/>
  <c r="I24" i="50" s="1"/>
  <c r="H21" i="50"/>
  <c r="I21" i="50" s="1"/>
  <c r="H43" i="50"/>
  <c r="I43" i="50" s="1"/>
  <c r="H12" i="50"/>
  <c r="I12" i="50" s="1"/>
  <c r="H19" i="50"/>
  <c r="I19" i="50" s="1"/>
  <c r="H28" i="50"/>
  <c r="I28" i="50" s="1"/>
  <c r="H5" i="50"/>
  <c r="H5" i="14" a="1"/>
  <c r="H18" i="32"/>
  <c r="I18" i="32" s="1"/>
  <c r="H26" i="32"/>
  <c r="I26" i="32" s="1"/>
  <c r="H22" i="32"/>
  <c r="I22" i="32" s="1"/>
  <c r="H32" i="32"/>
  <c r="I32" i="32" s="1"/>
  <c r="H5" i="32"/>
  <c r="H16" i="32"/>
  <c r="I16" i="32" s="1"/>
  <c r="H30" i="32"/>
  <c r="I30" i="32" s="1"/>
  <c r="H8" i="32"/>
  <c r="I8" i="32" s="1"/>
  <c r="H40" i="32"/>
  <c r="I40" i="32" s="1"/>
  <c r="H24" i="32"/>
  <c r="I24" i="32" s="1"/>
  <c r="H14" i="32"/>
  <c r="I14" i="32" s="1"/>
  <c r="H36" i="32"/>
  <c r="I36" i="32" s="1"/>
  <c r="H29" i="32"/>
  <c r="I29" i="32" s="1"/>
  <c r="H21" i="32"/>
  <c r="I21" i="32" s="1"/>
  <c r="H17" i="32"/>
  <c r="I17" i="32" s="1"/>
  <c r="H33" i="32"/>
  <c r="I33" i="32" s="1"/>
  <c r="H15" i="32"/>
  <c r="I15" i="32" s="1"/>
  <c r="H23" i="32"/>
  <c r="I23" i="32" s="1"/>
  <c r="H43" i="32"/>
  <c r="I43" i="32" s="1"/>
  <c r="H7" i="32"/>
  <c r="I7" i="32" s="1"/>
  <c r="H41" i="32"/>
  <c r="I41" i="32" s="1"/>
  <c r="H25" i="32"/>
  <c r="I25" i="32" s="1"/>
  <c r="H16" i="35"/>
  <c r="I16" i="35" s="1"/>
  <c r="H10" i="35"/>
  <c r="I10" i="35" s="1"/>
  <c r="H33" i="35"/>
  <c r="I33" i="35" s="1"/>
  <c r="H42" i="35"/>
  <c r="I42" i="35" s="1"/>
  <c r="H40" i="35"/>
  <c r="I40" i="35" s="1"/>
  <c r="H26" i="35"/>
  <c r="I26" i="35" s="1"/>
  <c r="H6" i="41"/>
  <c r="I6" i="41" s="1"/>
  <c r="H41" i="41"/>
  <c r="I41" i="41" s="1"/>
  <c r="H25" i="41"/>
  <c r="I25" i="41" s="1"/>
  <c r="H17" i="41"/>
  <c r="I17" i="41" s="1"/>
  <c r="H9" i="41"/>
  <c r="I9" i="41" s="1"/>
  <c r="H32" i="41"/>
  <c r="I32" i="41" s="1"/>
  <c r="H24" i="41"/>
  <c r="I24" i="41" s="1"/>
  <c r="H8" i="41"/>
  <c r="I8" i="41" s="1"/>
  <c r="H42" i="41"/>
  <c r="I42" i="41" s="1"/>
  <c r="H30" i="41"/>
  <c r="I30" i="41" s="1"/>
  <c r="H20" i="41"/>
  <c r="I20" i="41" s="1"/>
  <c r="H10" i="41"/>
  <c r="I10" i="41" s="1"/>
  <c r="H31" i="41"/>
  <c r="I31" i="41" s="1"/>
  <c r="H19" i="41"/>
  <c r="I19" i="41" s="1"/>
  <c r="H27" i="41"/>
  <c r="I27" i="41" s="1"/>
  <c r="H11" i="41"/>
  <c r="I11" i="41" s="1"/>
  <c r="H36" i="41"/>
  <c r="I36" i="41" s="1"/>
  <c r="H22" i="41"/>
  <c r="I22" i="41" s="1"/>
  <c r="H18" i="41"/>
  <c r="I18" i="41" s="1"/>
  <c r="H21" i="41"/>
  <c r="I21" i="41" s="1"/>
  <c r="H34" i="41"/>
  <c r="I34" i="41" s="1"/>
  <c r="H12" i="41"/>
  <c r="I12" i="41" s="1"/>
  <c r="H26" i="41"/>
  <c r="I26" i="41" s="1"/>
  <c r="H43" i="41"/>
  <c r="I43" i="41" s="1"/>
  <c r="H41" i="52"/>
  <c r="I41" i="52" s="1"/>
  <c r="H35" i="33"/>
  <c r="I35" i="33" s="1"/>
  <c r="H19" i="33"/>
  <c r="I19" i="33" s="1"/>
  <c r="H37" i="33"/>
  <c r="I37" i="33" s="1"/>
  <c r="H9" i="33"/>
  <c r="I9" i="33" s="1"/>
  <c r="H13" i="33"/>
  <c r="I13" i="33" s="1"/>
  <c r="H33" i="33"/>
  <c r="I33" i="33" s="1"/>
  <c r="H14" i="33"/>
  <c r="I14" i="33" s="1"/>
  <c r="H10" i="33"/>
  <c r="I10" i="33" s="1"/>
  <c r="H8" i="33"/>
  <c r="I8" i="33" s="1"/>
  <c r="H36" i="33"/>
  <c r="I36" i="33" s="1"/>
  <c r="H12" i="33"/>
  <c r="I12" i="33" s="1"/>
  <c r="H34" i="33"/>
  <c r="I34" i="33" s="1"/>
  <c r="H24" i="33"/>
  <c r="I24" i="33" s="1"/>
  <c r="H6" i="39"/>
  <c r="I6" i="39" s="1"/>
  <c r="H25" i="39"/>
  <c r="I25" i="39" s="1"/>
  <c r="H17" i="39"/>
  <c r="I17" i="39" s="1"/>
  <c r="H26" i="39"/>
  <c r="I26" i="39" s="1"/>
  <c r="H27" i="39"/>
  <c r="I27" i="39" s="1"/>
  <c r="H30" i="39"/>
  <c r="I30" i="39" s="1"/>
  <c r="H42" i="39"/>
  <c r="I42" i="39" s="1"/>
  <c r="H33" i="42"/>
  <c r="I33" i="42" s="1"/>
  <c r="H17" i="42"/>
  <c r="I17" i="42" s="1"/>
  <c r="H40" i="42"/>
  <c r="I40" i="42" s="1"/>
  <c r="H8" i="42"/>
  <c r="I8" i="42" s="1"/>
  <c r="H6" i="42"/>
  <c r="I6" i="42" s="1"/>
  <c r="H29" i="42"/>
  <c r="I29" i="42" s="1"/>
  <c r="H42" i="42"/>
  <c r="I42" i="42" s="1"/>
  <c r="H12" i="42"/>
  <c r="I12" i="42" s="1"/>
  <c r="H22" i="42"/>
  <c r="I22" i="42" s="1"/>
  <c r="H30" i="42"/>
  <c r="I30" i="42" s="1"/>
  <c r="H23" i="40"/>
  <c r="I23" i="40" s="1"/>
  <c r="H26" i="40"/>
  <c r="I26" i="40" s="1"/>
  <c r="H14" i="40"/>
  <c r="I14" i="40" s="1"/>
  <c r="H43" i="40"/>
  <c r="I43" i="40" s="1"/>
  <c r="H6" i="40"/>
  <c r="I6" i="40" s="1"/>
  <c r="H27" i="40"/>
  <c r="I27" i="40" s="1"/>
  <c r="H30" i="40"/>
  <c r="I30" i="40" s="1"/>
  <c r="H41" i="40"/>
  <c r="I41" i="40" s="1"/>
  <c r="H10" i="40"/>
  <c r="I10" i="40" s="1"/>
  <c r="H20" i="25"/>
  <c r="I20" i="25" s="1"/>
  <c r="H18" i="25"/>
  <c r="I18" i="25" s="1"/>
  <c r="H30" i="25"/>
  <c r="I30" i="25" s="1"/>
  <c r="H24" i="25"/>
  <c r="I24" i="25" s="1"/>
  <c r="H38" i="25"/>
  <c r="I38" i="25" s="1"/>
  <c r="H32" i="25"/>
  <c r="I32" i="25" s="1"/>
  <c r="H26" i="25"/>
  <c r="I26" i="25" s="1"/>
  <c r="H14" i="25"/>
  <c r="I14" i="25" s="1"/>
  <c r="H42" i="25"/>
  <c r="I42" i="25" s="1"/>
  <c r="H22" i="25"/>
  <c r="I22" i="25" s="1"/>
  <c r="H25" i="25"/>
  <c r="I25" i="25" s="1"/>
  <c r="H17" i="25"/>
  <c r="I17" i="25" s="1"/>
  <c r="H13" i="25"/>
  <c r="I13" i="25" s="1"/>
  <c r="H43" i="25"/>
  <c r="I43" i="25" s="1"/>
  <c r="H29" i="25"/>
  <c r="I29" i="25" s="1"/>
  <c r="H15" i="25"/>
  <c r="I15" i="25" s="1"/>
  <c r="H11" i="25"/>
  <c r="I11" i="25" s="1"/>
  <c r="H19" i="25"/>
  <c r="I19" i="25" s="1"/>
  <c r="H37" i="25"/>
  <c r="I37" i="25" s="1"/>
  <c r="H5" i="25"/>
  <c r="G44" i="27"/>
  <c r="H5" i="27" a="1"/>
  <c r="G44" i="16"/>
  <c r="H5" i="16" a="1"/>
  <c r="G44" i="13"/>
  <c r="H5" i="13" a="1"/>
  <c r="H5" i="49" a="1"/>
  <c r="G44" i="49"/>
  <c r="H5" i="48" a="1"/>
  <c r="G44" i="48"/>
  <c r="H29" i="51"/>
  <c r="I29" i="51" s="1"/>
  <c r="H6" i="51"/>
  <c r="I6" i="51" s="1"/>
  <c r="H26" i="51" l="1"/>
  <c r="I26" i="51" s="1"/>
  <c r="H34" i="42"/>
  <c r="I34" i="42" s="1"/>
  <c r="H37" i="39"/>
  <c r="I37" i="39" s="1"/>
  <c r="H33" i="39"/>
  <c r="I33" i="39" s="1"/>
  <c r="H20" i="33"/>
  <c r="I20" i="33" s="1"/>
  <c r="H11" i="33"/>
  <c r="I11" i="33" s="1"/>
  <c r="H29" i="41"/>
  <c r="I29" i="41" s="1"/>
  <c r="H5" i="41"/>
  <c r="H16" i="41"/>
  <c r="I16" i="41" s="1"/>
  <c r="H35" i="35"/>
  <c r="I35" i="35" s="1"/>
  <c r="H39" i="32"/>
  <c r="I39" i="32" s="1"/>
  <c r="H35" i="32"/>
  <c r="I35" i="32" s="1"/>
  <c r="H20" i="32"/>
  <c r="I20" i="32" s="1"/>
  <c r="H10" i="32"/>
  <c r="I10" i="32" s="1"/>
  <c r="H21" i="19"/>
  <c r="I21" i="19" s="1"/>
  <c r="H22" i="19"/>
  <c r="I22" i="19" s="1"/>
  <c r="H32" i="26"/>
  <c r="I32" i="26" s="1"/>
  <c r="H27" i="20"/>
  <c r="I27" i="20" s="1"/>
  <c r="H20" i="17"/>
  <c r="I20" i="17" s="1"/>
  <c r="H39" i="8"/>
  <c r="I39" i="8" s="1"/>
  <c r="H24" i="26"/>
  <c r="I24" i="26" s="1"/>
  <c r="H28" i="42"/>
  <c r="I28" i="42" s="1"/>
  <c r="H10" i="39"/>
  <c r="I10" i="39" s="1"/>
  <c r="H33" i="36"/>
  <c r="I33" i="36" s="1"/>
  <c r="H38" i="33"/>
  <c r="I38" i="33" s="1"/>
  <c r="H27" i="33"/>
  <c r="I27" i="33" s="1"/>
  <c r="H14" i="20"/>
  <c r="I14" i="20" s="1"/>
  <c r="H40" i="51"/>
  <c r="I40" i="51" s="1"/>
  <c r="H19" i="51"/>
  <c r="I19" i="51" s="1"/>
  <c r="H13" i="39"/>
  <c r="I13" i="39" s="1"/>
  <c r="H37" i="51"/>
  <c r="I37" i="51" s="1"/>
  <c r="H36" i="42"/>
  <c r="I36" i="42" s="1"/>
  <c r="H24" i="42"/>
  <c r="I24" i="42" s="1"/>
  <c r="H38" i="39"/>
  <c r="I38" i="39" s="1"/>
  <c r="H41" i="39"/>
  <c r="I41" i="39" s="1"/>
  <c r="H32" i="33"/>
  <c r="I32" i="33" s="1"/>
  <c r="H23" i="33"/>
  <c r="I23" i="33" s="1"/>
  <c r="H27" i="35"/>
  <c r="I27" i="35" s="1"/>
  <c r="H19" i="26"/>
  <c r="I19" i="26" s="1"/>
  <c r="H15" i="20"/>
  <c r="I15" i="20" s="1"/>
  <c r="H42" i="8"/>
  <c r="I42" i="8" s="1"/>
  <c r="H11" i="52"/>
  <c r="I11" i="52" s="1"/>
  <c r="H15" i="51"/>
  <c r="I15" i="51" s="1"/>
  <c r="H14" i="39"/>
  <c r="I14" i="39" s="1"/>
  <c r="H17" i="26"/>
  <c r="I17" i="26" s="1"/>
  <c r="H13" i="51"/>
  <c r="I13" i="51" s="1"/>
  <c r="H21" i="25"/>
  <c r="I21" i="25" s="1"/>
  <c r="K21" i="25" s="1"/>
  <c r="H27" i="25"/>
  <c r="I27" i="25" s="1"/>
  <c r="H16" i="25"/>
  <c r="I16" i="25" s="1"/>
  <c r="H11" i="22"/>
  <c r="I11" i="22" s="1"/>
  <c r="H36" i="22"/>
  <c r="I36" i="22" s="1"/>
  <c r="H38" i="40"/>
  <c r="I38" i="40" s="1"/>
  <c r="H21" i="40"/>
  <c r="I21" i="40" s="1"/>
  <c r="K21" i="40" s="1"/>
  <c r="H14" i="42"/>
  <c r="I14" i="42" s="1"/>
  <c r="H23" i="42"/>
  <c r="I23" i="42" s="1"/>
  <c r="K23" i="42" s="1"/>
  <c r="H21" i="39"/>
  <c r="I21" i="39" s="1"/>
  <c r="H43" i="39"/>
  <c r="I43" i="39" s="1"/>
  <c r="H10" i="36"/>
  <c r="I10" i="36" s="1"/>
  <c r="H16" i="33"/>
  <c r="I16" i="33" s="1"/>
  <c r="H29" i="33"/>
  <c r="I29" i="33" s="1"/>
  <c r="H7" i="33"/>
  <c r="I7" i="33" s="1"/>
  <c r="K7" i="33" s="1"/>
  <c r="H28" i="52"/>
  <c r="I28" i="52" s="1"/>
  <c r="H38" i="41"/>
  <c r="I38" i="41" s="1"/>
  <c r="K38" i="41" s="1"/>
  <c r="H28" i="41"/>
  <c r="I28" i="41" s="1"/>
  <c r="H35" i="41"/>
  <c r="I35" i="41" s="1"/>
  <c r="H33" i="41"/>
  <c r="I33" i="41" s="1"/>
  <c r="H28" i="35"/>
  <c r="I28" i="35" s="1"/>
  <c r="H27" i="32"/>
  <c r="I27" i="32" s="1"/>
  <c r="H31" i="32"/>
  <c r="I31" i="32" s="1"/>
  <c r="H6" i="32"/>
  <c r="I6" i="32" s="1"/>
  <c r="H12" i="32"/>
  <c r="I12" i="32" s="1"/>
  <c r="H37" i="29"/>
  <c r="I37" i="29" s="1"/>
  <c r="H31" i="29"/>
  <c r="I31" i="29" s="1"/>
  <c r="H32" i="29"/>
  <c r="I32" i="29" s="1"/>
  <c r="H18" i="29"/>
  <c r="I18" i="29" s="1"/>
  <c r="H26" i="50"/>
  <c r="I26" i="50" s="1"/>
  <c r="H10" i="50"/>
  <c r="I10" i="50" s="1"/>
  <c r="H6" i="50"/>
  <c r="I6" i="50" s="1"/>
  <c r="H9" i="21"/>
  <c r="I9" i="21" s="1"/>
  <c r="K9" i="21" s="1"/>
  <c r="H15" i="21"/>
  <c r="I15" i="21" s="1"/>
  <c r="H38" i="21"/>
  <c r="I38" i="21" s="1"/>
  <c r="H8" i="19"/>
  <c r="I8" i="19" s="1"/>
  <c r="H31" i="19"/>
  <c r="I31" i="19" s="1"/>
  <c r="H35" i="26"/>
  <c r="I35" i="26" s="1"/>
  <c r="H38" i="26"/>
  <c r="I38" i="26" s="1"/>
  <c r="K38" i="26" s="1"/>
  <c r="H31" i="24"/>
  <c r="I31" i="24" s="1"/>
  <c r="H39" i="24"/>
  <c r="I39" i="24" s="1"/>
  <c r="H35" i="24"/>
  <c r="I35" i="24" s="1"/>
  <c r="H18" i="24"/>
  <c r="I18" i="24" s="1"/>
  <c r="H7" i="28"/>
  <c r="I7" i="28" s="1"/>
  <c r="H28" i="28"/>
  <c r="I28" i="28" s="1"/>
  <c r="H22" i="37"/>
  <c r="I22" i="37" s="1"/>
  <c r="H26" i="37"/>
  <c r="I26" i="37" s="1"/>
  <c r="K26" i="37" s="1"/>
  <c r="H14" i="37"/>
  <c r="I14" i="37" s="1"/>
  <c r="H42" i="37"/>
  <c r="I42" i="37" s="1"/>
  <c r="H43" i="20"/>
  <c r="I43" i="20" s="1"/>
  <c r="H36" i="20"/>
  <c r="I36" i="20" s="1"/>
  <c r="H24" i="8"/>
  <c r="I24" i="8" s="1"/>
  <c r="H17" i="8"/>
  <c r="I17" i="8" s="1"/>
  <c r="H20" i="8"/>
  <c r="I20" i="8" s="1"/>
  <c r="H41" i="22"/>
  <c r="I41" i="22" s="1"/>
  <c r="H7" i="22"/>
  <c r="I7" i="22" s="1"/>
  <c r="H41" i="29"/>
  <c r="I41" i="29" s="1"/>
  <c r="K41" i="29" s="1"/>
  <c r="H12" i="22"/>
  <c r="I12" i="22" s="1"/>
  <c r="H15" i="29"/>
  <c r="I15" i="29" s="1"/>
  <c r="H9" i="22"/>
  <c r="I9" i="22" s="1"/>
  <c r="H8" i="22"/>
  <c r="I8" i="22" s="1"/>
  <c r="H28" i="40"/>
  <c r="I28" i="40" s="1"/>
  <c r="H15" i="30"/>
  <c r="I15" i="30" s="1"/>
  <c r="K15" i="30" s="1"/>
  <c r="H27" i="52"/>
  <c r="I27" i="52" s="1"/>
  <c r="H9" i="29"/>
  <c r="I9" i="29" s="1"/>
  <c r="K9" i="29" s="1"/>
  <c r="H33" i="29"/>
  <c r="I33" i="29" s="1"/>
  <c r="H6" i="29"/>
  <c r="I6" i="29" s="1"/>
  <c r="H14" i="29"/>
  <c r="I14" i="29" s="1"/>
  <c r="H25" i="26"/>
  <c r="I25" i="26" s="1"/>
  <c r="H33" i="26"/>
  <c r="I33" i="26" s="1"/>
  <c r="H27" i="22"/>
  <c r="I27" i="22" s="1"/>
  <c r="H20" i="22"/>
  <c r="I20" i="22" s="1"/>
  <c r="H5" i="40"/>
  <c r="H33" i="40"/>
  <c r="I33" i="40" s="1"/>
  <c r="H42" i="33"/>
  <c r="I42" i="33" s="1"/>
  <c r="H15" i="33"/>
  <c r="I15" i="33" s="1"/>
  <c r="H21" i="33"/>
  <c r="I21" i="33" s="1"/>
  <c r="H19" i="52"/>
  <c r="I19" i="52" s="1"/>
  <c r="H8" i="35"/>
  <c r="I8" i="35" s="1"/>
  <c r="K8" i="35" s="1"/>
  <c r="H25" i="29"/>
  <c r="I25" i="29" s="1"/>
  <c r="H11" i="29"/>
  <c r="I11" i="29" s="1"/>
  <c r="K11" i="29" s="1"/>
  <c r="H10" i="29"/>
  <c r="I10" i="29" s="1"/>
  <c r="H36" i="29"/>
  <c r="I36" i="29" s="1"/>
  <c r="H15" i="26"/>
  <c r="I15" i="26" s="1"/>
  <c r="H18" i="26"/>
  <c r="I18" i="26" s="1"/>
  <c r="H8" i="8"/>
  <c r="I8" i="8" s="1"/>
  <c r="H23" i="8"/>
  <c r="I23" i="8" s="1"/>
  <c r="H12" i="8"/>
  <c r="I12" i="8" s="1"/>
  <c r="H42" i="29"/>
  <c r="I42" i="29" s="1"/>
  <c r="H28" i="22"/>
  <c r="I28" i="22" s="1"/>
  <c r="H27" i="29"/>
  <c r="I27" i="29" s="1"/>
  <c r="H22" i="29"/>
  <c r="I22" i="29" s="1"/>
  <c r="H12" i="29"/>
  <c r="I12" i="29" s="1"/>
  <c r="H43" i="22"/>
  <c r="I43" i="22" s="1"/>
  <c r="H41" i="44"/>
  <c r="I41" i="44" s="1"/>
  <c r="K41" i="44" s="1"/>
  <c r="H5" i="22"/>
  <c r="H20" i="29"/>
  <c r="I20" i="29" s="1"/>
  <c r="K20" i="29" s="1"/>
  <c r="H19" i="29"/>
  <c r="I19" i="29" s="1"/>
  <c r="H6" i="22"/>
  <c r="I6" i="22" s="1"/>
  <c r="H16" i="26"/>
  <c r="I16" i="26" s="1"/>
  <c r="H39" i="29"/>
  <c r="I39" i="29" s="1"/>
  <c r="H38" i="29"/>
  <c r="I38" i="29" s="1"/>
  <c r="H34" i="29"/>
  <c r="I34" i="29" s="1"/>
  <c r="K34" i="29" s="1"/>
  <c r="H35" i="22"/>
  <c r="I35" i="22" s="1"/>
  <c r="H5" i="29"/>
  <c r="H29" i="29"/>
  <c r="I29" i="29" s="1"/>
  <c r="H16" i="29"/>
  <c r="I16" i="29" s="1"/>
  <c r="H24" i="29"/>
  <c r="I24" i="29" s="1"/>
  <c r="H37" i="44"/>
  <c r="I37" i="44" s="1"/>
  <c r="K37" i="44" s="1"/>
  <c r="H23" i="22"/>
  <c r="I23" i="22" s="1"/>
  <c r="H32" i="22"/>
  <c r="I32" i="22" s="1"/>
  <c r="H19" i="40"/>
  <c r="I19" i="40" s="1"/>
  <c r="H42" i="40"/>
  <c r="I42" i="40" s="1"/>
  <c r="H39" i="30"/>
  <c r="I39" i="30" s="1"/>
  <c r="H28" i="33"/>
  <c r="I28" i="33" s="1"/>
  <c r="H6" i="33"/>
  <c r="I6" i="33" s="1"/>
  <c r="H41" i="33"/>
  <c r="I41" i="33" s="1"/>
  <c r="H7" i="52"/>
  <c r="I7" i="52" s="1"/>
  <c r="H12" i="35"/>
  <c r="I12" i="35" s="1"/>
  <c r="K12" i="35" s="1"/>
  <c r="H23" i="29"/>
  <c r="I23" i="29" s="1"/>
  <c r="H13" i="29"/>
  <c r="I13" i="29" s="1"/>
  <c r="K13" i="29" s="1"/>
  <c r="H26" i="29"/>
  <c r="I26" i="29" s="1"/>
  <c r="H30" i="29"/>
  <c r="I30" i="29" s="1"/>
  <c r="H27" i="26"/>
  <c r="I27" i="26" s="1"/>
  <c r="H26" i="26"/>
  <c r="I26" i="26" s="1"/>
  <c r="H32" i="8"/>
  <c r="I32" i="8" s="1"/>
  <c r="H41" i="8"/>
  <c r="I41" i="8" s="1"/>
  <c r="K41" i="8" s="1"/>
  <c r="H22" i="8"/>
  <c r="I22" i="8" s="1"/>
  <c r="H20" i="43"/>
  <c r="I20" i="43" s="1"/>
  <c r="K20" i="43" s="1"/>
  <c r="H8" i="17"/>
  <c r="I8" i="17" s="1"/>
  <c r="H25" i="19"/>
  <c r="I25" i="19" s="1"/>
  <c r="H42" i="19"/>
  <c r="I42" i="19" s="1"/>
  <c r="H41" i="28"/>
  <c r="I41" i="28" s="1"/>
  <c r="H18" i="22"/>
  <c r="I18" i="22" s="1"/>
  <c r="H39" i="40"/>
  <c r="I39" i="40" s="1"/>
  <c r="H5" i="39"/>
  <c r="H8" i="39"/>
  <c r="I8" i="39" s="1"/>
  <c r="K8" i="39" s="1"/>
  <c r="H18" i="50"/>
  <c r="I18" i="50" s="1"/>
  <c r="H14" i="50"/>
  <c r="I14" i="50" s="1"/>
  <c r="H40" i="21"/>
  <c r="I40" i="21" s="1"/>
  <c r="H26" i="19"/>
  <c r="I26" i="19" s="1"/>
  <c r="H13" i="28"/>
  <c r="I13" i="28" s="1"/>
  <c r="H30" i="28"/>
  <c r="I30" i="28" s="1"/>
  <c r="K30" i="28" s="1"/>
  <c r="H17" i="20"/>
  <c r="I17" i="20" s="1"/>
  <c r="H18" i="20"/>
  <c r="I18" i="20" s="1"/>
  <c r="K18" i="20" s="1"/>
  <c r="H7" i="17"/>
  <c r="I7" i="17" s="1"/>
  <c r="H32" i="44"/>
  <c r="I32" i="44" s="1"/>
  <c r="K32" i="44" s="1"/>
  <c r="H33" i="51"/>
  <c r="I33" i="51" s="1"/>
  <c r="H15" i="22"/>
  <c r="I15" i="22" s="1"/>
  <c r="H42" i="22"/>
  <c r="I42" i="22" s="1"/>
  <c r="H31" i="40"/>
  <c r="I31" i="40" s="1"/>
  <c r="K31" i="40" s="1"/>
  <c r="H28" i="39"/>
  <c r="I28" i="39" s="1"/>
  <c r="H39" i="39"/>
  <c r="I39" i="39" s="1"/>
  <c r="H12" i="31"/>
  <c r="I12" i="31" s="1"/>
  <c r="H7" i="35"/>
  <c r="I7" i="35" s="1"/>
  <c r="H42" i="28"/>
  <c r="I42" i="28" s="1"/>
  <c r="H10" i="20"/>
  <c r="I10" i="20" s="1"/>
  <c r="H18" i="51"/>
  <c r="I18" i="51" s="1"/>
  <c r="H7" i="25"/>
  <c r="I7" i="25" s="1"/>
  <c r="K7" i="25" s="1"/>
  <c r="H33" i="25"/>
  <c r="I33" i="25" s="1"/>
  <c r="K33" i="25" s="1"/>
  <c r="H8" i="25"/>
  <c r="I8" i="25" s="1"/>
  <c r="K8" i="25" s="1"/>
  <c r="H13" i="22"/>
  <c r="I13" i="22" s="1"/>
  <c r="H34" i="40"/>
  <c r="I34" i="40" s="1"/>
  <c r="H35" i="31"/>
  <c r="I35" i="31" s="1"/>
  <c r="H14" i="21"/>
  <c r="I14" i="21" s="1"/>
  <c r="H8" i="40"/>
  <c r="I8" i="40" s="1"/>
  <c r="H34" i="50"/>
  <c r="I34" i="50" s="1"/>
  <c r="K34" i="50" s="1"/>
  <c r="H34" i="20"/>
  <c r="I34" i="20" s="1"/>
  <c r="H20" i="40"/>
  <c r="I20" i="40" s="1"/>
  <c r="K20" i="40" s="1"/>
  <c r="H5" i="20"/>
  <c r="H31" i="17"/>
  <c r="I31" i="17" s="1"/>
  <c r="H39" i="35"/>
  <c r="I39" i="35" s="1"/>
  <c r="H5" i="21"/>
  <c r="H43" i="19"/>
  <c r="I43" i="19" s="1"/>
  <c r="H32" i="51"/>
  <c r="I32" i="51" s="1"/>
  <c r="K32" i="51" s="1"/>
  <c r="H35" i="25"/>
  <c r="I35" i="25" s="1"/>
  <c r="H41" i="25"/>
  <c r="I41" i="25" s="1"/>
  <c r="K41" i="25" s="1"/>
  <c r="H36" i="25"/>
  <c r="I36" i="25" s="1"/>
  <c r="H21" i="22"/>
  <c r="I21" i="22" s="1"/>
  <c r="H10" i="22"/>
  <c r="I10" i="22" s="1"/>
  <c r="H9" i="40"/>
  <c r="I9" i="40" s="1"/>
  <c r="H18" i="39"/>
  <c r="I18" i="39" s="1"/>
  <c r="H16" i="39"/>
  <c r="I16" i="39" s="1"/>
  <c r="K16" i="39" s="1"/>
  <c r="H21" i="31"/>
  <c r="I21" i="31" s="1"/>
  <c r="H43" i="35"/>
  <c r="I43" i="35" s="1"/>
  <c r="K43" i="35" s="1"/>
  <c r="H22" i="50"/>
  <c r="I22" i="50" s="1"/>
  <c r="H29" i="21"/>
  <c r="I29" i="21" s="1"/>
  <c r="H36" i="21"/>
  <c r="I36" i="21" s="1"/>
  <c r="H10" i="21"/>
  <c r="I10" i="21" s="1"/>
  <c r="H9" i="19"/>
  <c r="I9" i="19" s="1"/>
  <c r="H10" i="19"/>
  <c r="I10" i="19" s="1"/>
  <c r="H30" i="26"/>
  <c r="I30" i="26" s="1"/>
  <c r="H31" i="28"/>
  <c r="I31" i="28" s="1"/>
  <c r="K31" i="28" s="1"/>
  <c r="H21" i="28"/>
  <c r="I21" i="28" s="1"/>
  <c r="H20" i="28"/>
  <c r="I20" i="28" s="1"/>
  <c r="H33" i="20"/>
  <c r="I33" i="20" s="1"/>
  <c r="K33" i="20" s="1"/>
  <c r="H38" i="20"/>
  <c r="I38" i="20" s="1"/>
  <c r="H9" i="17"/>
  <c r="I9" i="17" s="1"/>
  <c r="H25" i="44"/>
  <c r="I25" i="44" s="1"/>
  <c r="K25" i="44" s="1"/>
  <c r="H21" i="51"/>
  <c r="I21" i="51" s="1"/>
  <c r="H23" i="25"/>
  <c r="I23" i="25" s="1"/>
  <c r="K23" i="25" s="1"/>
  <c r="H6" i="25"/>
  <c r="I6" i="25" s="1"/>
  <c r="H28" i="25"/>
  <c r="I28" i="25" s="1"/>
  <c r="H29" i="22"/>
  <c r="I29" i="22" s="1"/>
  <c r="H40" i="12"/>
  <c r="I40" i="12" s="1"/>
  <c r="H25" i="40"/>
  <c r="I25" i="40" s="1"/>
  <c r="H16" i="40"/>
  <c r="I16" i="40" s="1"/>
  <c r="K16" i="40" s="1"/>
  <c r="H11" i="42"/>
  <c r="I11" i="42" s="1"/>
  <c r="K11" i="42" s="1"/>
  <c r="H34" i="39"/>
  <c r="I34" i="39" s="1"/>
  <c r="K34" i="39" s="1"/>
  <c r="H24" i="39"/>
  <c r="I24" i="39" s="1"/>
  <c r="H39" i="31"/>
  <c r="I39" i="31" s="1"/>
  <c r="H20" i="35"/>
  <c r="I20" i="35" s="1"/>
  <c r="H13" i="32"/>
  <c r="I13" i="32" s="1"/>
  <c r="H42" i="32"/>
  <c r="I42" i="32" s="1"/>
  <c r="H17" i="29"/>
  <c r="I17" i="29" s="1"/>
  <c r="K17" i="29" s="1"/>
  <c r="H40" i="29"/>
  <c r="I40" i="29" s="1"/>
  <c r="H9" i="50"/>
  <c r="I9" i="50" s="1"/>
  <c r="K9" i="50" s="1"/>
  <c r="H38" i="50"/>
  <c r="I38" i="50" s="1"/>
  <c r="H13" i="21"/>
  <c r="I13" i="21" s="1"/>
  <c r="H32" i="21"/>
  <c r="I32" i="21" s="1"/>
  <c r="H6" i="21"/>
  <c r="I6" i="21" s="1"/>
  <c r="H13" i="19"/>
  <c r="I13" i="19" s="1"/>
  <c r="H36" i="19"/>
  <c r="I36" i="19" s="1"/>
  <c r="H14" i="26"/>
  <c r="I14" i="26" s="1"/>
  <c r="K14" i="26" s="1"/>
  <c r="H17" i="28"/>
  <c r="I17" i="28" s="1"/>
  <c r="K17" i="28" s="1"/>
  <c r="H29" i="28"/>
  <c r="I29" i="28" s="1"/>
  <c r="H10" i="28"/>
  <c r="I10" i="28" s="1"/>
  <c r="H37" i="20"/>
  <c r="I37" i="20" s="1"/>
  <c r="H22" i="20"/>
  <c r="I22" i="20" s="1"/>
  <c r="H17" i="17"/>
  <c r="I17" i="17" s="1"/>
  <c r="H31" i="8"/>
  <c r="I31" i="8" s="1"/>
  <c r="K31" i="8" s="1"/>
  <c r="H23" i="44"/>
  <c r="I23" i="44" s="1"/>
  <c r="K23" i="44" s="1"/>
  <c r="H19" i="39"/>
  <c r="I19" i="39" s="1"/>
  <c r="K19" i="39" s="1"/>
  <c r="H11" i="39"/>
  <c r="I11" i="39" s="1"/>
  <c r="H35" i="51"/>
  <c r="I35" i="51" s="1"/>
  <c r="K35" i="51" s="1"/>
  <c r="H37" i="22"/>
  <c r="I37" i="22" s="1"/>
  <c r="H35" i="40"/>
  <c r="I35" i="40" s="1"/>
  <c r="H37" i="40"/>
  <c r="I37" i="40" s="1"/>
  <c r="H24" i="40"/>
  <c r="I24" i="40" s="1"/>
  <c r="K24" i="40" s="1"/>
  <c r="H15" i="39"/>
  <c r="I15" i="39" s="1"/>
  <c r="H32" i="39"/>
  <c r="I32" i="39" s="1"/>
  <c r="H28" i="31"/>
  <c r="I28" i="31" s="1"/>
  <c r="H5" i="19"/>
  <c r="H27" i="19"/>
  <c r="I27" i="19" s="1"/>
  <c r="H28" i="19"/>
  <c r="I28" i="19" s="1"/>
  <c r="H19" i="28"/>
  <c r="I19" i="28" s="1"/>
  <c r="H37" i="28"/>
  <c r="I37" i="28" s="1"/>
  <c r="H40" i="28"/>
  <c r="I40" i="28" s="1"/>
  <c r="H11" i="20"/>
  <c r="I11" i="20" s="1"/>
  <c r="K11" i="20" s="1"/>
  <c r="H6" i="20"/>
  <c r="I6" i="20" s="1"/>
  <c r="H25" i="17"/>
  <c r="I25" i="17" s="1"/>
  <c r="H27" i="51"/>
  <c r="I27" i="51" s="1"/>
  <c r="K27" i="51" s="1"/>
  <c r="H39" i="25"/>
  <c r="I39" i="25" s="1"/>
  <c r="H34" i="25"/>
  <c r="I34" i="25" s="1"/>
  <c r="H12" i="25"/>
  <c r="I12" i="25" s="1"/>
  <c r="H40" i="22"/>
  <c r="I40" i="22" s="1"/>
  <c r="K40" i="22" s="1"/>
  <c r="H22" i="40"/>
  <c r="I22" i="40" s="1"/>
  <c r="H12" i="40"/>
  <c r="I12" i="40" s="1"/>
  <c r="H32" i="40"/>
  <c r="I32" i="40" s="1"/>
  <c r="H35" i="39"/>
  <c r="I35" i="39" s="1"/>
  <c r="K35" i="39" s="1"/>
  <c r="H9" i="39"/>
  <c r="I9" i="39" s="1"/>
  <c r="H5" i="35"/>
  <c r="H34" i="35"/>
  <c r="I34" i="35" s="1"/>
  <c r="H8" i="50"/>
  <c r="I8" i="50" s="1"/>
  <c r="H15" i="50"/>
  <c r="I15" i="50" s="1"/>
  <c r="H25" i="21"/>
  <c r="I25" i="21" s="1"/>
  <c r="H24" i="21"/>
  <c r="I24" i="21" s="1"/>
  <c r="H40" i="19"/>
  <c r="I40" i="19" s="1"/>
  <c r="H41" i="19"/>
  <c r="I41" i="19" s="1"/>
  <c r="H20" i="19"/>
  <c r="I20" i="19" s="1"/>
  <c r="H33" i="28"/>
  <c r="I33" i="28" s="1"/>
  <c r="H38" i="28"/>
  <c r="I38" i="28" s="1"/>
  <c r="H32" i="28"/>
  <c r="I32" i="28" s="1"/>
  <c r="K32" i="28" s="1"/>
  <c r="H25" i="20"/>
  <c r="I25" i="20" s="1"/>
  <c r="H30" i="20"/>
  <c r="I30" i="20" s="1"/>
  <c r="H38" i="17"/>
  <c r="I38" i="17" s="1"/>
  <c r="H8" i="28"/>
  <c r="I8" i="28" s="1"/>
  <c r="H9" i="20"/>
  <c r="I9" i="20" s="1"/>
  <c r="H32" i="20"/>
  <c r="I32" i="20" s="1"/>
  <c r="K32" i="20" s="1"/>
  <c r="H12" i="17"/>
  <c r="I12" i="17" s="1"/>
  <c r="H31" i="25"/>
  <c r="I31" i="25" s="1"/>
  <c r="K31" i="25" s="1"/>
  <c r="H10" i="25"/>
  <c r="I10" i="25" s="1"/>
  <c r="H17" i="22"/>
  <c r="I17" i="22" s="1"/>
  <c r="H9" i="28"/>
  <c r="I9" i="28" s="1"/>
  <c r="H23" i="20"/>
  <c r="I23" i="20" s="1"/>
  <c r="H24" i="17"/>
  <c r="I24" i="17" s="1"/>
  <c r="H8" i="51"/>
  <c r="I8" i="51" s="1"/>
  <c r="H22" i="22"/>
  <c r="I22" i="22" s="1"/>
  <c r="K22" i="22" s="1"/>
  <c r="H18" i="40"/>
  <c r="I18" i="40" s="1"/>
  <c r="K18" i="40" s="1"/>
  <c r="H7" i="40"/>
  <c r="I7" i="40" s="1"/>
  <c r="H31" i="39"/>
  <c r="I31" i="39" s="1"/>
  <c r="H36" i="39"/>
  <c r="I36" i="39" s="1"/>
  <c r="H11" i="35"/>
  <c r="I11" i="35" s="1"/>
  <c r="H40" i="50"/>
  <c r="I40" i="50" s="1"/>
  <c r="H32" i="50"/>
  <c r="I32" i="50" s="1"/>
  <c r="K32" i="50" s="1"/>
  <c r="H19" i="19"/>
  <c r="I19" i="19" s="1"/>
  <c r="H6" i="19"/>
  <c r="I6" i="19" s="1"/>
  <c r="K6" i="19" s="1"/>
  <c r="H26" i="28"/>
  <c r="I26" i="28" s="1"/>
  <c r="H25" i="51"/>
  <c r="I25" i="51" s="1"/>
  <c r="K25" i="51" s="1"/>
  <c r="H9" i="25"/>
  <c r="I9" i="25" s="1"/>
  <c r="H31" i="22"/>
  <c r="I31" i="22" s="1"/>
  <c r="H14" i="22"/>
  <c r="I14" i="22" s="1"/>
  <c r="H17" i="40"/>
  <c r="I17" i="40" s="1"/>
  <c r="K17" i="40" s="1"/>
  <c r="H15" i="40"/>
  <c r="I15" i="40" s="1"/>
  <c r="H12" i="39"/>
  <c r="I12" i="39" s="1"/>
  <c r="H7" i="39"/>
  <c r="I7" i="39" s="1"/>
  <c r="H13" i="35"/>
  <c r="I13" i="35" s="1"/>
  <c r="H29" i="50"/>
  <c r="I29" i="50" s="1"/>
  <c r="H13" i="50"/>
  <c r="I13" i="50" s="1"/>
  <c r="H33" i="21"/>
  <c r="I33" i="21" s="1"/>
  <c r="H23" i="21"/>
  <c r="I23" i="21" s="1"/>
  <c r="K23" i="21" s="1"/>
  <c r="H33" i="19"/>
  <c r="I33" i="19" s="1"/>
  <c r="H30" i="19"/>
  <c r="I30" i="19" s="1"/>
  <c r="K30" i="19" s="1"/>
  <c r="H7" i="26"/>
  <c r="I7" i="26" s="1"/>
  <c r="H23" i="28"/>
  <c r="I23" i="28" s="1"/>
  <c r="H39" i="20"/>
  <c r="I39" i="20" s="1"/>
  <c r="K39" i="20" s="1"/>
  <c r="H16" i="17"/>
  <c r="I16" i="17" s="1"/>
  <c r="H15" i="17"/>
  <c r="I15" i="17" s="1"/>
  <c r="H33" i="17"/>
  <c r="I33" i="17" s="1"/>
  <c r="K33" i="17" s="1"/>
  <c r="H5" i="51"/>
  <c r="H43" i="51"/>
  <c r="I43" i="51" s="1"/>
  <c r="K43" i="51" s="1"/>
  <c r="H17" i="51"/>
  <c r="I17" i="51" s="1"/>
  <c r="H10" i="51"/>
  <c r="I10" i="51" s="1"/>
  <c r="H9" i="51"/>
  <c r="I9" i="51" s="1"/>
  <c r="K9" i="51" s="1"/>
  <c r="H30" i="35"/>
  <c r="I30" i="35" s="1"/>
  <c r="H32" i="35"/>
  <c r="I32" i="35" s="1"/>
  <c r="H43" i="17"/>
  <c r="I43" i="17" s="1"/>
  <c r="K43" i="17" s="1"/>
  <c r="H41" i="17"/>
  <c r="I41" i="17" s="1"/>
  <c r="H29" i="17"/>
  <c r="I29" i="17" s="1"/>
  <c r="K29" i="17" s="1"/>
  <c r="H6" i="17"/>
  <c r="I6" i="17" s="1"/>
  <c r="H37" i="35"/>
  <c r="I37" i="35" s="1"/>
  <c r="H25" i="35"/>
  <c r="I25" i="35" s="1"/>
  <c r="H24" i="35"/>
  <c r="I24" i="35" s="1"/>
  <c r="H14" i="51"/>
  <c r="I14" i="51" s="1"/>
  <c r="H20" i="51"/>
  <c r="I20" i="51" s="1"/>
  <c r="K20" i="51" s="1"/>
  <c r="H12" i="51"/>
  <c r="I12" i="51" s="1"/>
  <c r="K12" i="51" s="1"/>
  <c r="H39" i="26"/>
  <c r="I39" i="26" s="1"/>
  <c r="K39" i="26" s="1"/>
  <c r="H11" i="17"/>
  <c r="I11" i="17" s="1"/>
  <c r="H30" i="17"/>
  <c r="I30" i="17" s="1"/>
  <c r="H13" i="8"/>
  <c r="I13" i="8" s="1"/>
  <c r="H10" i="8"/>
  <c r="I10" i="8" s="1"/>
  <c r="H22" i="51"/>
  <c r="I22" i="51" s="1"/>
  <c r="H11" i="51"/>
  <c r="I11" i="51" s="1"/>
  <c r="K11" i="51" s="1"/>
  <c r="H24" i="51"/>
  <c r="I24" i="51" s="1"/>
  <c r="K24" i="51" s="1"/>
  <c r="H19" i="22"/>
  <c r="I19" i="22" s="1"/>
  <c r="K19" i="22" s="1"/>
  <c r="H38" i="22"/>
  <c r="I38" i="22" s="1"/>
  <c r="H5" i="33"/>
  <c r="H30" i="33"/>
  <c r="I30" i="33" s="1"/>
  <c r="K30" i="33" s="1"/>
  <c r="H25" i="33"/>
  <c r="I25" i="33" s="1"/>
  <c r="H38" i="31"/>
  <c r="I38" i="31" s="1"/>
  <c r="H7" i="41"/>
  <c r="I7" i="41" s="1"/>
  <c r="K7" i="41" s="1"/>
  <c r="H13" i="41"/>
  <c r="I13" i="41" s="1"/>
  <c r="H17" i="35"/>
  <c r="I17" i="35" s="1"/>
  <c r="K17" i="35" s="1"/>
  <c r="H29" i="35"/>
  <c r="I29" i="35" s="1"/>
  <c r="H21" i="26"/>
  <c r="I21" i="26" s="1"/>
  <c r="H20" i="26"/>
  <c r="I20" i="26" s="1"/>
  <c r="H27" i="17"/>
  <c r="I27" i="17" s="1"/>
  <c r="H22" i="17"/>
  <c r="I22" i="17" s="1"/>
  <c r="H27" i="8"/>
  <c r="I27" i="8" s="1"/>
  <c r="K27" i="8" s="1"/>
  <c r="H34" i="8"/>
  <c r="I34" i="8" s="1"/>
  <c r="H30" i="51"/>
  <c r="I30" i="51" s="1"/>
  <c r="K30" i="51" s="1"/>
  <c r="H41" i="51"/>
  <c r="I41" i="51" s="1"/>
  <c r="H34" i="51"/>
  <c r="I34" i="51" s="1"/>
  <c r="K34" i="51" s="1"/>
  <c r="H33" i="22"/>
  <c r="I33" i="22" s="1"/>
  <c r="H30" i="22"/>
  <c r="I30" i="22" s="1"/>
  <c r="H13" i="40"/>
  <c r="I13" i="40" s="1"/>
  <c r="H11" i="40"/>
  <c r="I11" i="40" s="1"/>
  <c r="H40" i="40"/>
  <c r="I40" i="40" s="1"/>
  <c r="H31" i="42"/>
  <c r="I31" i="42" s="1"/>
  <c r="K31" i="42" s="1"/>
  <c r="H23" i="39"/>
  <c r="I23" i="39" s="1"/>
  <c r="H29" i="39"/>
  <c r="I29" i="39" s="1"/>
  <c r="H40" i="33"/>
  <c r="I40" i="33" s="1"/>
  <c r="H22" i="33"/>
  <c r="I22" i="33" s="1"/>
  <c r="H39" i="33"/>
  <c r="I39" i="33" s="1"/>
  <c r="H11" i="31"/>
  <c r="I11" i="31" s="1"/>
  <c r="H37" i="41"/>
  <c r="I37" i="41" s="1"/>
  <c r="K37" i="41" s="1"/>
  <c r="H23" i="41"/>
  <c r="I23" i="41" s="1"/>
  <c r="K23" i="41" s="1"/>
  <c r="H19" i="35"/>
  <c r="I19" i="35" s="1"/>
  <c r="H9" i="35"/>
  <c r="I9" i="35" s="1"/>
  <c r="H11" i="32"/>
  <c r="I11" i="32" s="1"/>
  <c r="H37" i="32"/>
  <c r="I37" i="32" s="1"/>
  <c r="K37" i="32" s="1"/>
  <c r="H34" i="32"/>
  <c r="I34" i="32" s="1"/>
  <c r="H17" i="50"/>
  <c r="I17" i="50" s="1"/>
  <c r="K17" i="50" s="1"/>
  <c r="H42" i="50"/>
  <c r="I42" i="50" s="1"/>
  <c r="H37" i="19"/>
  <c r="I37" i="19" s="1"/>
  <c r="K37" i="19" s="1"/>
  <c r="H39" i="19"/>
  <c r="I39" i="19" s="1"/>
  <c r="H31" i="26"/>
  <c r="I31" i="26" s="1"/>
  <c r="H42" i="26"/>
  <c r="I42" i="26" s="1"/>
  <c r="K42" i="26" s="1"/>
  <c r="H7" i="20"/>
  <c r="I7" i="20" s="1"/>
  <c r="H16" i="20"/>
  <c r="I16" i="20" s="1"/>
  <c r="H19" i="17"/>
  <c r="I19" i="17" s="1"/>
  <c r="K19" i="17" s="1"/>
  <c r="H42" i="17"/>
  <c r="I42" i="17" s="1"/>
  <c r="H37" i="8"/>
  <c r="I37" i="8" s="1"/>
  <c r="H18" i="8"/>
  <c r="I18" i="8" s="1"/>
  <c r="H23" i="17"/>
  <c r="I23" i="17" s="1"/>
  <c r="H26" i="17"/>
  <c r="I26" i="17" s="1"/>
  <c r="H13" i="44"/>
  <c r="I13" i="44" s="1"/>
  <c r="K13" i="44" s="1"/>
  <c r="H38" i="51"/>
  <c r="I38" i="51" s="1"/>
  <c r="K38" i="51" s="1"/>
  <c r="H7" i="51"/>
  <c r="I7" i="51" s="1"/>
  <c r="K7" i="51" s="1"/>
  <c r="H36" i="51"/>
  <c r="I36" i="51" s="1"/>
  <c r="K36" i="51" s="1"/>
  <c r="H37" i="17"/>
  <c r="I37" i="17" s="1"/>
  <c r="H10" i="17"/>
  <c r="I10" i="17" s="1"/>
  <c r="H13" i="26"/>
  <c r="I13" i="26" s="1"/>
  <c r="H36" i="26"/>
  <c r="I36" i="26" s="1"/>
  <c r="H5" i="17"/>
  <c r="H21" i="17"/>
  <c r="I21" i="17" s="1"/>
  <c r="H18" i="17"/>
  <c r="I18" i="17" s="1"/>
  <c r="K18" i="17" s="1"/>
  <c r="H29" i="44"/>
  <c r="I29" i="44" s="1"/>
  <c r="K29" i="44" s="1"/>
  <c r="H23" i="51"/>
  <c r="I23" i="51" s="1"/>
  <c r="K23" i="51" s="1"/>
  <c r="H16" i="51"/>
  <c r="I16" i="51" s="1"/>
  <c r="K16" i="51" s="1"/>
  <c r="H31" i="51"/>
  <c r="I31" i="51" s="1"/>
  <c r="H28" i="51"/>
  <c r="I28" i="51" s="1"/>
  <c r="H18" i="33"/>
  <c r="I18" i="33" s="1"/>
  <c r="H17" i="33"/>
  <c r="I17" i="33" s="1"/>
  <c r="H43" i="33"/>
  <c r="I43" i="33" s="1"/>
  <c r="K43" i="33" s="1"/>
  <c r="H10" i="31"/>
  <c r="I10" i="31" s="1"/>
  <c r="H39" i="41"/>
  <c r="I39" i="41" s="1"/>
  <c r="H22" i="35"/>
  <c r="I22" i="35" s="1"/>
  <c r="H18" i="44"/>
  <c r="I18" i="44" s="1"/>
  <c r="K18" i="44" s="1"/>
  <c r="H18" i="35"/>
  <c r="I18" i="35" s="1"/>
  <c r="H15" i="35"/>
  <c r="I15" i="35" s="1"/>
  <c r="H25" i="22"/>
  <c r="I25" i="22" s="1"/>
  <c r="K25" i="22" s="1"/>
  <c r="H16" i="22"/>
  <c r="I16" i="22" s="1"/>
  <c r="K16" i="22" s="1"/>
  <c r="H34" i="22"/>
  <c r="I34" i="22" s="1"/>
  <c r="K34" i="22" s="1"/>
  <c r="H23" i="35"/>
  <c r="I23" i="35" s="1"/>
  <c r="K23" i="35" s="1"/>
  <c r="H43" i="26"/>
  <c r="I43" i="26" s="1"/>
  <c r="H22" i="26"/>
  <c r="I22" i="26" s="1"/>
  <c r="H40" i="17"/>
  <c r="I40" i="17" s="1"/>
  <c r="H35" i="17"/>
  <c r="I35" i="17" s="1"/>
  <c r="K35" i="17" s="1"/>
  <c r="H36" i="17"/>
  <c r="I36" i="17" s="1"/>
  <c r="H9" i="8"/>
  <c r="I9" i="8" s="1"/>
  <c r="K9" i="8" s="1"/>
  <c r="H6" i="8"/>
  <c r="I6" i="8" s="1"/>
  <c r="H39" i="51"/>
  <c r="I39" i="51" s="1"/>
  <c r="K39" i="51" s="1"/>
  <c r="H39" i="22"/>
  <c r="I39" i="22" s="1"/>
  <c r="H24" i="22"/>
  <c r="I24" i="22" s="1"/>
  <c r="H29" i="40"/>
  <c r="I29" i="40" s="1"/>
  <c r="K29" i="40" s="1"/>
  <c r="H39" i="42"/>
  <c r="I39" i="42" s="1"/>
  <c r="K39" i="42" s="1"/>
  <c r="H20" i="39"/>
  <c r="I20" i="39" s="1"/>
  <c r="H22" i="39"/>
  <c r="I22" i="39" s="1"/>
  <c r="K22" i="39" s="1"/>
  <c r="H26" i="33"/>
  <c r="I26" i="33" s="1"/>
  <c r="H10" i="52"/>
  <c r="I10" i="52" s="1"/>
  <c r="H15" i="41"/>
  <c r="I15" i="41" s="1"/>
  <c r="H14" i="41"/>
  <c r="I14" i="41" s="1"/>
  <c r="H6" i="35"/>
  <c r="I6" i="35" s="1"/>
  <c r="H31" i="35"/>
  <c r="I31" i="35" s="1"/>
  <c r="H9" i="32"/>
  <c r="I9" i="32" s="1"/>
  <c r="H28" i="32"/>
  <c r="I28" i="32" s="1"/>
  <c r="K28" i="32" s="1"/>
  <c r="H7" i="29"/>
  <c r="I7" i="29" s="1"/>
  <c r="K7" i="29" s="1"/>
  <c r="H43" i="29"/>
  <c r="I43" i="29" s="1"/>
  <c r="K43" i="29" s="1"/>
  <c r="H28" i="29"/>
  <c r="I28" i="29" s="1"/>
  <c r="H37" i="50"/>
  <c r="I37" i="50" s="1"/>
  <c r="H29" i="19"/>
  <c r="I29" i="19" s="1"/>
  <c r="H11" i="26"/>
  <c r="I11" i="26" s="1"/>
  <c r="H5" i="26"/>
  <c r="H21" i="20"/>
  <c r="I21" i="20" s="1"/>
  <c r="K21" i="20" s="1"/>
  <c r="H26" i="20"/>
  <c r="I26" i="20" s="1"/>
  <c r="H32" i="17"/>
  <c r="I32" i="17" s="1"/>
  <c r="H39" i="17"/>
  <c r="I39" i="17" s="1"/>
  <c r="H28" i="17"/>
  <c r="I28" i="17" s="1"/>
  <c r="H15" i="8"/>
  <c r="I15" i="8" s="1"/>
  <c r="H36" i="8"/>
  <c r="I36" i="8" s="1"/>
  <c r="K36" i="8" s="1"/>
  <c r="H9" i="44"/>
  <c r="I9" i="44" s="1"/>
  <c r="K9" i="44" s="1"/>
  <c r="H34" i="38"/>
  <c r="I34" i="38" s="1"/>
  <c r="K34" i="38" s="1"/>
  <c r="H35" i="36"/>
  <c r="I35" i="36" s="1"/>
  <c r="K35" i="36" s="1"/>
  <c r="H7" i="36"/>
  <c r="I7" i="36" s="1"/>
  <c r="H5" i="31"/>
  <c r="H41" i="31"/>
  <c r="I41" i="31" s="1"/>
  <c r="H36" i="31"/>
  <c r="I36" i="31" s="1"/>
  <c r="H12" i="38"/>
  <c r="I12" i="38" s="1"/>
  <c r="H28" i="38"/>
  <c r="I28" i="38" s="1"/>
  <c r="K28" i="38" s="1"/>
  <c r="H6" i="38"/>
  <c r="I6" i="38" s="1"/>
  <c r="H18" i="36"/>
  <c r="I18" i="36" s="1"/>
  <c r="K18" i="36" s="1"/>
  <c r="H15" i="36"/>
  <c r="I15" i="36" s="1"/>
  <c r="K15" i="36" s="1"/>
  <c r="H17" i="52"/>
  <c r="I17" i="52" s="1"/>
  <c r="H34" i="31"/>
  <c r="I34" i="31" s="1"/>
  <c r="K34" i="31" s="1"/>
  <c r="H27" i="31"/>
  <c r="I27" i="31" s="1"/>
  <c r="K27" i="31" s="1"/>
  <c r="H40" i="31"/>
  <c r="I40" i="31" s="1"/>
  <c r="K40" i="31" s="1"/>
  <c r="H34" i="36"/>
  <c r="I34" i="36" s="1"/>
  <c r="H23" i="36"/>
  <c r="I23" i="36" s="1"/>
  <c r="K23" i="36" s="1"/>
  <c r="H5" i="52"/>
  <c r="I5" i="52" s="1"/>
  <c r="H16" i="52"/>
  <c r="I16" i="52" s="1"/>
  <c r="H24" i="31"/>
  <c r="I24" i="31" s="1"/>
  <c r="H31" i="31"/>
  <c r="I31" i="31" s="1"/>
  <c r="H20" i="31"/>
  <c r="I20" i="31" s="1"/>
  <c r="H10" i="38"/>
  <c r="I10" i="38" s="1"/>
  <c r="H11" i="38"/>
  <c r="I11" i="38" s="1"/>
  <c r="H29" i="26"/>
  <c r="I29" i="26" s="1"/>
  <c r="K29" i="26" s="1"/>
  <c r="H23" i="26"/>
  <c r="I23" i="26" s="1"/>
  <c r="H12" i="26"/>
  <c r="I12" i="26" s="1"/>
  <c r="K12" i="26" s="1"/>
  <c r="H35" i="20"/>
  <c r="I35" i="20" s="1"/>
  <c r="H42" i="20"/>
  <c r="I42" i="20" s="1"/>
  <c r="H20" i="20"/>
  <c r="I20" i="20" s="1"/>
  <c r="H35" i="8"/>
  <c r="I35" i="8" s="1"/>
  <c r="H33" i="8"/>
  <c r="I33" i="8" s="1"/>
  <c r="H21" i="44"/>
  <c r="I21" i="44" s="1"/>
  <c r="K21" i="44" s="1"/>
  <c r="H38" i="44"/>
  <c r="I38" i="44" s="1"/>
  <c r="K38" i="44" s="1"/>
  <c r="H40" i="44"/>
  <c r="I40" i="44" s="1"/>
  <c r="K40" i="44" s="1"/>
  <c r="H9" i="36"/>
  <c r="I9" i="36" s="1"/>
  <c r="K9" i="36" s="1"/>
  <c r="H31" i="36"/>
  <c r="I31" i="36" s="1"/>
  <c r="K31" i="36" s="1"/>
  <c r="H26" i="38"/>
  <c r="I26" i="38" s="1"/>
  <c r="H21" i="38"/>
  <c r="I21" i="38" s="1"/>
  <c r="H32" i="31"/>
  <c r="I32" i="31" s="1"/>
  <c r="H27" i="38"/>
  <c r="I27" i="38" s="1"/>
  <c r="H43" i="38"/>
  <c r="I43" i="38" s="1"/>
  <c r="H11" i="44"/>
  <c r="I11" i="44" s="1"/>
  <c r="K11" i="44" s="1"/>
  <c r="H7" i="44"/>
  <c r="I7" i="44" s="1"/>
  <c r="K7" i="44" s="1"/>
  <c r="H19" i="36"/>
  <c r="I19" i="36" s="1"/>
  <c r="K19" i="36" s="1"/>
  <c r="H25" i="36"/>
  <c r="I25" i="36" s="1"/>
  <c r="H39" i="36"/>
  <c r="I39" i="36" s="1"/>
  <c r="H20" i="36"/>
  <c r="I20" i="36" s="1"/>
  <c r="K20" i="36" s="1"/>
  <c r="H12" i="52"/>
  <c r="I12" i="52" s="1"/>
  <c r="H22" i="52"/>
  <c r="I22" i="52" s="1"/>
  <c r="K22" i="52" s="1"/>
  <c r="H25" i="31"/>
  <c r="I25" i="31" s="1"/>
  <c r="K25" i="31" s="1"/>
  <c r="H42" i="52"/>
  <c r="I42" i="52" s="1"/>
  <c r="H14" i="38"/>
  <c r="I14" i="38" s="1"/>
  <c r="H8" i="38"/>
  <c r="I8" i="38" s="1"/>
  <c r="H41" i="36"/>
  <c r="I41" i="36" s="1"/>
  <c r="H12" i="36"/>
  <c r="I12" i="36" s="1"/>
  <c r="H16" i="36"/>
  <c r="I16" i="36" s="1"/>
  <c r="H15" i="52"/>
  <c r="I15" i="52" s="1"/>
  <c r="K15" i="52" s="1"/>
  <c r="H22" i="31"/>
  <c r="I22" i="31" s="1"/>
  <c r="K22" i="31" s="1"/>
  <c r="H29" i="31"/>
  <c r="I29" i="31" s="1"/>
  <c r="H18" i="31"/>
  <c r="I18" i="31" s="1"/>
  <c r="H38" i="36"/>
  <c r="I38" i="36" s="1"/>
  <c r="K38" i="36" s="1"/>
  <c r="H28" i="36"/>
  <c r="I28" i="36" s="1"/>
  <c r="K28" i="36" s="1"/>
  <c r="H24" i="36"/>
  <c r="I24" i="36" s="1"/>
  <c r="H26" i="52"/>
  <c r="I26" i="52" s="1"/>
  <c r="K26" i="52" s="1"/>
  <c r="H31" i="52"/>
  <c r="I31" i="52" s="1"/>
  <c r="H14" i="31"/>
  <c r="I14" i="31" s="1"/>
  <c r="K14" i="31" s="1"/>
  <c r="H7" i="31"/>
  <c r="I7" i="31" s="1"/>
  <c r="H38" i="35"/>
  <c r="I38" i="35" s="1"/>
  <c r="K38" i="35" s="1"/>
  <c r="H41" i="35"/>
  <c r="I41" i="35" s="1"/>
  <c r="K41" i="35" s="1"/>
  <c r="H36" i="38"/>
  <c r="I36" i="38" s="1"/>
  <c r="H16" i="38"/>
  <c r="I16" i="38" s="1"/>
  <c r="H9" i="26"/>
  <c r="I9" i="26" s="1"/>
  <c r="K9" i="26" s="1"/>
  <c r="H10" i="26"/>
  <c r="I10" i="26" s="1"/>
  <c r="H8" i="26"/>
  <c r="I8" i="26" s="1"/>
  <c r="K8" i="26" s="1"/>
  <c r="H11" i="8"/>
  <c r="I11" i="8" s="1"/>
  <c r="H26" i="8"/>
  <c r="I26" i="8" s="1"/>
  <c r="H28" i="44"/>
  <c r="I28" i="44" s="1"/>
  <c r="K28" i="44" s="1"/>
  <c r="H37" i="36"/>
  <c r="I37" i="36" s="1"/>
  <c r="K37" i="36" s="1"/>
  <c r="H8" i="36"/>
  <c r="I8" i="36" s="1"/>
  <c r="K8" i="36" s="1"/>
  <c r="H30" i="31"/>
  <c r="I30" i="31" s="1"/>
  <c r="K30" i="31" s="1"/>
  <c r="H29" i="36"/>
  <c r="I29" i="36" s="1"/>
  <c r="H42" i="36"/>
  <c r="I42" i="36" s="1"/>
  <c r="K42" i="36" s="1"/>
  <c r="H32" i="36"/>
  <c r="I32" i="36" s="1"/>
  <c r="H9" i="52"/>
  <c r="I9" i="52" s="1"/>
  <c r="H6" i="52"/>
  <c r="I6" i="52" s="1"/>
  <c r="K6" i="52" s="1"/>
  <c r="H6" i="31"/>
  <c r="I6" i="31" s="1"/>
  <c r="H17" i="31"/>
  <c r="I17" i="31" s="1"/>
  <c r="H15" i="38"/>
  <c r="I15" i="38" s="1"/>
  <c r="K15" i="38" s="1"/>
  <c r="H24" i="38"/>
  <c r="I24" i="38" s="1"/>
  <c r="H26" i="44"/>
  <c r="I26" i="44" s="1"/>
  <c r="K26" i="44" s="1"/>
  <c r="H30" i="36"/>
  <c r="I30" i="36" s="1"/>
  <c r="H11" i="36"/>
  <c r="I11" i="36" s="1"/>
  <c r="H40" i="36"/>
  <c r="I40" i="36" s="1"/>
  <c r="K40" i="36" s="1"/>
  <c r="H29" i="52"/>
  <c r="I29" i="52" s="1"/>
  <c r="H25" i="52"/>
  <c r="I25" i="52" s="1"/>
  <c r="K25" i="52" s="1"/>
  <c r="H9" i="31"/>
  <c r="I9" i="31" s="1"/>
  <c r="K9" i="31" s="1"/>
  <c r="H23" i="31"/>
  <c r="I23" i="31" s="1"/>
  <c r="K23" i="31" s="1"/>
  <c r="H35" i="38"/>
  <c r="I35" i="38" s="1"/>
  <c r="H32" i="38"/>
  <c r="I32" i="38" s="1"/>
  <c r="H5" i="38"/>
  <c r="H31" i="38"/>
  <c r="I31" i="38" s="1"/>
  <c r="K31" i="38" s="1"/>
  <c r="H13" i="36"/>
  <c r="I13" i="36" s="1"/>
  <c r="K13" i="36" s="1"/>
  <c r="H21" i="36"/>
  <c r="I21" i="36" s="1"/>
  <c r="K21" i="36" s="1"/>
  <c r="H5" i="36"/>
  <c r="H30" i="52"/>
  <c r="I30" i="52" s="1"/>
  <c r="K30" i="52" s="1"/>
  <c r="H8" i="52"/>
  <c r="I8" i="52" s="1"/>
  <c r="K8" i="52" s="1"/>
  <c r="H43" i="31"/>
  <c r="I43" i="31" s="1"/>
  <c r="H33" i="31"/>
  <c r="I33" i="31" s="1"/>
  <c r="H22" i="38"/>
  <c r="I22" i="38" s="1"/>
  <c r="K22" i="38" s="1"/>
  <c r="H20" i="38"/>
  <c r="I20" i="38" s="1"/>
  <c r="H40" i="38"/>
  <c r="I40" i="38" s="1"/>
  <c r="K40" i="38" s="1"/>
  <c r="H27" i="36"/>
  <c r="I27" i="36" s="1"/>
  <c r="H37" i="52"/>
  <c r="I37" i="52" s="1"/>
  <c r="K37" i="52" s="1"/>
  <c r="H26" i="31"/>
  <c r="I26" i="31" s="1"/>
  <c r="K26" i="31" s="1"/>
  <c r="H42" i="38"/>
  <c r="I42" i="38" s="1"/>
  <c r="K42" i="38" s="1"/>
  <c r="H7" i="38"/>
  <c r="I7" i="38" s="1"/>
  <c r="H17" i="38"/>
  <c r="I17" i="38" s="1"/>
  <c r="H43" i="36"/>
  <c r="I43" i="36" s="1"/>
  <c r="H23" i="52"/>
  <c r="I23" i="52" s="1"/>
  <c r="H19" i="31"/>
  <c r="I19" i="31" s="1"/>
  <c r="K19" i="31" s="1"/>
  <c r="H6" i="36"/>
  <c r="I6" i="36" s="1"/>
  <c r="K6" i="36" s="1"/>
  <c r="H14" i="36"/>
  <c r="I14" i="36" s="1"/>
  <c r="K14" i="36" s="1"/>
  <c r="H35" i="52"/>
  <c r="I35" i="52" s="1"/>
  <c r="K35" i="52" s="1"/>
  <c r="H32" i="52"/>
  <c r="I32" i="52" s="1"/>
  <c r="H37" i="31"/>
  <c r="I37" i="31" s="1"/>
  <c r="K37" i="31" s="1"/>
  <c r="H42" i="31"/>
  <c r="I42" i="31" s="1"/>
  <c r="K42" i="31" s="1"/>
  <c r="H39" i="38"/>
  <c r="I39" i="38" s="1"/>
  <c r="H23" i="38"/>
  <c r="I23" i="38" s="1"/>
  <c r="K23" i="38" s="1"/>
  <c r="H25" i="38"/>
  <c r="I25" i="38" s="1"/>
  <c r="H19" i="38"/>
  <c r="I19" i="38" s="1"/>
  <c r="K19" i="38" s="1"/>
  <c r="H22" i="36"/>
  <c r="I22" i="36" s="1"/>
  <c r="H26" i="36"/>
  <c r="I26" i="36" s="1"/>
  <c r="H24" i="52"/>
  <c r="I24" i="52" s="1"/>
  <c r="H21" i="52"/>
  <c r="I21" i="52" s="1"/>
  <c r="K21" i="52" s="1"/>
  <c r="H13" i="31"/>
  <c r="I13" i="31" s="1"/>
  <c r="H8" i="31"/>
  <c r="I8" i="31" s="1"/>
  <c r="K8" i="31" s="1"/>
  <c r="H30" i="38"/>
  <c r="I30" i="38" s="1"/>
  <c r="K30" i="38" s="1"/>
  <c r="H37" i="38"/>
  <c r="I37" i="38" s="1"/>
  <c r="K37" i="38" s="1"/>
  <c r="H33" i="38"/>
  <c r="I33" i="38" s="1"/>
  <c r="H9" i="38"/>
  <c r="I9" i="38" s="1"/>
  <c r="H17" i="36"/>
  <c r="I17" i="36" s="1"/>
  <c r="K17" i="36" s="1"/>
  <c r="H13" i="52"/>
  <c r="I13" i="52" s="1"/>
  <c r="K13" i="52" s="1"/>
  <c r="H15" i="31"/>
  <c r="I15" i="31" s="1"/>
  <c r="H21" i="35"/>
  <c r="I21" i="35" s="1"/>
  <c r="H14" i="35"/>
  <c r="I14" i="35" s="1"/>
  <c r="K14" i="35" s="1"/>
  <c r="H19" i="32"/>
  <c r="I19" i="32" s="1"/>
  <c r="K19" i="32" s="1"/>
  <c r="H21" i="29"/>
  <c r="I21" i="29" s="1"/>
  <c r="H35" i="29"/>
  <c r="I35" i="29" s="1"/>
  <c r="H29" i="38"/>
  <c r="I29" i="38" s="1"/>
  <c r="H18" i="38"/>
  <c r="I18" i="38" s="1"/>
  <c r="H41" i="38"/>
  <c r="I41" i="38" s="1"/>
  <c r="H34" i="26"/>
  <c r="I34" i="26" s="1"/>
  <c r="K34" i="26" s="1"/>
  <c r="H19" i="20"/>
  <c r="I19" i="20" s="1"/>
  <c r="H31" i="20"/>
  <c r="I31" i="20" s="1"/>
  <c r="K31" i="20" s="1"/>
  <c r="H13" i="17"/>
  <c r="I13" i="17" s="1"/>
  <c r="H16" i="8"/>
  <c r="I16" i="8" s="1"/>
  <c r="H7" i="8"/>
  <c r="I7" i="8" s="1"/>
  <c r="H13" i="38"/>
  <c r="I13" i="38" s="1"/>
  <c r="H27" i="44"/>
  <c r="I27" i="44" s="1"/>
  <c r="K27" i="44" s="1"/>
  <c r="H41" i="30"/>
  <c r="I41" i="30" s="1"/>
  <c r="K41" i="30" s="1"/>
  <c r="H42" i="30"/>
  <c r="I42" i="30" s="1"/>
  <c r="H5" i="42"/>
  <c r="H13" i="42"/>
  <c r="I13" i="42" s="1"/>
  <c r="K13" i="42" s="1"/>
  <c r="H27" i="42"/>
  <c r="I27" i="42" s="1"/>
  <c r="H15" i="42"/>
  <c r="I15" i="42" s="1"/>
  <c r="K15" i="42" s="1"/>
  <c r="H7" i="42"/>
  <c r="I7" i="42" s="1"/>
  <c r="H18" i="42"/>
  <c r="I18" i="42" s="1"/>
  <c r="H21" i="42"/>
  <c r="I21" i="42" s="1"/>
  <c r="K21" i="42" s="1"/>
  <c r="H16" i="42"/>
  <c r="I16" i="42" s="1"/>
  <c r="H9" i="42"/>
  <c r="I9" i="42" s="1"/>
  <c r="K9" i="42" s="1"/>
  <c r="H41" i="42"/>
  <c r="I41" i="42" s="1"/>
  <c r="H40" i="52"/>
  <c r="I40" i="52" s="1"/>
  <c r="H33" i="52"/>
  <c r="I33" i="52" s="1"/>
  <c r="H14" i="52"/>
  <c r="I14" i="52" s="1"/>
  <c r="H39" i="52"/>
  <c r="I39" i="52" s="1"/>
  <c r="K39" i="52" s="1"/>
  <c r="H43" i="52"/>
  <c r="I43" i="52" s="1"/>
  <c r="H36" i="52"/>
  <c r="I36" i="52" s="1"/>
  <c r="H38" i="52"/>
  <c r="I38" i="52" s="1"/>
  <c r="K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H19" i="42"/>
  <c r="I19" i="42" s="1"/>
  <c r="H10" i="42"/>
  <c r="I10" i="42" s="1"/>
  <c r="K10" i="42" s="1"/>
  <c r="H26" i="42"/>
  <c r="I26" i="42" s="1"/>
  <c r="K26" i="42" s="1"/>
  <c r="H20" i="42"/>
  <c r="I20" i="42" s="1"/>
  <c r="K20" i="42" s="1"/>
  <c r="H37" i="42"/>
  <c r="I37" i="42" s="1"/>
  <c r="K37" i="42" s="1"/>
  <c r="H38" i="42"/>
  <c r="I38" i="42" s="1"/>
  <c r="H43" i="42"/>
  <c r="I43" i="42" s="1"/>
  <c r="K43" i="42" s="1"/>
  <c r="H32" i="42"/>
  <c r="I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K24" i="30" s="1"/>
  <c r="H38" i="30"/>
  <c r="I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H35" i="12"/>
  <c r="I35" i="12" s="1"/>
  <c r="H9" i="12"/>
  <c r="I9" i="12" s="1"/>
  <c r="K9" i="12" s="1"/>
  <c r="H38" i="12"/>
  <c r="I38" i="12" s="1"/>
  <c r="K38" i="12" s="1"/>
  <c r="H28" i="12"/>
  <c r="I28" i="12" s="1"/>
  <c r="K28" i="12" s="1"/>
  <c r="H8" i="12"/>
  <c r="I8" i="12" s="1"/>
  <c r="K8" i="12" s="1"/>
  <c r="H11" i="30"/>
  <c r="I11" i="30" s="1"/>
  <c r="K11" i="30" s="1"/>
  <c r="H23" i="30"/>
  <c r="I23" i="30" s="1"/>
  <c r="K23" i="30" s="1"/>
  <c r="H33" i="30"/>
  <c r="I33" i="30" s="1"/>
  <c r="K33" i="30" s="1"/>
  <c r="H29" i="30"/>
  <c r="I29" i="30" s="1"/>
  <c r="K29" i="30" s="1"/>
  <c r="H9" i="30"/>
  <c r="I9" i="30" s="1"/>
  <c r="K9" i="30" s="1"/>
  <c r="H32" i="30"/>
  <c r="I32" i="30" s="1"/>
  <c r="K32" i="30" s="1"/>
  <c r="H12" i="30"/>
  <c r="I12" i="30" s="1"/>
  <c r="H22" i="30"/>
  <c r="I22" i="30" s="1"/>
  <c r="H16" i="30"/>
  <c r="I16" i="30" s="1"/>
  <c r="K16" i="30" s="1"/>
  <c r="H26" i="30"/>
  <c r="I26" i="30" s="1"/>
  <c r="K26" i="30" s="1"/>
  <c r="H22" i="43"/>
  <c r="I22" i="43" s="1"/>
  <c r="H25" i="43"/>
  <c r="I25" i="43" s="1"/>
  <c r="K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K27" i="12" s="1"/>
  <c r="H29" i="12"/>
  <c r="I29" i="12" s="1"/>
  <c r="K29" i="12" s="1"/>
  <c r="H25" i="12"/>
  <c r="I25" i="12" s="1"/>
  <c r="K25" i="12" s="1"/>
  <c r="H30" i="12"/>
  <c r="I30" i="12" s="1"/>
  <c r="K30" i="12" s="1"/>
  <c r="H42" i="12"/>
  <c r="I42" i="12" s="1"/>
  <c r="K42" i="12" s="1"/>
  <c r="H18" i="12"/>
  <c r="I18" i="12" s="1"/>
  <c r="K18" i="12" s="1"/>
  <c r="H12" i="12"/>
  <c r="I12" i="12" s="1"/>
  <c r="K12" i="12" s="1"/>
  <c r="H24" i="12"/>
  <c r="I24" i="12" s="1"/>
  <c r="H13" i="30"/>
  <c r="I13" i="30" s="1"/>
  <c r="K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K25" i="30" s="1"/>
  <c r="H5" i="30"/>
  <c r="I5" i="30" s="1"/>
  <c r="H20" i="30"/>
  <c r="I20" i="30" s="1"/>
  <c r="K20" i="30" s="1"/>
  <c r="H40" i="30"/>
  <c r="I40" i="30" s="1"/>
  <c r="H30" i="30"/>
  <c r="I30" i="30" s="1"/>
  <c r="H36" i="30"/>
  <c r="I36" i="30" s="1"/>
  <c r="K36" i="30" s="1"/>
  <c r="H8" i="30"/>
  <c r="I8" i="30" s="1"/>
  <c r="K8" i="30" s="1"/>
  <c r="H28" i="30"/>
  <c r="I28" i="30" s="1"/>
  <c r="H6" i="30"/>
  <c r="I6" i="30" s="1"/>
  <c r="H34" i="30"/>
  <c r="I34" i="30" s="1"/>
  <c r="K34" i="30" s="1"/>
  <c r="H32" i="43"/>
  <c r="I32" i="43" s="1"/>
  <c r="K32" i="43" s="1"/>
  <c r="H8" i="43"/>
  <c r="I8" i="43" s="1"/>
  <c r="K8" i="43" s="1"/>
  <c r="H26" i="43"/>
  <c r="I26" i="43" s="1"/>
  <c r="H34" i="43"/>
  <c r="I34" i="43" s="1"/>
  <c r="K34" i="43" s="1"/>
  <c r="H24" i="43"/>
  <c r="I24" i="43" s="1"/>
  <c r="K24" i="43" s="1"/>
  <c r="H41" i="43"/>
  <c r="I41" i="43" s="1"/>
  <c r="H40" i="43"/>
  <c r="I40" i="43" s="1"/>
  <c r="K40" i="43" s="1"/>
  <c r="H43" i="43"/>
  <c r="I43" i="43" s="1"/>
  <c r="K43" i="43" s="1"/>
  <c r="H15" i="43"/>
  <c r="I15" i="43" s="1"/>
  <c r="K15" i="43" s="1"/>
  <c r="H6" i="43"/>
  <c r="I6" i="43" s="1"/>
  <c r="K6" i="43" s="1"/>
  <c r="H5" i="23"/>
  <c r="I5" i="23" s="1"/>
  <c r="H27" i="34"/>
  <c r="I27" i="34" s="1"/>
  <c r="H23" i="15"/>
  <c r="I23" i="15" s="1"/>
  <c r="H16" i="15"/>
  <c r="I16" i="15" s="1"/>
  <c r="H23" i="12"/>
  <c r="I23" i="12" s="1"/>
  <c r="K23" i="12" s="1"/>
  <c r="H19" i="12"/>
  <c r="I19" i="12" s="1"/>
  <c r="K19" i="12" s="1"/>
  <c r="H21" i="12"/>
  <c r="I21" i="12" s="1"/>
  <c r="K21" i="12" s="1"/>
  <c r="H13" i="12"/>
  <c r="I13" i="12" s="1"/>
  <c r="H31" i="12"/>
  <c r="I31" i="12" s="1"/>
  <c r="H15" i="12"/>
  <c r="I15" i="12" s="1"/>
  <c r="K15" i="12" s="1"/>
  <c r="H43" i="12"/>
  <c r="I43" i="12" s="1"/>
  <c r="K43" i="12" s="1"/>
  <c r="H17" i="12"/>
  <c r="I17" i="12" s="1"/>
  <c r="H33" i="12"/>
  <c r="I33" i="12" s="1"/>
  <c r="H22" i="12"/>
  <c r="I22" i="12" s="1"/>
  <c r="H14" i="12"/>
  <c r="I14" i="12" s="1"/>
  <c r="K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H19" i="43"/>
  <c r="I19" i="43" s="1"/>
  <c r="H42" i="43"/>
  <c r="I42" i="43" s="1"/>
  <c r="K42" i="43" s="1"/>
  <c r="H10" i="43"/>
  <c r="I10" i="43" s="1"/>
  <c r="H5" i="43"/>
  <c r="H18" i="43"/>
  <c r="I18" i="43" s="1"/>
  <c r="K18" i="43" s="1"/>
  <c r="H17" i="43"/>
  <c r="I17" i="43" s="1"/>
  <c r="H14" i="43"/>
  <c r="I14" i="43" s="1"/>
  <c r="K14" i="43" s="1"/>
  <c r="H36" i="43"/>
  <c r="I36" i="43" s="1"/>
  <c r="H27" i="43"/>
  <c r="I27" i="43" s="1"/>
  <c r="H12" i="43"/>
  <c r="I12" i="43" s="1"/>
  <c r="K12" i="43" s="1"/>
  <c r="H28" i="43"/>
  <c r="I28" i="43" s="1"/>
  <c r="H11" i="43"/>
  <c r="I11" i="43" s="1"/>
  <c r="K11" i="43" s="1"/>
  <c r="H33" i="43"/>
  <c r="I33" i="43" s="1"/>
  <c r="K33" i="43" s="1"/>
  <c r="H30" i="43"/>
  <c r="I30" i="43" s="1"/>
  <c r="K30" i="43" s="1"/>
  <c r="H7" i="43"/>
  <c r="I7" i="43" s="1"/>
  <c r="K7" i="43" s="1"/>
  <c r="H23" i="43"/>
  <c r="I23" i="43" s="1"/>
  <c r="K23" i="43" s="1"/>
  <c r="H13" i="23"/>
  <c r="I13" i="23" s="1"/>
  <c r="H35" i="34"/>
  <c r="I35" i="34" s="1"/>
  <c r="H32" i="34"/>
  <c r="I32" i="34" s="1"/>
  <c r="H26" i="34"/>
  <c r="I26" i="34" s="1"/>
  <c r="H33" i="15"/>
  <c r="I33" i="15" s="1"/>
  <c r="K33" i="15" s="1"/>
  <c r="H36" i="15"/>
  <c r="I36" i="15" s="1"/>
  <c r="H25" i="23"/>
  <c r="I25" i="23" s="1"/>
  <c r="K25" i="23" s="1"/>
  <c r="H30" i="23"/>
  <c r="I30" i="23" s="1"/>
  <c r="K30" i="23" s="1"/>
  <c r="H17" i="34"/>
  <c r="I17" i="34" s="1"/>
  <c r="H29" i="34"/>
  <c r="I29" i="34" s="1"/>
  <c r="H23" i="34"/>
  <c r="I23" i="34" s="1"/>
  <c r="H24" i="34"/>
  <c r="I24" i="34" s="1"/>
  <c r="K24" i="34" s="1"/>
  <c r="H20" i="34"/>
  <c r="I20" i="34" s="1"/>
  <c r="H17" i="15"/>
  <c r="I17" i="15" s="1"/>
  <c r="K17" i="15" s="1"/>
  <c r="H39" i="15"/>
  <c r="I39" i="15" s="1"/>
  <c r="K39" i="15" s="1"/>
  <c r="H37" i="15"/>
  <c r="I37" i="15" s="1"/>
  <c r="K37" i="15" s="1"/>
  <c r="H18" i="15"/>
  <c r="I18" i="15" s="1"/>
  <c r="H5" i="15"/>
  <c r="H43" i="23"/>
  <c r="I43" i="23" s="1"/>
  <c r="K43" i="23" s="1"/>
  <c r="H35" i="23"/>
  <c r="I35" i="23" s="1"/>
  <c r="K35" i="23" s="1"/>
  <c r="H8" i="23"/>
  <c r="I8" i="23" s="1"/>
  <c r="H40" i="23"/>
  <c r="I40" i="23" s="1"/>
  <c r="K40" i="23" s="1"/>
  <c r="H28" i="23"/>
  <c r="I28" i="23" s="1"/>
  <c r="K28" i="23" s="1"/>
  <c r="H33" i="34"/>
  <c r="I33" i="34" s="1"/>
  <c r="K33" i="34" s="1"/>
  <c r="H11" i="34"/>
  <c r="I11" i="34" s="1"/>
  <c r="H9" i="34"/>
  <c r="I9" i="34" s="1"/>
  <c r="K9" i="34" s="1"/>
  <c r="H7" i="34"/>
  <c r="I7" i="34" s="1"/>
  <c r="H39" i="34"/>
  <c r="I39" i="34" s="1"/>
  <c r="K39" i="34" s="1"/>
  <c r="H5" i="34"/>
  <c r="I5" i="34" s="1"/>
  <c r="H36" i="34"/>
  <c r="I36" i="34" s="1"/>
  <c r="H40" i="34"/>
  <c r="I40" i="34" s="1"/>
  <c r="K40" i="34" s="1"/>
  <c r="H42" i="34"/>
  <c r="I42" i="34" s="1"/>
  <c r="H10" i="34"/>
  <c r="I10" i="34" s="1"/>
  <c r="H13" i="15"/>
  <c r="I13" i="15" s="1"/>
  <c r="H31" i="15"/>
  <c r="I31" i="15" s="1"/>
  <c r="H25" i="15"/>
  <c r="I25" i="15" s="1"/>
  <c r="K25" i="15" s="1"/>
  <c r="H21" i="15"/>
  <c r="I21" i="15" s="1"/>
  <c r="H30" i="15"/>
  <c r="I30" i="15" s="1"/>
  <c r="H14" i="15"/>
  <c r="I14" i="15" s="1"/>
  <c r="K14" i="15" s="1"/>
  <c r="H26" i="15"/>
  <c r="I26" i="15" s="1"/>
  <c r="H20" i="15"/>
  <c r="I20" i="15" s="1"/>
  <c r="H32" i="15"/>
  <c r="I32" i="15" s="1"/>
  <c r="K32" i="15" s="1"/>
  <c r="H27" i="23"/>
  <c r="I27" i="23" s="1"/>
  <c r="K27" i="23" s="1"/>
  <c r="H23" i="23"/>
  <c r="I23" i="23" s="1"/>
  <c r="K23" i="23" s="1"/>
  <c r="H17" i="23"/>
  <c r="I17" i="23" s="1"/>
  <c r="K17" i="23" s="1"/>
  <c r="H19" i="23"/>
  <c r="I19" i="23" s="1"/>
  <c r="K19" i="23" s="1"/>
  <c r="H29" i="23"/>
  <c r="I29" i="23" s="1"/>
  <c r="K29" i="23" s="1"/>
  <c r="H38" i="23"/>
  <c r="I38" i="23" s="1"/>
  <c r="H18" i="23"/>
  <c r="I18" i="23" s="1"/>
  <c r="K18" i="23" s="1"/>
  <c r="H14" i="23"/>
  <c r="I14" i="23" s="1"/>
  <c r="K14" i="23" s="1"/>
  <c r="H10" i="23"/>
  <c r="I10" i="23" s="1"/>
  <c r="H12" i="23"/>
  <c r="I12" i="23" s="1"/>
  <c r="K12" i="23" s="1"/>
  <c r="H19" i="34"/>
  <c r="I19" i="34" s="1"/>
  <c r="H21" i="34"/>
  <c r="I21" i="34" s="1"/>
  <c r="K21" i="34" s="1"/>
  <c r="H37" i="34"/>
  <c r="I37" i="34" s="1"/>
  <c r="K37" i="34" s="1"/>
  <c r="H25" i="34"/>
  <c r="I25" i="34" s="1"/>
  <c r="K25" i="34" s="1"/>
  <c r="H43" i="34"/>
  <c r="I43" i="34" s="1"/>
  <c r="H13" i="34"/>
  <c r="I13" i="34" s="1"/>
  <c r="K13" i="34" s="1"/>
  <c r="H41" i="34"/>
  <c r="I41" i="34" s="1"/>
  <c r="K41" i="34" s="1"/>
  <c r="H15" i="34"/>
  <c r="I15" i="34" s="1"/>
  <c r="H31" i="34"/>
  <c r="I31" i="34" s="1"/>
  <c r="K31" i="34" s="1"/>
  <c r="H12" i="34"/>
  <c r="I12" i="34" s="1"/>
  <c r="K12" i="34" s="1"/>
  <c r="H38" i="34"/>
  <c r="I38" i="34" s="1"/>
  <c r="K38" i="34" s="1"/>
  <c r="H22" i="34"/>
  <c r="I22" i="34" s="1"/>
  <c r="K22" i="34" s="1"/>
  <c r="H6" i="34"/>
  <c r="I6" i="34" s="1"/>
  <c r="K6" i="34" s="1"/>
  <c r="H16" i="34"/>
  <c r="I16" i="34" s="1"/>
  <c r="K16" i="34" s="1"/>
  <c r="H14" i="34"/>
  <c r="I14" i="34" s="1"/>
  <c r="K14" i="34" s="1"/>
  <c r="H30" i="34"/>
  <c r="I30" i="34" s="1"/>
  <c r="K30" i="34" s="1"/>
  <c r="H8" i="34"/>
  <c r="I8" i="34" s="1"/>
  <c r="K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H22" i="15"/>
  <c r="I22" i="15" s="1"/>
  <c r="K22" i="15" s="1"/>
  <c r="H34" i="15"/>
  <c r="I34" i="15" s="1"/>
  <c r="K34" i="15" s="1"/>
  <c r="H42" i="15"/>
  <c r="I42" i="15" s="1"/>
  <c r="K42" i="15" s="1"/>
  <c r="H10" i="15"/>
  <c r="I10" i="15" s="1"/>
  <c r="K10" i="15" s="1"/>
  <c r="H28" i="15"/>
  <c r="I28" i="15" s="1"/>
  <c r="K28" i="15" s="1"/>
  <c r="H12" i="15"/>
  <c r="I12" i="15" s="1"/>
  <c r="K12" i="15" s="1"/>
  <c r="H40" i="15"/>
  <c r="I40" i="15" s="1"/>
  <c r="K40" i="15" s="1"/>
  <c r="H24" i="15"/>
  <c r="I24" i="15" s="1"/>
  <c r="K24" i="15" s="1"/>
  <c r="H41" i="23"/>
  <c r="I41" i="23" s="1"/>
  <c r="K41" i="23" s="1"/>
  <c r="H7" i="23"/>
  <c r="I7" i="23" s="1"/>
  <c r="H9" i="23"/>
  <c r="I9" i="23" s="1"/>
  <c r="K9" i="23" s="1"/>
  <c r="H11" i="23"/>
  <c r="I11" i="23" s="1"/>
  <c r="K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K16" i="23" s="1"/>
  <c r="H34" i="23"/>
  <c r="I34" i="23" s="1"/>
  <c r="K34" i="23" s="1"/>
  <c r="H6" i="23"/>
  <c r="I6" i="23" s="1"/>
  <c r="K6" i="23" s="1"/>
  <c r="H26" i="23"/>
  <c r="I26" i="23" s="1"/>
  <c r="K26" i="23" s="1"/>
  <c r="H42" i="23"/>
  <c r="I42" i="23" s="1"/>
  <c r="H22" i="23"/>
  <c r="I22" i="23" s="1"/>
  <c r="K22" i="23" s="1"/>
  <c r="H36" i="23"/>
  <c r="I36" i="23" s="1"/>
  <c r="K14" i="51"/>
  <c r="K13" i="51"/>
  <c r="K29" i="51"/>
  <c r="K41" i="51"/>
  <c r="K42" i="51"/>
  <c r="K33" i="51"/>
  <c r="K21" i="51"/>
  <c r="K17" i="51"/>
  <c r="K37" i="51"/>
  <c r="K22" i="51"/>
  <c r="K15" i="51"/>
  <c r="K31" i="51"/>
  <c r="K6" i="51"/>
  <c r="K26" i="51"/>
  <c r="K10" i="51"/>
  <c r="K40" i="51"/>
  <c r="K8" i="51"/>
  <c r="K28" i="51"/>
  <c r="K19" i="51"/>
  <c r="K18"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39" i="25"/>
  <c r="K11" i="25"/>
  <c r="K29" i="25"/>
  <c r="K13" i="25"/>
  <c r="K17" i="25"/>
  <c r="K6" i="25"/>
  <c r="K34" i="25"/>
  <c r="K14" i="25"/>
  <c r="K32" i="25"/>
  <c r="K38" i="25"/>
  <c r="K10" i="25"/>
  <c r="K30" i="25"/>
  <c r="K28" i="25"/>
  <c r="K12" i="25"/>
  <c r="K23" i="22"/>
  <c r="K27" i="22"/>
  <c r="K7" i="22"/>
  <c r="K17" i="22"/>
  <c r="K35" i="22"/>
  <c r="K13" i="22"/>
  <c r="K29" i="22"/>
  <c r="K32" i="22"/>
  <c r="K20" i="22"/>
  <c r="K28" i="22"/>
  <c r="K38" i="22"/>
  <c r="K6" i="22"/>
  <c r="K18" i="22"/>
  <c r="K35" i="12"/>
  <c r="K10" i="12"/>
  <c r="K40" i="12"/>
  <c r="K24" i="12"/>
  <c r="K22" i="40"/>
  <c r="K19" i="40"/>
  <c r="I5" i="40"/>
  <c r="K41" i="40"/>
  <c r="K27" i="40"/>
  <c r="K6" i="40"/>
  <c r="K34" i="40"/>
  <c r="K25" i="40"/>
  <c r="K12" i="40"/>
  <c r="K42" i="40"/>
  <c r="K43" i="40"/>
  <c r="K26" i="40"/>
  <c r="K7" i="40"/>
  <c r="K23" i="40"/>
  <c r="K39" i="40"/>
  <c r="K32" i="40"/>
  <c r="K35" i="30"/>
  <c r="K39" i="30"/>
  <c r="K12" i="30"/>
  <c r="K22" i="30"/>
  <c r="K38" i="30"/>
  <c r="K42" i="30"/>
  <c r="K14" i="42"/>
  <c r="K30" i="42"/>
  <c r="K22" i="42"/>
  <c r="K36" i="42"/>
  <c r="K12" i="42"/>
  <c r="K42" i="42"/>
  <c r="K29" i="42"/>
  <c r="K34" i="42"/>
  <c r="K6" i="42"/>
  <c r="K28" i="42"/>
  <c r="K8" i="42"/>
  <c r="K24" i="42"/>
  <c r="K40" i="42"/>
  <c r="K17" i="42"/>
  <c r="K33" i="42"/>
  <c r="K20" i="39"/>
  <c r="K42" i="39"/>
  <c r="K30" i="39"/>
  <c r="K12" i="39"/>
  <c r="K28" i="39"/>
  <c r="K23" i="39"/>
  <c r="K13" i="39"/>
  <c r="K43" i="39"/>
  <c r="K26" i="39"/>
  <c r="K7" i="39"/>
  <c r="K29" i="39"/>
  <c r="K24" i="39"/>
  <c r="K40" i="39"/>
  <c r="K17" i="39"/>
  <c r="K33" i="39"/>
  <c r="K6" i="39"/>
  <c r="K30" i="36"/>
  <c r="K10" i="36"/>
  <c r="K11" i="36"/>
  <c r="K33" i="36"/>
  <c r="K36" i="36"/>
  <c r="K24" i="36"/>
  <c r="I5" i="33"/>
  <c r="K24" i="33"/>
  <c r="K12" i="33"/>
  <c r="K18" i="33"/>
  <c r="K8" i="33"/>
  <c r="K16" i="33"/>
  <c r="K32" i="33"/>
  <c r="K10" i="33"/>
  <c r="K14" i="33"/>
  <c r="K29" i="33"/>
  <c r="K17" i="33"/>
  <c r="K33" i="33"/>
  <c r="K9" i="33"/>
  <c r="K37" i="33"/>
  <c r="K25" i="33"/>
  <c r="K11" i="33"/>
  <c r="K27" i="33"/>
  <c r="K10" i="52"/>
  <c r="K27" i="52"/>
  <c r="K42" i="52"/>
  <c r="K29" i="52"/>
  <c r="K23" i="52"/>
  <c r="K28" i="52"/>
  <c r="K16" i="52"/>
  <c r="K19" i="52"/>
  <c r="K11" i="52"/>
  <c r="K22" i="43"/>
  <c r="K26" i="43"/>
  <c r="K41" i="43"/>
  <c r="K12" i="31"/>
  <c r="K11" i="31"/>
  <c r="K15" i="31"/>
  <c r="K35" i="31"/>
  <c r="K7" i="31"/>
  <c r="K39" i="31"/>
  <c r="K16" i="31"/>
  <c r="K28" i="31"/>
  <c r="K32" i="31"/>
  <c r="K15" i="41"/>
  <c r="K26" i="41"/>
  <c r="K29" i="41"/>
  <c r="K34" i="41"/>
  <c r="K18" i="41"/>
  <c r="K36" i="41"/>
  <c r="K27" i="41"/>
  <c r="K14" i="41"/>
  <c r="I5" i="41"/>
  <c r="K31" i="41"/>
  <c r="K20" i="41"/>
  <c r="K42" i="41"/>
  <c r="K8" i="41"/>
  <c r="K24" i="41"/>
  <c r="K40" i="41"/>
  <c r="K17" i="41"/>
  <c r="K33" i="41"/>
  <c r="K6" i="41"/>
  <c r="K21" i="35"/>
  <c r="I5" i="35"/>
  <c r="K40" i="35"/>
  <c r="K6" i="35"/>
  <c r="K11" i="35"/>
  <c r="K29" i="35"/>
  <c r="K13" i="35"/>
  <c r="K15" i="35"/>
  <c r="K31" i="35"/>
  <c r="K36" i="35"/>
  <c r="K32" i="35"/>
  <c r="K16" i="35"/>
  <c r="K25" i="32"/>
  <c r="K39" i="32"/>
  <c r="K41" i="32"/>
  <c r="K43" i="32"/>
  <c r="K23" i="32"/>
  <c r="K17" i="32"/>
  <c r="K35" i="32"/>
  <c r="K21" i="32"/>
  <c r="K14" i="32"/>
  <c r="K40" i="32"/>
  <c r="K38" i="32"/>
  <c r="K30" i="32"/>
  <c r="I5" i="32"/>
  <c r="K22" i="32"/>
  <c r="K42" i="32"/>
  <c r="K26" i="32"/>
  <c r="K10" i="32"/>
  <c r="K13" i="23"/>
  <c r="K8" i="23"/>
  <c r="K38" i="23"/>
  <c r="K10" i="23"/>
  <c r="K37" i="29"/>
  <c r="K39" i="29"/>
  <c r="K15" i="29"/>
  <c r="K33" i="29"/>
  <c r="K27" i="29"/>
  <c r="K16" i="29"/>
  <c r="K26" i="29"/>
  <c r="K10" i="29"/>
  <c r="K22" i="29"/>
  <c r="K24" i="29"/>
  <c r="K40" i="29"/>
  <c r="K18" i="29"/>
  <c r="K36" i="29"/>
  <c r="I5" i="50"/>
  <c r="K19" i="50"/>
  <c r="K40" i="50"/>
  <c r="K26" i="50"/>
  <c r="K43" i="50"/>
  <c r="K21" i="50"/>
  <c r="K8" i="50"/>
  <c r="K36" i="50"/>
  <c r="K27" i="50"/>
  <c r="K10" i="50"/>
  <c r="K13" i="50"/>
  <c r="K35" i="50"/>
  <c r="K22" i="50"/>
  <c r="K38" i="50"/>
  <c r="K15" i="50"/>
  <c r="K31" i="50"/>
  <c r="K6" i="50"/>
  <c r="K16" i="50"/>
  <c r="K17" i="21"/>
  <c r="K21" i="21"/>
  <c r="I5" i="21"/>
  <c r="K13" i="21"/>
  <c r="K25" i="21"/>
  <c r="K43" i="21"/>
  <c r="K27" i="21"/>
  <c r="K11" i="21"/>
  <c r="K31" i="21"/>
  <c r="K15" i="21"/>
  <c r="K40" i="21"/>
  <c r="K32" i="21"/>
  <c r="K24" i="21"/>
  <c r="K16" i="21"/>
  <c r="K8" i="21"/>
  <c r="K38" i="21"/>
  <c r="K30" i="21"/>
  <c r="K22" i="21"/>
  <c r="K14" i="21"/>
  <c r="K6" i="21"/>
  <c r="K40" i="19"/>
  <c r="K24" i="19"/>
  <c r="K8" i="19"/>
  <c r="K35" i="19"/>
  <c r="K17" i="19"/>
  <c r="K33" i="19"/>
  <c r="K25" i="19"/>
  <c r="K43" i="19"/>
  <c r="K13" i="19"/>
  <c r="K41" i="19"/>
  <c r="K15" i="19"/>
  <c r="K31" i="19"/>
  <c r="K14" i="19"/>
  <c r="K38" i="19"/>
  <c r="K18" i="19"/>
  <c r="K26" i="19"/>
  <c r="K36" i="19"/>
  <c r="K20" i="19"/>
  <c r="K12" i="38"/>
  <c r="K10" i="38"/>
  <c r="I5" i="38"/>
  <c r="K14" i="38"/>
  <c r="K20" i="38"/>
  <c r="K7" i="38"/>
  <c r="K11" i="38"/>
  <c r="K8" i="38"/>
  <c r="K24" i="38"/>
  <c r="K17" i="38"/>
  <c r="K33" i="38"/>
  <c r="K6" i="38"/>
  <c r="K25" i="26"/>
  <c r="K35" i="26"/>
  <c r="K13" i="26"/>
  <c r="K11" i="26"/>
  <c r="K19" i="26"/>
  <c r="K41" i="26"/>
  <c r="K7" i="26"/>
  <c r="K23" i="26"/>
  <c r="K26" i="26"/>
  <c r="K22" i="26"/>
  <c r="K18" i="26"/>
  <c r="K32" i="26"/>
  <c r="K16" i="26"/>
  <c r="K17" i="24"/>
  <c r="K33" i="24"/>
  <c r="K15" i="24"/>
  <c r="K7" i="24"/>
  <c r="K25" i="24"/>
  <c r="K9" i="24"/>
  <c r="K37" i="24"/>
  <c r="K11" i="24"/>
  <c r="K27" i="24"/>
  <c r="K43" i="24"/>
  <c r="K22" i="24"/>
  <c r="K14" i="24"/>
  <c r="K34" i="24"/>
  <c r="I5" i="24"/>
  <c r="H44" i="24"/>
  <c r="K26" i="24"/>
  <c r="K42" i="24"/>
  <c r="K20" i="24"/>
  <c r="K40" i="24"/>
  <c r="K24" i="24"/>
  <c r="K8" i="24"/>
  <c r="K33" i="28"/>
  <c r="K15" i="28"/>
  <c r="K11" i="28"/>
  <c r="K39" i="28"/>
  <c r="K9" i="28"/>
  <c r="K27" i="28"/>
  <c r="K13" i="28"/>
  <c r="K29" i="28"/>
  <c r="K38" i="28"/>
  <c r="K6" i="28"/>
  <c r="K34" i="28"/>
  <c r="K22" i="28"/>
  <c r="K26" i="28"/>
  <c r="I5" i="28"/>
  <c r="K10" i="28"/>
  <c r="K16" i="28"/>
  <c r="K22" i="37"/>
  <c r="K38" i="37"/>
  <c r="K34" i="37"/>
  <c r="K12" i="37"/>
  <c r="K27" i="37"/>
  <c r="K18" i="37"/>
  <c r="K15" i="37"/>
  <c r="K14" i="37"/>
  <c r="I5" i="37"/>
  <c r="K31" i="37"/>
  <c r="K20" i="37"/>
  <c r="K42" i="37"/>
  <c r="K23" i="37"/>
  <c r="K8" i="37"/>
  <c r="K24" i="37"/>
  <c r="K40" i="37"/>
  <c r="K17" i="37"/>
  <c r="K33" i="37"/>
  <c r="K6" i="37"/>
  <c r="K19" i="34"/>
  <c r="K43" i="34"/>
  <c r="K15" i="34"/>
  <c r="K18" i="34"/>
  <c r="K29" i="15"/>
  <c r="K6" i="15"/>
  <c r="K8" i="15"/>
  <c r="K5" i="44"/>
  <c r="K17" i="20"/>
  <c r="K35" i="20"/>
  <c r="K29" i="20"/>
  <c r="K9" i="20"/>
  <c r="K27" i="20"/>
  <c r="K7" i="20"/>
  <c r="K23" i="20"/>
  <c r="K42" i="20"/>
  <c r="K26" i="20"/>
  <c r="K38" i="20"/>
  <c r="K6" i="20"/>
  <c r="K14" i="20"/>
  <c r="K16" i="20"/>
  <c r="K36" i="20"/>
  <c r="K20" i="20"/>
  <c r="I5" i="17"/>
  <c r="K32" i="17"/>
  <c r="K16" i="17"/>
  <c r="K15" i="17"/>
  <c r="K11" i="17"/>
  <c r="K27" i="17"/>
  <c r="K23" i="17"/>
  <c r="K7" i="17"/>
  <c r="K9" i="17"/>
  <c r="K25" i="17"/>
  <c r="K41" i="17"/>
  <c r="K38" i="17"/>
  <c r="K30" i="17"/>
  <c r="K42" i="17"/>
  <c r="K10" i="17"/>
  <c r="K28" i="17"/>
  <c r="K12" i="17"/>
  <c r="K40" i="8"/>
  <c r="K24" i="8"/>
  <c r="K8" i="8"/>
  <c r="K35" i="8"/>
  <c r="K37" i="8"/>
  <c r="K29" i="8"/>
  <c r="K21" i="8"/>
  <c r="K25" i="8"/>
  <c r="K17" i="8"/>
  <c r="K33" i="8"/>
  <c r="K42" i="8"/>
  <c r="K34" i="8"/>
  <c r="K18"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35" i="25"/>
  <c r="K37" i="25"/>
  <c r="K19" i="25"/>
  <c r="K15" i="25"/>
  <c r="K43" i="25"/>
  <c r="K27" i="25"/>
  <c r="K9" i="25"/>
  <c r="K25" i="25"/>
  <c r="K22" i="25"/>
  <c r="K42" i="25"/>
  <c r="K26" i="25"/>
  <c r="K16" i="25"/>
  <c r="K24" i="25"/>
  <c r="K40" i="25"/>
  <c r="K18" i="25"/>
  <c r="K36" i="25"/>
  <c r="K20" i="25"/>
  <c r="K9" i="22"/>
  <c r="K11" i="22"/>
  <c r="K39" i="22"/>
  <c r="K41" i="22"/>
  <c r="K43" i="22"/>
  <c r="K31" i="22"/>
  <c r="K15" i="22"/>
  <c r="K33" i="22"/>
  <c r="K21" i="22"/>
  <c r="K37" i="22"/>
  <c r="K24" i="22"/>
  <c r="K8" i="22"/>
  <c r="K36" i="22"/>
  <c r="I5" i="22"/>
  <c r="K12" i="22"/>
  <c r="K30" i="22"/>
  <c r="K14" i="22"/>
  <c r="K42" i="22"/>
  <c r="K26" i="22"/>
  <c r="K10" i="22"/>
  <c r="K13" i="12"/>
  <c r="K31" i="12"/>
  <c r="K17" i="12"/>
  <c r="K33" i="12"/>
  <c r="K22" i="12"/>
  <c r="K6" i="12"/>
  <c r="K26" i="12"/>
  <c r="K16" i="12"/>
  <c r="K35" i="40"/>
  <c r="K10" i="40"/>
  <c r="K38" i="40"/>
  <c r="K13" i="40"/>
  <c r="K30" i="40"/>
  <c r="K9" i="40"/>
  <c r="K37" i="40"/>
  <c r="K28" i="40"/>
  <c r="K11" i="40"/>
  <c r="K33" i="40"/>
  <c r="K14" i="40"/>
  <c r="K36" i="40"/>
  <c r="K15" i="40"/>
  <c r="K8" i="40"/>
  <c r="K40" i="40"/>
  <c r="K31" i="30"/>
  <c r="K43" i="30"/>
  <c r="K40" i="30"/>
  <c r="K30" i="30"/>
  <c r="K28" i="30"/>
  <c r="K6" i="30"/>
  <c r="K18" i="30"/>
  <c r="K35" i="42"/>
  <c r="K19" i="42"/>
  <c r="K27" i="42"/>
  <c r="K7" i="42"/>
  <c r="K18" i="42"/>
  <c r="K38" i="42"/>
  <c r="K16" i="42"/>
  <c r="K32" i="42"/>
  <c r="K25" i="42"/>
  <c r="K41" i="42"/>
  <c r="K21" i="39"/>
  <c r="K37" i="39"/>
  <c r="K31" i="39"/>
  <c r="K11" i="39"/>
  <c r="I5" i="39"/>
  <c r="K18" i="39"/>
  <c r="K15" i="39"/>
  <c r="K10" i="39"/>
  <c r="K38" i="39"/>
  <c r="K27" i="39"/>
  <c r="K14" i="39"/>
  <c r="K36" i="39"/>
  <c r="K39" i="39"/>
  <c r="K32" i="39"/>
  <c r="K9" i="39"/>
  <c r="K25" i="39"/>
  <c r="K41" i="39"/>
  <c r="K41" i="36"/>
  <c r="K29" i="36"/>
  <c r="K27" i="36"/>
  <c r="K22" i="36"/>
  <c r="K34" i="36"/>
  <c r="K25" i="36"/>
  <c r="K12" i="36"/>
  <c r="K43" i="36"/>
  <c r="K26" i="36"/>
  <c r="K7" i="36"/>
  <c r="K39" i="36"/>
  <c r="K16" i="36"/>
  <c r="K32" i="36"/>
  <c r="K40" i="33"/>
  <c r="K34" i="33"/>
  <c r="K36" i="33"/>
  <c r="K26" i="33"/>
  <c r="K28" i="33"/>
  <c r="K42" i="33"/>
  <c r="K20" i="33"/>
  <c r="K38" i="33"/>
  <c r="K22" i="33"/>
  <c r="K6" i="33"/>
  <c r="K15" i="33"/>
  <c r="K31" i="33"/>
  <c r="K13" i="33"/>
  <c r="K23" i="33"/>
  <c r="K41" i="33"/>
  <c r="K21" i="33"/>
  <c r="K39" i="33"/>
  <c r="K19" i="33"/>
  <c r="K35" i="33"/>
  <c r="K40" i="52"/>
  <c r="K12" i="52"/>
  <c r="K33" i="52"/>
  <c r="K9" i="52"/>
  <c r="K14" i="52"/>
  <c r="K7" i="52"/>
  <c r="K24" i="52"/>
  <c r="K43" i="52"/>
  <c r="K17" i="52"/>
  <c r="K36" i="52"/>
  <c r="K41" i="52"/>
  <c r="K31" i="52"/>
  <c r="K20" i="52"/>
  <c r="K32" i="52"/>
  <c r="K18" i="52"/>
  <c r="K29" i="43"/>
  <c r="K19" i="43"/>
  <c r="K10" i="43"/>
  <c r="I5" i="43"/>
  <c r="K17" i="43"/>
  <c r="K36" i="43"/>
  <c r="K27" i="43"/>
  <c r="K28" i="43"/>
  <c r="K39" i="43"/>
  <c r="I5" i="31"/>
  <c r="H44" i="31"/>
  <c r="K24" i="31"/>
  <c r="K38" i="31"/>
  <c r="K6" i="31"/>
  <c r="K43" i="31"/>
  <c r="K13" i="31"/>
  <c r="K41" i="31"/>
  <c r="K31" i="31"/>
  <c r="K21" i="31"/>
  <c r="K29" i="31"/>
  <c r="K17" i="31"/>
  <c r="K33" i="31"/>
  <c r="K36" i="31"/>
  <c r="K20" i="31"/>
  <c r="K10" i="31"/>
  <c r="K18" i="31"/>
  <c r="K43" i="41"/>
  <c r="K12" i="41"/>
  <c r="K21" i="41"/>
  <c r="K22" i="41"/>
  <c r="K11" i="41"/>
  <c r="K39" i="41"/>
  <c r="K28" i="41"/>
  <c r="K19" i="41"/>
  <c r="K10" i="41"/>
  <c r="K30" i="41"/>
  <c r="K13" i="41"/>
  <c r="K35" i="41"/>
  <c r="K16" i="41"/>
  <c r="K32" i="41"/>
  <c r="K9" i="41"/>
  <c r="K25" i="41"/>
  <c r="K41" i="41"/>
  <c r="K35" i="35"/>
  <c r="K37" i="35"/>
  <c r="K19" i="35"/>
  <c r="K26" i="35"/>
  <c r="K18" i="35"/>
  <c r="K22" i="35"/>
  <c r="K42" i="35"/>
  <c r="K28" i="35"/>
  <c r="K30" i="35"/>
  <c r="K33" i="35"/>
  <c r="K25" i="35"/>
  <c r="K9" i="35"/>
  <c r="K27" i="35"/>
  <c r="K7" i="35"/>
  <c r="K39" i="35"/>
  <c r="K20" i="35"/>
  <c r="K10" i="35"/>
  <c r="K34" i="35"/>
  <c r="K24" i="35"/>
  <c r="K11" i="32"/>
  <c r="K27" i="32"/>
  <c r="K7" i="32"/>
  <c r="K9" i="32"/>
  <c r="K15" i="32"/>
  <c r="K33" i="32"/>
  <c r="K31" i="32"/>
  <c r="K13" i="32"/>
  <c r="K29" i="32"/>
  <c r="K36" i="32"/>
  <c r="K24" i="32"/>
  <c r="K6"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7" i="23"/>
  <c r="K33" i="23"/>
  <c r="K42" i="23"/>
  <c r="K36" i="23"/>
  <c r="K20" i="23"/>
  <c r="K21" i="29"/>
  <c r="K23" i="29"/>
  <c r="K25" i="29"/>
  <c r="K29" i="29"/>
  <c r="K31" i="29"/>
  <c r="K19" i="29"/>
  <c r="K35" i="29"/>
  <c r="K38" i="29"/>
  <c r="K6" i="29"/>
  <c r="K32" i="29"/>
  <c r="K42" i="29"/>
  <c r="K14" i="29"/>
  <c r="K30" i="29"/>
  <c r="K8" i="29"/>
  <c r="K28" i="29"/>
  <c r="K12" i="29"/>
  <c r="K28" i="50"/>
  <c r="K12" i="50"/>
  <c r="K29" i="50"/>
  <c r="K18" i="50"/>
  <c r="K37" i="50"/>
  <c r="K24"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35" i="21"/>
  <c r="K19" i="21"/>
  <c r="K39" i="21"/>
  <c r="K7" i="21"/>
  <c r="K36" i="21"/>
  <c r="K28" i="21"/>
  <c r="K20" i="21"/>
  <c r="K12" i="21"/>
  <c r="K42" i="21"/>
  <c r="K34" i="21"/>
  <c r="K26" i="21"/>
  <c r="K18" i="21"/>
  <c r="K10" i="21"/>
  <c r="I5" i="19"/>
  <c r="K32" i="19"/>
  <c r="K16" i="19"/>
  <c r="K21" i="19"/>
  <c r="K19" i="19"/>
  <c r="K11" i="19"/>
  <c r="K29" i="19"/>
  <c r="K9" i="19"/>
  <c r="K27" i="19"/>
  <c r="K7" i="19"/>
  <c r="K23" i="19"/>
  <c r="K39" i="19"/>
  <c r="K22" i="19"/>
  <c r="K34" i="19"/>
  <c r="K42" i="19"/>
  <c r="K10" i="19"/>
  <c r="K28" i="19"/>
  <c r="K12" i="19"/>
  <c r="K39" i="38"/>
  <c r="K29" i="38"/>
  <c r="K13" i="38"/>
  <c r="K26" i="38"/>
  <c r="K27" i="38"/>
  <c r="K36" i="38"/>
  <c r="K35" i="38"/>
  <c r="K18" i="38"/>
  <c r="K38" i="38"/>
  <c r="K21" i="38"/>
  <c r="K43" i="38"/>
  <c r="K16" i="38"/>
  <c r="K32" i="38"/>
  <c r="K9" i="38"/>
  <c r="K25" i="38"/>
  <c r="K41" i="38"/>
  <c r="K21" i="26"/>
  <c r="K31" i="26"/>
  <c r="K27" i="26"/>
  <c r="K43" i="26"/>
  <c r="K15" i="26"/>
  <c r="K37" i="26"/>
  <c r="K17" i="26"/>
  <c r="K33" i="26"/>
  <c r="K20" i="26"/>
  <c r="K10" i="26"/>
  <c r="K30" i="26"/>
  <c r="K36" i="26"/>
  <c r="I5" i="26"/>
  <c r="K28" i="26"/>
  <c r="K6" i="26"/>
  <c r="K40" i="26"/>
  <c r="K24" i="26"/>
  <c r="K31" i="24"/>
  <c r="K13" i="24"/>
  <c r="K29" i="24"/>
  <c r="K21" i="24"/>
  <c r="K39" i="24"/>
  <c r="K23" i="24"/>
  <c r="K41" i="24"/>
  <c r="K19" i="24"/>
  <c r="K35" i="24"/>
  <c r="K36" i="24"/>
  <c r="K6" i="24"/>
  <c r="K28" i="24"/>
  <c r="K18" i="24"/>
  <c r="K38" i="24"/>
  <c r="K12" i="24"/>
  <c r="K30" i="24"/>
  <c r="K10" i="24"/>
  <c r="K32" i="24"/>
  <c r="K16" i="24"/>
  <c r="K19" i="28"/>
  <c r="K35" i="28"/>
  <c r="K7" i="28"/>
  <c r="K25" i="28"/>
  <c r="K43" i="28"/>
  <c r="K23" i="28"/>
  <c r="K41" i="28"/>
  <c r="K21" i="28"/>
  <c r="K37" i="28"/>
  <c r="K18" i="28"/>
  <c r="K28" i="28"/>
  <c r="K12" i="28"/>
  <c r="K36" i="28"/>
  <c r="K14" i="28"/>
  <c r="K42" i="28"/>
  <c r="K20" i="28"/>
  <c r="K40" i="28"/>
  <c r="K24" i="28"/>
  <c r="K8" i="28"/>
  <c r="K21" i="37"/>
  <c r="K39" i="37"/>
  <c r="K29" i="37"/>
  <c r="K11" i="37"/>
  <c r="K7" i="37"/>
  <c r="K43" i="37"/>
  <c r="K36" i="37"/>
  <c r="K37" i="37"/>
  <c r="K28" i="37"/>
  <c r="K19" i="37"/>
  <c r="K10" i="37"/>
  <c r="K30" i="37"/>
  <c r="K13" i="37"/>
  <c r="K35" i="37"/>
  <c r="K16" i="37"/>
  <c r="K32" i="37"/>
  <c r="K9" i="37"/>
  <c r="K25" i="37"/>
  <c r="K41" i="37"/>
  <c r="K17" i="34"/>
  <c r="K35" i="34"/>
  <c r="K11" i="34"/>
  <c r="K29" i="34"/>
  <c r="K27" i="34"/>
  <c r="K7" i="34"/>
  <c r="K23" i="34"/>
  <c r="K32" i="34"/>
  <c r="K36" i="34"/>
  <c r="K28" i="34"/>
  <c r="K20" i="34"/>
  <c r="K42" i="34"/>
  <c r="K26" i="34"/>
  <c r="K10" i="34"/>
  <c r="K13" i="15"/>
  <c r="K23" i="15"/>
  <c r="K31" i="15"/>
  <c r="K21" i="15"/>
  <c r="K30" i="15"/>
  <c r="K38" i="15"/>
  <c r="K18" i="15"/>
  <c r="K26" i="15"/>
  <c r="K36" i="15"/>
  <c r="K20" i="15"/>
  <c r="I5" i="15"/>
  <c r="K16" i="15"/>
  <c r="I5" i="20"/>
  <c r="K19" i="20"/>
  <c r="K37" i="20"/>
  <c r="K25" i="20"/>
  <c r="K43" i="20"/>
  <c r="K13" i="20"/>
  <c r="K41" i="20"/>
  <c r="K15" i="20"/>
  <c r="K34" i="20"/>
  <c r="K10" i="20"/>
  <c r="K22" i="20"/>
  <c r="K30" i="20"/>
  <c r="K40" i="20"/>
  <c r="K24" i="20"/>
  <c r="K8" i="20"/>
  <c r="K28" i="20"/>
  <c r="K12" i="20"/>
  <c r="K40" i="17"/>
  <c r="K24" i="17"/>
  <c r="K8" i="17"/>
  <c r="K31" i="17"/>
  <c r="K13" i="17"/>
  <c r="K37" i="17"/>
  <c r="K21" i="17"/>
  <c r="K39" i="17"/>
  <c r="K17" i="17"/>
  <c r="K6" i="17"/>
  <c r="K14" i="17"/>
  <c r="K22" i="17"/>
  <c r="K26" i="17"/>
  <c r="K34" i="17"/>
  <c r="K36" i="17"/>
  <c r="K20" i="17"/>
  <c r="I5" i="8"/>
  <c r="K32" i="8"/>
  <c r="K16" i="8"/>
  <c r="K13" i="8"/>
  <c r="K19" i="8"/>
  <c r="K11" i="8"/>
  <c r="K43" i="8"/>
  <c r="K15" i="8"/>
  <c r="K7" i="8"/>
  <c r="K23" i="8"/>
  <c r="K39" i="8"/>
  <c r="K10" i="8"/>
  <c r="K26" i="8"/>
  <c r="K30" i="8"/>
  <c r="K38" i="8"/>
  <c r="K6" i="8"/>
  <c r="K28" i="8"/>
  <c r="K12" i="8"/>
  <c r="H44" i="36" l="1"/>
  <c r="H44" i="42"/>
  <c r="H44" i="29"/>
  <c r="H44" i="40"/>
  <c r="I44" i="26"/>
  <c r="H44" i="19"/>
  <c r="H44" i="39"/>
  <c r="H44" i="37"/>
  <c r="H44" i="28"/>
  <c r="H44" i="21"/>
  <c r="H44" i="32"/>
  <c r="H44" i="25"/>
  <c r="H44" i="26"/>
  <c r="I5" i="29"/>
  <c r="I44" i="29" s="1"/>
  <c r="I5" i="36"/>
  <c r="K5" i="36" s="1"/>
  <c r="K44" i="36" s="1"/>
  <c r="M44" i="36" s="1"/>
  <c r="H44" i="20"/>
  <c r="H44" i="8"/>
  <c r="I5" i="42"/>
  <c r="I44" i="42" s="1"/>
  <c r="H44" i="22"/>
  <c r="H44" i="41"/>
  <c r="H44" i="33"/>
  <c r="H44" i="17"/>
  <c r="H44" i="51"/>
  <c r="I5" i="5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I44" i="36"/>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O15" i="44"/>
  <c r="Q15" i="44" s="1"/>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51"/>
  <c r="K5" i="51"/>
  <c r="K44" i="51" s="1"/>
  <c r="M44" i="51" s="1"/>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K5" i="42" l="1"/>
  <c r="K44" i="42" s="1"/>
  <c r="M44" i="42" s="1"/>
  <c r="O16" i="44"/>
  <c r="Q16" i="44" s="1"/>
  <c r="K5" i="29"/>
  <c r="K44" i="29" s="1"/>
  <c r="M44" i="29"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D24" i="46" s="1"/>
  <c r="W23" i="48"/>
  <c r="Y16" i="48"/>
  <c r="W16" i="48"/>
  <c r="U16" i="48"/>
  <c r="R44" i="48"/>
  <c r="S5" i="48"/>
  <c r="D44" i="46" l="1"/>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<sst xmlns="http://schemas.openxmlformats.org/spreadsheetml/2006/main" count="7817" uniqueCount="613">
  <si>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</si>
  <si>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</si>
  <si>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</si>
  <si>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</si>
  <si>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</si>
  <si>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</si>
  <si>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</si>
  <si>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</si>
  <si>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</si>
  <si>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</si>
  <si>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</si>
  <si>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</si>
  <si>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</si>
  <si>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</si>
  <si>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</si>
  <si>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</si>
  <si>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</si>
  <si>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</si>
  <si>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</si>
  <si>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</si>
  <si>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</si>
  <si>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</si>
  <si>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</si>
  <si>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</si>
  <si>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</si>
  <si>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</si>
  <si>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</si>
  <si>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</si>
  <si>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</si>
  <si>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</si>
  <si>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</si>
  <si>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</si>
  <si>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</si>
  <si>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</si>
  <si>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</si>
  <si>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</si>
  <si>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</si>
  <si>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</si>
  <si>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</si>
  <si>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</si>
  <si>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</si>
  <si>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</si>
  <si>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</si>
  <si>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</si>
  <si>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</si>
  <si>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</si>
  <si>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</si>
  <si>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</si>
  <si>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</si>
  <si>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</si>
  <si>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</si>
  <si>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</si>
  <si>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</si>
  <si>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</si>
  <si>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</si>
  <si>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</si>
  <si>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</si>
  <si>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</si>
  <si>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</si>
  <si>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</si>
  <si>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</si>
  <si>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</si>
  <si>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</si>
  <si>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</si>
  <si>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</si>
  <si>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</si>
  <si>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</si>
  <si>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</si>
  <si>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</si>
  <si>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</si>
  <si>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</si>
  <si>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</si>
  <si>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</si>
  <si>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</si>
  <si>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</si>
  <si>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</si>
  <si>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</si>
  <si>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</si>
  <si>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</si>
  <si>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</si>
  <si>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</si>
  <si>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</si>
  <si>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</si>
  <si>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</si>
  <si>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</si>
  <si>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</si>
  <si>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</si>
  <si>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</si>
  <si>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</si>
  <si>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</si>
  <si>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</si>
  <si>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</si>
  <si>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</si>
  <si>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</si>
  <si>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</si>
  <si>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</si>
  <si>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</si>
  <si>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</si>
  <si>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</si>
  <si>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</si>
  <si>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</si>
  <si>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</si>
  <si>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</si>
  <si>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</si>
  <si>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</si>
  <si>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</si>
  <si>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</si>
  <si>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</si>
  <si>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</si>
  <si>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</si>
  <si>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</si>
  <si>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</si>
  <si>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</si>
  <si>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</si>
  <si>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</si>
  <si>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</si>
  <si>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</si>
  <si>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</si>
  <si>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</si>
  <si>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</si>
  <si>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</si>
  <si>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</si>
  <si>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</si>
  <si>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</si>
  <si>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</si>
  <si>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</si>
  <si>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</si>
  <si>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</si>
  <si>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</si>
  <si>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</si>
  <si>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</si>
  <si>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</si>
  <si>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</si>
  <si>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</si>
  <si>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</si>
  <si>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</si>
  <si>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</si>
  <si>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</si>
  <si>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</si>
  <si>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</si>
  <si>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</si>
  <si>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</si>
  <si>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雇用者報酬転換比率</t>
    <rPh sb="0" eb="3">
      <t>コヨウシャ</t>
    </rPh>
    <rPh sb="3" eb="5">
      <t>ホウシュウ</t>
    </rPh>
    <rPh sb="5" eb="7">
      <t>テンカン</t>
    </rPh>
    <rPh sb="7" eb="9">
      <t>ヒリツ</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</si>
  <si>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</si>
  <si>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</si>
  <si>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</si>
  <si>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</si>
  <si>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</si>
  <si>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</si>
  <si>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</si>
  <si>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</si>
  <si>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</si>
  <si>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</si>
  <si>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</si>
  <si>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</si>
  <si>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</si>
  <si>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</si>
  <si>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</si>
  <si>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</si>
  <si>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</si>
  <si>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</si>
  <si>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</si>
  <si>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</si>
  <si>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</si>
  <si>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</si>
  <si>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</si>
  <si>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</si>
  <si>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</si>
  <si>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</si>
  <si>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</si>
  <si>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</si>
  <si>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</si>
  <si>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</si>
  <si>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</si>
  <si>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</si>
  <si>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</si>
  <si>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</si>
  <si>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</si>
  <si>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</si>
  <si>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</si>
  <si>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</si>
  <si>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</si>
  <si>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</si>
  <si>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</si>
  <si>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</si>
  <si>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</si>
  <si>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</si>
  <si>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</si>
  <si>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</si>
  <si>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</si>
  <si>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</si>
  <si>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</si>
  <si>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</si>
  <si>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</si>
  <si>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</si>
  <si>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</si>
  <si>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</si>
  <si>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</si>
  <si>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</si>
  <si>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</si>
  <si>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</si>
  <si>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</si>
  <si>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</si>
  <si>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</si>
  <si>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</si>
  <si>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</si>
  <si>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</si>
  <si>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</si>
  <si>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</si>
  <si>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</si>
  <si>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</si>
  <si>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</si>
  <si>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</si>
  <si>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</si>
  <si>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</si>
  <si>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</si>
  <si>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</si>
  <si>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</si>
  <si>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</si>
  <si>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</si>
  <si>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</si>
  <si>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</si>
  <si>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</si>
  <si>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</si>
  <si>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</si>
  <si>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</si>
  <si>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</si>
  <si>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</si>
  <si>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</si>
  <si>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</si>
  <si>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</si>
  <si>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</si>
  <si>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</si>
  <si>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</si>
  <si>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</si>
  <si>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</si>
  <si>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</si>
  <si>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</si>
  <si>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</si>
  <si>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</si>
  <si>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</si>
  <si>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</si>
  <si>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</si>
  <si>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</si>
  <si>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</si>
  <si>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</si>
  <si>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</si>
  <si>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</si>
  <si>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</si>
  <si>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</si>
  <si>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</si>
  <si>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</si>
  <si>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</si>
  <si>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</si>
  <si>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</si>
  <si>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</si>
  <si>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</si>
  <si>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</si>
  <si>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</si>
  <si>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</si>
  <si>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</si>
  <si>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</si>
  <si>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</si>
  <si>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</si>
  <si>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</si>
  <si>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</si>
  <si>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</si>
  <si>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</si>
  <si>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</si>
  <si>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</si>
  <si>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</si>
  <si>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</si>
  <si>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</si>
  <si>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</si>
  <si>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</si>
  <si>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</si>
  <si>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</si>
  <si>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</si>
  <si>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</si>
  <si>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</si>
  <si>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</si>
  <si>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</si>
  <si>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</si>
  <si>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</si>
  <si>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</si>
  <si>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</si>
  <si>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</si>
  <si>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</si>
  <si>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</si>
  <si>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</si>
  <si>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</si>
  <si>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</si>
  <si>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</si>
  <si>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</si>
  <si>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</si>
  <si>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</si>
  <si>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</si>
  <si>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</si>
  <si>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</si>
  <si>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</si>
  <si>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</si>
  <si>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</si>
  <si>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</si>
  <si>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</si>
  <si>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</si>
  <si>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</si>
  <si>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</si>
  <si>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</si>
  <si>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</si>
  <si>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</si>
  <si>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</si>
  <si>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</si>
  <si>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</si>
  <si>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</si>
  <si>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</si>
  <si>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</si>
  <si>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</si>
  <si>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</si>
  <si>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</si>
  <si>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</si>
  <si>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</si>
  <si>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</si>
  <si>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</si>
  <si>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</si>
  <si>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</si>
  <si>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</si>
  <si>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</si>
  <si>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</si>
  <si>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</si>
  <si>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</si>
  <si>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</si>
  <si>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</si>
  <si>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</si>
  <si>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</si>
  <si>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</si>
  <si>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</si>
  <si>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</si>
  <si>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</si>
  <si>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</si>
  <si>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</si>
  <si>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</si>
  <si>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</si>
  <si>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</si>
  <si>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</si>
  <si>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</si>
  <si>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</si>
  <si>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</si>
  <si>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</si>
  <si>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</si>
  <si>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</si>
  <si>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</si>
  <si>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</si>
  <si>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</si>
  <si>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</si>
  <si>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</si>
  <si>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</si>
  <si>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</si>
  <si>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</si>
  <si>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</si>
  <si>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</si>
  <si>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</si>
  <si>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</si>
  <si>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</si>
  <si>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</si>
  <si>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</si>
  <si>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</si>
  <si>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</si>
  <si>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</si>
  <si>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</si>
  <si>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</si>
  <si>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</si>
  <si>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</si>
  <si>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</si>
  <si>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</si>
  <si>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</si>
  <si>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</si>
  <si>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</si>
  <si>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</si>
  <si>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</si>
  <si>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</si>
  <si>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</si>
  <si>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</si>
  <si>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</si>
  <si>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</si>
  <si>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</si>
  <si>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</si>
  <si>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</si>
  <si>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</si>
  <si>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</si>
  <si>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</si>
  <si>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</si>
  <si>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</si>
  <si>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</si>
  <si>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</si>
  <si>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</si>
  <si>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</si>
  <si>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</si>
  <si>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</si>
  <si>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</si>
  <si>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</si>
  <si>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</si>
  <si>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</si>
  <si>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</si>
  <si>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</si>
  <si>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</si>
  <si>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</si>
  <si>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</si>
  <si>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</si>
  <si>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</si>
  <si>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</si>
  <si>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</si>
  <si>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</si>
  <si>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</si>
  <si>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</si>
  <si>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</si>
  <si>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</si>
  <si>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</si>
  <si>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</si>
  <si>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</si>
  <si>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</si>
  <si>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</si>
  <si>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</si>
  <si>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</si>
  <si>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</si>
  <si>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</si>
  <si>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</si>
  <si>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</si>
  <si>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</si>
  <si>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</si>
  <si>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</si>
  <si>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</si>
  <si>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</si>
  <si>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</si>
  <si>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</si>
  <si>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</si>
  <si>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</si>
  <si>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</si>
  <si>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</si>
  <si>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</si>
  <si>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</si>
  <si>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</si>
  <si>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</si>
  <si>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</si>
  <si>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</si>
  <si>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</si>
  <si>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</si>
  <si>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</si>
  <si>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</si>
  <si>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</si>
  <si>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</si>
  <si>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</si>
  <si>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</si>
  <si>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</si>
  <si>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</si>
  <si>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</si>
  <si>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</si>
  <si>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</si>
  <si>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</si>
  <si>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</si>
  <si>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</si>
  <si>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</si>
  <si>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</si>
  <si>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</si>
  <si>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</si>
  <si>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</si>
  <si>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</si>
  <si>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</si>
  <si>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</si>
  <si>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</si>
  <si>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</si>
  <si>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</si>
  <si>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</si>
  <si>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</si>
  <si>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</si>
  <si>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</si>
  <si>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</si>
  <si>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</si>
  <si>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</si>
  <si>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</si>
  <si>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</si>
  <si>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</si>
  <si>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</si>
  <si>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</si>
  <si>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</si>
  <si>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</si>
  <si>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</si>
  <si>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</si>
  <si>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</si>
  <si>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</si>
  <si>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</si>
  <si>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</si>
  <si>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</si>
  <si>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</si>
  <si>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</si>
  <si>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</si>
  <si>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</si>
  <si>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</si>
  <si>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</si>
  <si>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</si>
  <si>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</si>
  <si>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</si>
  <si>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</si>
  <si>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</si>
  <si>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</si>
  <si>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</si>
  <si>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</si>
  <si>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</si>
  <si>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</si>
  <si>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</si>
  <si>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</si>
  <si>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</si>
  <si>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</si>
  <si>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</si>
  <si>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</si>
  <si>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</si>
  <si>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</si>
  <si>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</si>
  <si>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</si>
  <si>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</si>
  <si>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</si>
  <si>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</si>
  <si>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</si>
  <si>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</si>
  <si>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</si>
  <si>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</si>
  <si>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</si>
  <si>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</si>
  <si>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</si>
  <si>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</si>
  <si>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</si>
  <si>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</si>
  <si>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</si>
  <si>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</si>
  <si>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</si>
  <si>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</si>
  <si>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</si>
  <si>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</si>
  <si>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</si>
  <si>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</si>
  <si>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</si>
  <si>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</si>
  <si>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</si>
  <si>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</si>
  <si>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</si>
  <si>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</si>
  <si>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</si>
  <si>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</si>
  <si>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</si>
  <si>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</si>
  <si>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</si>
  <si>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</si>
  <si>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</si>
  <si>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</si>
  <si>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</si>
  <si>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</si>
  <si>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</si>
  <si>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</si>
  <si>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</si>
  <si>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</si>
  <si>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</si>
  <si>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</si>
  <si>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</si>
  <si>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</si>
  <si>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</si>
  <si>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</si>
  <si>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</si>
  <si>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</si>
  <si>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</si>
  <si>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</si>
  <si>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</si>
  <si>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</si>
  <si>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</si>
  <si>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</si>
  <si>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</si>
  <si>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</si>
  <si>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</si>
  <si>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</si>
  <si>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</si>
  <si>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</si>
  <si>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</si>
  <si>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</si>
  <si>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</si>
  <si>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</si>
  <si>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</si>
  <si>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</si>
  <si>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</si>
  <si>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</si>
  <si>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</si>
  <si>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</si>
  <si>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</si>
  <si>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</si>
  <si>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</si>
  <si>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</si>
  <si>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</si>
  <si>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</si>
  <si>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</si>
  <si>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</si>
  <si>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</si>
  <si>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</si>
  <si>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</si>
  <si>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</si>
  <si>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</si>
  <si>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</si>
  <si>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</si>
  <si>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</si>
  <si>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</si>
  <si>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</si>
  <si>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</si>
  <si>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</si>
  <si>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</si>
  <si>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</si>
  <si>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</si>
  <si>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2015年三木市産業連関表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</si>
</sst>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4">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3" activePane="bottomRight" state="frozen"/>
      <selection activeCell="D5" sqref="D5"/>
      <selection pane="topRight" activeCell="D5" sqref="D5"/>
      <selection pane="bottomLeft" activeCell="D5" sqref="D5"/>
      <selection pane="bottomRight" activeCell="E43" sqref="E43"/>
    </sheetView>
  </sheetViews>
  <sheetFormatPr defaultRowHeight="13" x14ac:dyDescent="0.2"/>
  <cols>
    <col min="1" max="1" width="12.453125" customWidth="1"/>
    <col min="2" max="2" width="24" customWidth="1"/>
    <col min="3" max="3" width="17.36328125" customWidth="1"/>
  </cols>
  <sheetData>
    <row r="1" spans="1:3" x14ac:dyDescent="0.2">
      <c r="A1" s="15" t="s">
        <v>360</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264</v>
      </c>
      <c r="B6" s="177" t="s">
        <v>265</v>
      </c>
      <c r="C6" s="8" t="s">
        <v>107</v>
      </c>
    </row>
    <row r="7" spans="1:3" x14ac:dyDescent="0.2">
      <c r="A7" s="25" t="s">
        <v>220</v>
      </c>
      <c r="B7" s="3" t="s">
        <v>266</v>
      </c>
      <c r="C7" s="5" t="s">
        <v>107</v>
      </c>
    </row>
    <row r="8" spans="1:3" x14ac:dyDescent="0.2">
      <c r="A8" s="25" t="s">
        <v>221</v>
      </c>
      <c r="B8" s="3" t="s">
        <v>267</v>
      </c>
      <c r="C8" s="5" t="s">
        <v>107</v>
      </c>
    </row>
    <row r="9" spans="1:3" x14ac:dyDescent="0.2">
      <c r="A9" s="25" t="s">
        <v>222</v>
      </c>
      <c r="B9" s="3" t="s">
        <v>27</v>
      </c>
      <c r="C9" s="5" t="s">
        <v>107</v>
      </c>
    </row>
    <row r="10" spans="1:3" x14ac:dyDescent="0.2">
      <c r="A10" s="25" t="s">
        <v>223</v>
      </c>
      <c r="B10" s="3" t="s">
        <v>191</v>
      </c>
      <c r="C10" s="5" t="s">
        <v>107</v>
      </c>
    </row>
    <row r="11" spans="1:3" x14ac:dyDescent="0.2">
      <c r="A11" s="25" t="s">
        <v>224</v>
      </c>
      <c r="B11" s="3" t="s">
        <v>28</v>
      </c>
      <c r="C11" s="5" t="s">
        <v>107</v>
      </c>
    </row>
    <row r="12" spans="1:3" x14ac:dyDescent="0.2">
      <c r="A12" s="25" t="s">
        <v>225</v>
      </c>
      <c r="B12" s="3" t="s">
        <v>268</v>
      </c>
      <c r="C12" s="5" t="s">
        <v>107</v>
      </c>
    </row>
    <row r="13" spans="1:3" x14ac:dyDescent="0.2">
      <c r="A13" s="25" t="s">
        <v>226</v>
      </c>
      <c r="B13" s="3" t="s">
        <v>29</v>
      </c>
      <c r="C13" s="5" t="s">
        <v>107</v>
      </c>
    </row>
    <row r="14" spans="1:3" x14ac:dyDescent="0.2">
      <c r="A14" s="25" t="s">
        <v>227</v>
      </c>
      <c r="B14" s="3" t="s">
        <v>30</v>
      </c>
      <c r="C14" s="5" t="s">
        <v>107</v>
      </c>
    </row>
    <row r="15" spans="1:3" x14ac:dyDescent="0.2">
      <c r="A15" s="25" t="s">
        <v>2</v>
      </c>
      <c r="B15" s="3" t="s">
        <v>365</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269</v>
      </c>
      <c r="C20" s="5" t="s">
        <v>107</v>
      </c>
    </row>
    <row r="21" spans="1:3" x14ac:dyDescent="0.2">
      <c r="A21" s="25" t="s">
        <v>8</v>
      </c>
      <c r="B21" s="3" t="s">
        <v>270</v>
      </c>
      <c r="C21" s="5" t="s">
        <v>107</v>
      </c>
    </row>
    <row r="22" spans="1:3" x14ac:dyDescent="0.2">
      <c r="A22" s="25" t="s">
        <v>9</v>
      </c>
      <c r="B22" s="3" t="s">
        <v>271</v>
      </c>
      <c r="C22" s="5" t="s">
        <v>107</v>
      </c>
    </row>
    <row r="23" spans="1:3" x14ac:dyDescent="0.2">
      <c r="A23" s="25" t="s">
        <v>10</v>
      </c>
      <c r="B23" s="3" t="s">
        <v>272</v>
      </c>
      <c r="C23" s="5" t="s">
        <v>107</v>
      </c>
    </row>
    <row r="24" spans="1:3" x14ac:dyDescent="0.2">
      <c r="A24" s="25" t="s">
        <v>11</v>
      </c>
      <c r="B24" s="3" t="s">
        <v>35</v>
      </c>
      <c r="C24" s="5" t="s">
        <v>107</v>
      </c>
    </row>
    <row r="25" spans="1:3" x14ac:dyDescent="0.2">
      <c r="A25" s="25" t="s">
        <v>12</v>
      </c>
      <c r="B25" s="3" t="s">
        <v>367</v>
      </c>
      <c r="C25" s="5" t="s">
        <v>107</v>
      </c>
    </row>
    <row r="26" spans="1:3" x14ac:dyDescent="0.2">
      <c r="A26" s="25" t="s">
        <v>13</v>
      </c>
      <c r="B26" s="3" t="s">
        <v>192</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193</v>
      </c>
      <c r="C29" s="5" t="s">
        <v>107</v>
      </c>
    </row>
    <row r="30" spans="1:3" x14ac:dyDescent="0.2">
      <c r="A30" s="25" t="s">
        <v>17</v>
      </c>
      <c r="B30" s="3" t="s">
        <v>273</v>
      </c>
      <c r="C30" s="5" t="s">
        <v>107</v>
      </c>
    </row>
    <row r="31" spans="1:3" x14ac:dyDescent="0.2">
      <c r="A31" s="25" t="s">
        <v>18</v>
      </c>
      <c r="B31" s="3" t="s">
        <v>274</v>
      </c>
      <c r="C31" s="5" t="s">
        <v>107</v>
      </c>
    </row>
    <row r="32" spans="1:3" x14ac:dyDescent="0.2">
      <c r="A32" s="25" t="s">
        <v>19</v>
      </c>
      <c r="B32" s="3" t="s">
        <v>275</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276</v>
      </c>
      <c r="C35" s="5" t="s">
        <v>107</v>
      </c>
    </row>
    <row r="36" spans="1:3" x14ac:dyDescent="0.2">
      <c r="A36" s="25" t="s">
        <v>23</v>
      </c>
      <c r="B36" s="3" t="s">
        <v>194</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277</v>
      </c>
      <c r="C39" s="5" t="s">
        <v>107</v>
      </c>
    </row>
    <row r="40" spans="1:3" x14ac:dyDescent="0.2">
      <c r="A40" s="25" t="s">
        <v>51</v>
      </c>
      <c r="B40" s="3" t="s">
        <v>368</v>
      </c>
      <c r="C40" s="5" t="s">
        <v>107</v>
      </c>
    </row>
    <row r="41" spans="1:3" x14ac:dyDescent="0.2">
      <c r="A41" s="25" t="s">
        <v>195</v>
      </c>
      <c r="B41" s="3" t="s">
        <v>41</v>
      </c>
      <c r="C41" s="5" t="s">
        <v>107</v>
      </c>
    </row>
    <row r="42" spans="1:3" x14ac:dyDescent="0.2">
      <c r="A42" s="25" t="s">
        <v>201</v>
      </c>
      <c r="B42" s="3" t="s">
        <v>42</v>
      </c>
      <c r="C42" s="5" t="s">
        <v>107</v>
      </c>
    </row>
    <row r="43" spans="1:3" x14ac:dyDescent="0.2">
      <c r="A43" s="25" t="s">
        <v>202</v>
      </c>
      <c r="B43" s="3" t="s">
        <v>279</v>
      </c>
      <c r="C43" s="5" t="s">
        <v>107</v>
      </c>
    </row>
    <row r="44" spans="1:3" x14ac:dyDescent="0.2">
      <c r="A44" s="19" t="s">
        <v>203</v>
      </c>
      <c r="B44" s="12" t="s">
        <v>280</v>
      </c>
      <c r="C44" s="9" t="s">
        <v>107</v>
      </c>
    </row>
    <row r="45" spans="1:3" x14ac:dyDescent="0.2">
      <c r="A45" s="198" t="s">
        <v>208</v>
      </c>
      <c r="B45" s="418" t="str">
        <f>最終需要_まとめ!A46</f>
        <v>2015年三木市産業連関表</v>
      </c>
      <c r="C45" s="463">
        <v>45158</v>
      </c>
    </row>
    <row r="46" spans="1:3" x14ac:dyDescent="0.2">
      <c r="A46" s="27" t="s">
        <v>190</v>
      </c>
      <c r="B46" s="237" t="str">
        <f>B45</f>
        <v>2015年三木市産業連関表</v>
      </c>
      <c r="C46" s="24"/>
    </row>
    <row r="47" spans="1:3" x14ac:dyDescent="0.2">
      <c r="A47" s="28" t="s">
        <v>110</v>
      </c>
      <c r="B47" s="419" t="str">
        <f>B45</f>
        <v>2015年三木市産業連関表</v>
      </c>
      <c r="C47" s="21"/>
    </row>
    <row r="48" spans="1:3" x14ac:dyDescent="0.2">
      <c r="A48" t="s">
        <v>339</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304</v>
      </c>
      <c r="S2" s="3" t="s">
        <v>153</v>
      </c>
      <c r="U2" s="64" t="s">
        <v>210</v>
      </c>
      <c r="W2" s="3" t="s">
        <v>130</v>
      </c>
      <c r="Y2" s="3" t="s">
        <v>154</v>
      </c>
    </row>
    <row r="3" spans="1:25" ht="44" x14ac:dyDescent="0.2">
      <c r="B3" s="65"/>
      <c r="C3" s="66" t="s">
        <v>228</v>
      </c>
      <c r="D3" s="66" t="s">
        <v>247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投入係数表!H5</f>
        <v>9.9667774086378731E-3</v>
      </c>
      <c r="E5" s="77">
        <f t="shared" ref="E5:E38" si="0">$C$10*D5</f>
        <v>0.99667774086378735</v>
      </c>
      <c r="F5" s="76">
        <f>分析係数表!C8</f>
        <v>0.25708080716677228</v>
      </c>
      <c r="G5" s="77">
        <f t="shared" ref="G5:G38" si="1">E5*F5</f>
        <v>0.25622671810641756</v>
      </c>
      <c r="H5" s="77">
        <f t="array" ref="H5:H43">MMULT(逆行列係数!C5:AO43,'6'!G5:G43)</f>
        <v>0.27129800466999443</v>
      </c>
      <c r="I5" s="77">
        <f t="shared" ref="I5:I38" si="2">C5+H5</f>
        <v>0.27129800466999443</v>
      </c>
      <c r="J5" s="76">
        <f>分析係数表!G8</f>
        <v>0.11961316593145571</v>
      </c>
      <c r="K5" s="78">
        <f t="shared" ref="K5:K38" si="3">I5*J5</f>
        <v>3.2450813249464888E-2</v>
      </c>
      <c r="L5" s="79" t="s">
        <v>181</v>
      </c>
      <c r="M5" s="80" t="s">
        <v>181</v>
      </c>
      <c r="N5" s="81">
        <f>分析係数表!H8</f>
        <v>1.1829938181254628E-2</v>
      </c>
      <c r="O5" s="82">
        <f t="shared" ref="O5:O43" si="4">$M$44*N5</f>
        <v>0.20649755399435521</v>
      </c>
      <c r="P5" s="76">
        <f>分析係数表!C8</f>
        <v>0.25708080716677228</v>
      </c>
      <c r="Q5" s="82">
        <f t="shared" ref="Q5:Q38" si="5">O5*P5</f>
        <v>5.3086557858832976E-2</v>
      </c>
      <c r="R5" s="83">
        <f t="array" ref="R5:R43">MMULT(逆行列係数!C5:AO43,'6'!Q5:Q43)</f>
        <v>7.6966300684165725E-2</v>
      </c>
      <c r="S5" s="84">
        <f t="shared" ref="S5:S38" si="6">I5+R5</f>
        <v>0.34826430535416014</v>
      </c>
      <c r="T5" s="85">
        <f>分析係数表!F8</f>
        <v>0.4511367492365117</v>
      </c>
      <c r="U5" s="86">
        <f t="shared" ref="U5:U43" si="7">S5*T5</f>
        <v>0.15711482659258769</v>
      </c>
      <c r="V5" s="87">
        <f>分析係数表!D8</f>
        <v>0.32558534102477094</v>
      </c>
      <c r="W5" s="167">
        <f t="shared" ref="W5:W43" si="8">ROUND(S5*V5,0)</f>
        <v>0</v>
      </c>
      <c r="X5" s="76">
        <f>分析係数表!E8</f>
        <v>0.2662029182219206</v>
      </c>
      <c r="Y5" s="166">
        <f t="shared" ref="Y5:Y43" si="9">ROUND(S5*X5,0)</f>
        <v>0</v>
      </c>
    </row>
    <row r="6" spans="1:25" x14ac:dyDescent="0.2">
      <c r="A6" s="6" t="s">
        <v>220</v>
      </c>
      <c r="B6" s="5" t="s">
        <v>266</v>
      </c>
      <c r="C6" s="90"/>
      <c r="D6" s="76">
        <f>投入係数表!H6</f>
        <v>0</v>
      </c>
      <c r="E6" s="77">
        <f t="shared" si="0"/>
        <v>0</v>
      </c>
      <c r="F6" s="76">
        <f>分析係数表!C9</f>
        <v>5.5710306406685284E-2</v>
      </c>
      <c r="G6" s="77">
        <f t="shared" si="1"/>
        <v>0</v>
      </c>
      <c r="H6" s="77">
        <v>2.0883475362820655E-4</v>
      </c>
      <c r="I6" s="77">
        <f t="shared" si="2"/>
        <v>2.0883475362820655E-4</v>
      </c>
      <c r="J6" s="76">
        <f>分析係数表!G9</f>
        <v>0.27272727272727271</v>
      </c>
      <c r="K6" s="78">
        <f t="shared" si="3"/>
        <v>5.6954932807692692E-5</v>
      </c>
      <c r="L6" s="79"/>
      <c r="M6" s="80"/>
      <c r="N6" s="81">
        <f>分析係数表!H9</f>
        <v>6.1990942434522072E-4</v>
      </c>
      <c r="O6" s="82">
        <f t="shared" si="4"/>
        <v>1.0820832523721673E-2</v>
      </c>
      <c r="P6" s="76">
        <f>分析係数表!C9</f>
        <v>5.5710306406685284E-2</v>
      </c>
      <c r="Q6" s="82">
        <f t="shared" si="5"/>
        <v>6.0283189547196E-4</v>
      </c>
      <c r="R6" s="83">
        <v>7.0054869794520397E-4</v>
      </c>
      <c r="S6" s="84">
        <f t="shared" si="6"/>
        <v>9.0938345157341055E-4</v>
      </c>
      <c r="T6" s="85">
        <f>分析係数表!F9</f>
        <v>0.77272727272727271</v>
      </c>
      <c r="U6" s="86">
        <f t="shared" si="7"/>
        <v>7.027053943976354E-4</v>
      </c>
      <c r="V6" s="87">
        <f>分析係数表!D9</f>
        <v>0</v>
      </c>
      <c r="W6" s="167">
        <f t="shared" si="8"/>
        <v>0</v>
      </c>
      <c r="X6" s="76">
        <f>分析係数表!E9</f>
        <v>0</v>
      </c>
      <c r="Y6" s="166">
        <f t="shared" si="9"/>
        <v>0</v>
      </c>
    </row>
    <row r="7" spans="1:25" x14ac:dyDescent="0.2">
      <c r="A7" s="6" t="s">
        <v>221</v>
      </c>
      <c r="B7" s="5" t="s">
        <v>267</v>
      </c>
      <c r="C7" s="90"/>
      <c r="D7" s="76">
        <f>投入係数表!H7</f>
        <v>0</v>
      </c>
      <c r="E7" s="77">
        <f t="shared" si="0"/>
        <v>0</v>
      </c>
      <c r="F7" s="76">
        <f>分析係数表!C10</f>
        <v>2.7964205816555232E-3</v>
      </c>
      <c r="G7" s="77">
        <f t="shared" si="1"/>
        <v>0</v>
      </c>
      <c r="H7" s="77">
        <v>3.448382852790251E-5</v>
      </c>
      <c r="I7" s="77">
        <f t="shared" si="2"/>
        <v>3.448382852790251E-5</v>
      </c>
      <c r="J7" s="76">
        <f>分析係数表!G10</f>
        <v>0.2857142857142857</v>
      </c>
      <c r="K7" s="78">
        <f t="shared" si="3"/>
        <v>9.8525224365435738E-6</v>
      </c>
      <c r="L7" s="79"/>
      <c r="M7" s="80"/>
      <c r="N7" s="81">
        <f>分析係数表!H10</f>
        <v>1.205379436226818E-3</v>
      </c>
      <c r="O7" s="82">
        <f t="shared" si="4"/>
        <v>2.1040507685014361E-2</v>
      </c>
      <c r="P7" s="76">
        <f>分析係数表!C10</f>
        <v>2.7964205816555232E-3</v>
      </c>
      <c r="Q7" s="82">
        <f t="shared" si="5"/>
        <v>5.8838108738855364E-5</v>
      </c>
      <c r="R7" s="83">
        <v>1.0437667422318159E-4</v>
      </c>
      <c r="S7" s="84">
        <f t="shared" si="6"/>
        <v>1.388605027510841E-4</v>
      </c>
      <c r="T7" s="85">
        <f>分析係数表!F10</f>
        <v>0.5714285714285714</v>
      </c>
      <c r="U7" s="86">
        <f t="shared" si="7"/>
        <v>7.93488587149052E-5</v>
      </c>
      <c r="V7" s="87">
        <f>分析係数表!D10</f>
        <v>0.14285714285714285</v>
      </c>
      <c r="W7" s="167">
        <f t="shared" si="8"/>
        <v>0</v>
      </c>
      <c r="X7" s="76">
        <f>分析係数表!E10</f>
        <v>0</v>
      </c>
      <c r="Y7" s="166">
        <f t="shared" si="9"/>
        <v>0</v>
      </c>
    </row>
    <row r="8" spans="1:25" x14ac:dyDescent="0.2">
      <c r="A8" s="6" t="s">
        <v>222</v>
      </c>
      <c r="B8" s="5" t="s">
        <v>27</v>
      </c>
      <c r="C8" s="90"/>
      <c r="D8" s="76">
        <f>投入係数表!H8</f>
        <v>0</v>
      </c>
      <c r="E8" s="77">
        <f t="shared" si="0"/>
        <v>0</v>
      </c>
      <c r="F8" s="76">
        <f>分析係数表!C11</f>
        <v>6.4759848893686245E-3</v>
      </c>
      <c r="G8" s="77">
        <f t="shared" si="1"/>
        <v>0</v>
      </c>
      <c r="H8" s="77">
        <v>4.8783321180843962E-4</v>
      </c>
      <c r="I8" s="77">
        <f t="shared" si="2"/>
        <v>4.8783321180843962E-4</v>
      </c>
      <c r="J8" s="76">
        <f>分析係数表!G11</f>
        <v>0.45</v>
      </c>
      <c r="K8" s="78">
        <f t="shared" si="3"/>
        <v>2.1952494531379783E-4</v>
      </c>
      <c r="L8" s="79"/>
      <c r="M8" s="80"/>
      <c r="N8" s="81">
        <f>分析係数表!H11</f>
        <v>-2.2959608309082246E-5</v>
      </c>
      <c r="O8" s="82">
        <f t="shared" si="4"/>
        <v>-4.0077157495265446E-4</v>
      </c>
      <c r="P8" s="76">
        <f>分析係数表!C11</f>
        <v>6.4759848893686245E-3</v>
      </c>
      <c r="Q8" s="82">
        <f t="shared" si="5"/>
        <v>-2.5953906634818553E-6</v>
      </c>
      <c r="R8" s="83">
        <v>1.3514621481916416E-4</v>
      </c>
      <c r="S8" s="84">
        <f t="shared" si="6"/>
        <v>6.2297942662760375E-4</v>
      </c>
      <c r="T8" s="85">
        <f>分析係数表!F11</f>
        <v>0.7</v>
      </c>
      <c r="U8" s="86">
        <f t="shared" si="7"/>
        <v>4.3608559863932258E-4</v>
      </c>
      <c r="V8" s="87">
        <f>分析係数表!D11</f>
        <v>0</v>
      </c>
      <c r="W8" s="167">
        <f t="shared" si="8"/>
        <v>0</v>
      </c>
      <c r="X8" s="76">
        <f>分析係数表!E11</f>
        <v>0</v>
      </c>
      <c r="Y8" s="166">
        <f t="shared" si="9"/>
        <v>0</v>
      </c>
    </row>
    <row r="9" spans="1:25" x14ac:dyDescent="0.2">
      <c r="A9" s="6" t="s">
        <v>223</v>
      </c>
      <c r="B9" s="5" t="s">
        <v>191</v>
      </c>
      <c r="C9" s="90"/>
      <c r="D9" s="76">
        <f>投入係数表!H9</f>
        <v>3.3222591362126247E-3</v>
      </c>
      <c r="E9" s="77">
        <f t="shared" si="0"/>
        <v>0.33222591362126247</v>
      </c>
      <c r="F9" s="76">
        <f>分析係数表!C12</f>
        <v>0.17595248540478525</v>
      </c>
      <c r="G9" s="77">
        <f t="shared" si="1"/>
        <v>5.8455975217536628E-2</v>
      </c>
      <c r="H9" s="77">
        <v>6.8442653426842456E-2</v>
      </c>
      <c r="I9" s="77">
        <f t="shared" si="2"/>
        <v>6.8442653426842456E-2</v>
      </c>
      <c r="J9" s="76">
        <f>分析係数表!G12</f>
        <v>0.14349788595589075</v>
      </c>
      <c r="K9" s="78">
        <f t="shared" si="3"/>
        <v>9.8213760759635945E-3</v>
      </c>
      <c r="L9" s="79"/>
      <c r="M9" s="80"/>
      <c r="N9" s="81">
        <f>分析係数表!H12</f>
        <v>9.2205786969274298E-2</v>
      </c>
      <c r="O9" s="82">
        <f t="shared" si="4"/>
        <v>1.6094986450098603</v>
      </c>
      <c r="P9" s="76">
        <f>分析係数表!C12</f>
        <v>0.17595248540478525</v>
      </c>
      <c r="Q9" s="82">
        <f t="shared" si="5"/>
        <v>0.28319528684511908</v>
      </c>
      <c r="R9" s="83">
        <v>0.31485878244546395</v>
      </c>
      <c r="S9" s="84">
        <f t="shared" si="6"/>
        <v>0.38330143587230642</v>
      </c>
      <c r="T9" s="85">
        <f>分析係数表!F12</f>
        <v>0.29285224545766197</v>
      </c>
      <c r="U9" s="86">
        <f t="shared" si="7"/>
        <v>0.11225068618235096</v>
      </c>
      <c r="V9" s="87">
        <f>分析係数表!D12</f>
        <v>4.4880585075991318E-2</v>
      </c>
      <c r="W9" s="167">
        <f t="shared" si="8"/>
        <v>0</v>
      </c>
      <c r="X9" s="76">
        <f>分析係数表!E12</f>
        <v>4.4223517312307163E-2</v>
      </c>
      <c r="Y9" s="166">
        <f t="shared" si="9"/>
        <v>0</v>
      </c>
    </row>
    <row r="10" spans="1:25" x14ac:dyDescent="0.2">
      <c r="A10" s="6" t="s">
        <v>224</v>
      </c>
      <c r="B10" s="5" t="s">
        <v>28</v>
      </c>
      <c r="C10" s="75">
        <f>最終需要_まとめ!C11</f>
        <v>100</v>
      </c>
      <c r="D10" s="76">
        <f>投入係数表!H10</f>
        <v>0.2425249169435216</v>
      </c>
      <c r="E10" s="77">
        <f t="shared" si="0"/>
        <v>24.252491694352159</v>
      </c>
      <c r="F10" s="76">
        <f>分析係数表!C13</f>
        <v>0</v>
      </c>
      <c r="G10" s="77">
        <f t="shared" si="1"/>
        <v>0</v>
      </c>
      <c r="H10" s="77">
        <v>0</v>
      </c>
      <c r="I10" s="77">
        <f t="shared" si="2"/>
        <v>100</v>
      </c>
      <c r="J10" s="76">
        <f>分析係数表!G13</f>
        <v>0.2425249169435216</v>
      </c>
      <c r="K10" s="78">
        <f t="shared" si="3"/>
        <v>24.252491694352159</v>
      </c>
      <c r="L10" s="79"/>
      <c r="M10" s="80"/>
      <c r="N10" s="81">
        <f>分析係数表!H13</f>
        <v>1.40971995017765E-2</v>
      </c>
      <c r="O10" s="82">
        <f t="shared" si="4"/>
        <v>0.24607374702092985</v>
      </c>
      <c r="P10" s="76">
        <f>分析係数表!C13</f>
        <v>0</v>
      </c>
      <c r="Q10" s="82">
        <f t="shared" si="5"/>
        <v>0</v>
      </c>
      <c r="R10" s="83">
        <v>0</v>
      </c>
      <c r="S10" s="84">
        <f t="shared" si="6"/>
        <v>100</v>
      </c>
      <c r="T10" s="85">
        <f>分析係数表!F13</f>
        <v>0.37873754152823919</v>
      </c>
      <c r="U10" s="86">
        <f t="shared" si="7"/>
        <v>37.873754152823921</v>
      </c>
      <c r="V10" s="87">
        <f>分析係数表!D13</f>
        <v>0.50166112956810627</v>
      </c>
      <c r="W10" s="167">
        <f t="shared" si="8"/>
        <v>50</v>
      </c>
      <c r="X10" s="76">
        <f>分析係数表!E13</f>
        <v>0.36212624584717606</v>
      </c>
      <c r="Y10" s="166">
        <f t="shared" si="9"/>
        <v>36</v>
      </c>
    </row>
    <row r="11" spans="1:25" x14ac:dyDescent="0.2">
      <c r="A11" s="6" t="s">
        <v>225</v>
      </c>
      <c r="B11" s="5" t="s">
        <v>268</v>
      </c>
      <c r="C11" s="90"/>
      <c r="D11" s="76">
        <f>投入係数表!H11</f>
        <v>3.3222591362126247E-3</v>
      </c>
      <c r="E11" s="77">
        <f t="shared" si="0"/>
        <v>0.33222591362126247</v>
      </c>
      <c r="F11" s="76">
        <f>分析係数表!C14</f>
        <v>0.19640062597809071</v>
      </c>
      <c r="G11" s="77">
        <f t="shared" si="1"/>
        <v>6.5249377401359041E-2</v>
      </c>
      <c r="H11" s="77">
        <v>0.10395035822097573</v>
      </c>
      <c r="I11" s="77">
        <f t="shared" si="2"/>
        <v>0.10395035822097573</v>
      </c>
      <c r="J11" s="76">
        <f>分析係数表!G14</f>
        <v>0.16773857118025379</v>
      </c>
      <c r="K11" s="78">
        <f t="shared" si="3"/>
        <v>1.7436484561662018E-2</v>
      </c>
      <c r="L11" s="79"/>
      <c r="M11" s="80"/>
      <c r="N11" s="81">
        <f>分析係数表!H14</f>
        <v>1.1652001216859241E-3</v>
      </c>
      <c r="O11" s="82">
        <f t="shared" si="4"/>
        <v>2.0339157428847215E-2</v>
      </c>
      <c r="P11" s="76">
        <f>分析係数表!C14</f>
        <v>0.19640062597809071</v>
      </c>
      <c r="Q11" s="82">
        <f t="shared" si="5"/>
        <v>3.9946232508925273E-3</v>
      </c>
      <c r="R11" s="83">
        <v>2.240453818541133E-2</v>
      </c>
      <c r="S11" s="84">
        <f t="shared" si="6"/>
        <v>0.12635489640638706</v>
      </c>
      <c r="T11" s="85">
        <f>分析係数表!F14</f>
        <v>0.31948548583347819</v>
      </c>
      <c r="U11" s="86">
        <f t="shared" si="7"/>
        <v>4.0368555465833379E-2</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投入係数表!H12</f>
        <v>0.11295681063122924</v>
      </c>
      <c r="E12" s="77">
        <f t="shared" si="0"/>
        <v>11.295681063122924</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0.14828548273248215</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投入係数表!H13</f>
        <v>6.6445182724252493E-3</v>
      </c>
      <c r="E13" s="77">
        <f t="shared" si="0"/>
        <v>0.66445182724252494</v>
      </c>
      <c r="F13" s="76">
        <f>分析係数表!C16</f>
        <v>6.4643221946592777E-2</v>
      </c>
      <c r="G13" s="77">
        <f t="shared" si="1"/>
        <v>4.2952306941257658E-2</v>
      </c>
      <c r="H13" s="77">
        <v>4.9569909103169926E-2</v>
      </c>
      <c r="I13" s="77">
        <f t="shared" si="2"/>
        <v>4.9569909103169926E-2</v>
      </c>
      <c r="J13" s="76">
        <f>分析係数表!G16</f>
        <v>3.2854209445585217E-2</v>
      </c>
      <c r="K13" s="78">
        <f t="shared" si="3"/>
        <v>1.6285801758741661E-3</v>
      </c>
      <c r="L13" s="79"/>
      <c r="M13" s="80"/>
      <c r="N13" s="81">
        <f>分析係数表!H16</f>
        <v>1.6731814555243689E-2</v>
      </c>
      <c r="O13" s="82">
        <f t="shared" si="4"/>
        <v>0.29206228524674699</v>
      </c>
      <c r="P13" s="76">
        <f>分析係数表!C16</f>
        <v>6.4643221946592777E-2</v>
      </c>
      <c r="Q13" s="82">
        <f t="shared" si="5"/>
        <v>1.8879847127434554E-2</v>
      </c>
      <c r="R13" s="83">
        <v>2.2394574893176481E-2</v>
      </c>
      <c r="S13" s="84">
        <f t="shared" si="6"/>
        <v>7.1964483996346404E-2</v>
      </c>
      <c r="T13" s="85">
        <f>分析係数表!F16</f>
        <v>0.28747433264887062</v>
      </c>
      <c r="U13" s="86">
        <f t="shared" si="7"/>
        <v>2.0687942011270014E-2</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投入係数表!H14</f>
        <v>1.3289036544850499E-2</v>
      </c>
      <c r="E14" s="77">
        <f t="shared" si="0"/>
        <v>1.3289036544850499</v>
      </c>
      <c r="F14" s="76">
        <f>分析係数表!C17</f>
        <v>7.1833954921355581E-2</v>
      </c>
      <c r="G14" s="77">
        <f t="shared" si="1"/>
        <v>9.5460405211103772E-2</v>
      </c>
      <c r="H14" s="77">
        <v>0.10720155602105662</v>
      </c>
      <c r="I14" s="77">
        <f t="shared" si="2"/>
        <v>0.10720155602105662</v>
      </c>
      <c r="J14" s="76">
        <f>分析係数表!G17</f>
        <v>0.22404227212681638</v>
      </c>
      <c r="K14" s="78">
        <f t="shared" si="3"/>
        <v>2.4017680186487717E-2</v>
      </c>
      <c r="L14" s="79"/>
      <c r="M14" s="80"/>
      <c r="N14" s="81">
        <f>分析係数表!H17</f>
        <v>2.8642111365580103E-3</v>
      </c>
      <c r="O14" s="82">
        <f t="shared" si="4"/>
        <v>4.9996253975343644E-2</v>
      </c>
      <c r="P14" s="76">
        <f>分析係数表!C17</f>
        <v>7.1833954921355581E-2</v>
      </c>
      <c r="Q14" s="82">
        <f t="shared" si="5"/>
        <v>3.59142865430148E-3</v>
      </c>
      <c r="R14" s="83">
        <v>8.2835978194164602E-3</v>
      </c>
      <c r="S14" s="84">
        <f t="shared" si="6"/>
        <v>0.11548515384047307</v>
      </c>
      <c r="T14" s="85">
        <f>分析係数表!F17</f>
        <v>0.35984147952443857</v>
      </c>
      <c r="U14" s="86">
        <f t="shared" si="7"/>
        <v>4.1556348621063229E-2</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投入係数表!H15</f>
        <v>0</v>
      </c>
      <c r="E15" s="77">
        <f t="shared" si="0"/>
        <v>0</v>
      </c>
      <c r="F15" s="76">
        <f>分析係数表!C18</f>
        <v>8.5547050877982866E-2</v>
      </c>
      <c r="G15" s="77">
        <f t="shared" si="1"/>
        <v>0</v>
      </c>
      <c r="H15" s="77">
        <v>3.2053424731546998E-3</v>
      </c>
      <c r="I15" s="77">
        <f t="shared" si="2"/>
        <v>3.2053424731546998E-3</v>
      </c>
      <c r="J15" s="76">
        <f>分析係数表!G18</f>
        <v>0.21485411140583555</v>
      </c>
      <c r="K15" s="78">
        <f t="shared" si="3"/>
        <v>6.8868100882103626E-4</v>
      </c>
      <c r="L15" s="79"/>
      <c r="M15" s="80"/>
      <c r="N15" s="81">
        <f>分析係数表!H18</f>
        <v>4.4771236202710384E-4</v>
      </c>
      <c r="O15" s="82">
        <f t="shared" si="4"/>
        <v>7.8150457115767624E-3</v>
      </c>
      <c r="P15" s="76">
        <f>分析係数表!C18</f>
        <v>8.5547050877982866E-2</v>
      </c>
      <c r="Q15" s="82">
        <f t="shared" si="5"/>
        <v>6.6855411310201909E-4</v>
      </c>
      <c r="R15" s="83">
        <v>1.664822665952853E-3</v>
      </c>
      <c r="S15" s="84">
        <f t="shared" si="6"/>
        <v>4.8701651391075528E-3</v>
      </c>
      <c r="T15" s="85">
        <f>分析係数表!F18</f>
        <v>0.45800176834659595</v>
      </c>
      <c r="U15" s="86">
        <f t="shared" si="7"/>
        <v>2.2305442458512045E-3</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投入係数表!H16</f>
        <v>0</v>
      </c>
      <c r="E16" s="77">
        <f t="shared" si="0"/>
        <v>0</v>
      </c>
      <c r="F16" s="76">
        <f>分析係数表!C19</f>
        <v>0.13115875912408759</v>
      </c>
      <c r="G16" s="77">
        <f t="shared" si="1"/>
        <v>0</v>
      </c>
      <c r="H16" s="77">
        <v>9.7215177120025358E-3</v>
      </c>
      <c r="I16" s="77">
        <f t="shared" si="2"/>
        <v>9.7215177120025358E-3</v>
      </c>
      <c r="J16" s="76">
        <f>分析係数表!G19</f>
        <v>5.7684761281883587E-2</v>
      </c>
      <c r="K16" s="78">
        <f t="shared" si="3"/>
        <v>5.6078342851446938E-4</v>
      </c>
      <c r="L16" s="79"/>
      <c r="M16" s="80"/>
      <c r="N16" s="81">
        <f>分析係数表!H19</f>
        <v>-1.1479804154541123E-4</v>
      </c>
      <c r="O16" s="82">
        <f t="shared" si="4"/>
        <v>-2.0038578747632722E-3</v>
      </c>
      <c r="P16" s="76">
        <f>分析係数表!C19</f>
        <v>0.13115875912408759</v>
      </c>
      <c r="Q16" s="82">
        <f t="shared" si="5"/>
        <v>-2.6282351231498208E-4</v>
      </c>
      <c r="R16" s="83">
        <v>1.8903902996699963E-3</v>
      </c>
      <c r="S16" s="84">
        <f t="shared" si="6"/>
        <v>1.1611908011672532E-2</v>
      </c>
      <c r="T16" s="85">
        <f>分析係数表!F19</f>
        <v>0.24015696533682146</v>
      </c>
      <c r="U16" s="86">
        <f t="shared" si="7"/>
        <v>2.7886805898535995E-3</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投入係数表!H17</f>
        <v>0</v>
      </c>
      <c r="E17" s="77">
        <f t="shared" si="0"/>
        <v>0</v>
      </c>
      <c r="F17" s="76">
        <f>分析係数表!C20</f>
        <v>0.10578609000584449</v>
      </c>
      <c r="G17" s="77">
        <f t="shared" si="1"/>
        <v>0</v>
      </c>
      <c r="H17" s="77">
        <v>4.908896970978645E-3</v>
      </c>
      <c r="I17" s="77">
        <f t="shared" si="2"/>
        <v>4.908896970978645E-3</v>
      </c>
      <c r="J17" s="76">
        <f>分析係数表!G20</f>
        <v>0.10007552870090634</v>
      </c>
      <c r="K17" s="78">
        <f t="shared" si="3"/>
        <v>4.9126045970896565E-4</v>
      </c>
      <c r="L17" s="79"/>
      <c r="M17" s="80"/>
      <c r="N17" s="81">
        <f>分析係数表!H20</f>
        <v>5.5677050149524447E-4</v>
      </c>
      <c r="O17" s="82">
        <f t="shared" si="4"/>
        <v>9.7187106926018701E-3</v>
      </c>
      <c r="P17" s="76">
        <f>分析係数表!C20</f>
        <v>0.10578609000584449</v>
      </c>
      <c r="Q17" s="82">
        <f t="shared" si="5"/>
        <v>1.0281044040683447E-3</v>
      </c>
      <c r="R17" s="83">
        <v>3.245554227144583E-3</v>
      </c>
      <c r="S17" s="84">
        <f t="shared" si="6"/>
        <v>8.154451198123228E-3</v>
      </c>
      <c r="T17" s="85">
        <f>分析係数表!F20</f>
        <v>0.22356495468277945</v>
      </c>
      <c r="U17" s="86">
        <f t="shared" si="7"/>
        <v>1.823049512571356E-3</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投入係数表!H18</f>
        <v>3.3222591362126247E-3</v>
      </c>
      <c r="E18" s="77">
        <f t="shared" si="0"/>
        <v>0.33222591362126247</v>
      </c>
      <c r="F18" s="76">
        <f>分析係数表!C21</f>
        <v>0.49326544021024965</v>
      </c>
      <c r="G18" s="77">
        <f t="shared" si="1"/>
        <v>0.1638755615316444</v>
      </c>
      <c r="H18" s="77">
        <v>0.21078032956985945</v>
      </c>
      <c r="I18" s="77">
        <f t="shared" si="2"/>
        <v>0.21078032956985945</v>
      </c>
      <c r="J18" s="76">
        <f>分析係数表!G21</f>
        <v>0.28516082529957654</v>
      </c>
      <c r="K18" s="78">
        <f t="shared" si="3"/>
        <v>6.0106292737057858E-2</v>
      </c>
      <c r="L18" s="79"/>
      <c r="M18" s="80"/>
      <c r="N18" s="81">
        <f>分析係数表!H21</f>
        <v>9.2412423444056041E-4</v>
      </c>
      <c r="O18" s="82">
        <f t="shared" si="4"/>
        <v>1.6131055891844343E-2</v>
      </c>
      <c r="P18" s="76">
        <f>分析係数表!C21</f>
        <v>0.49326544021024965</v>
      </c>
      <c r="Q18" s="82">
        <f t="shared" si="5"/>
        <v>7.9568923855467405E-3</v>
      </c>
      <c r="R18" s="83">
        <v>2.2276774157658746E-2</v>
      </c>
      <c r="S18" s="84">
        <f t="shared" si="6"/>
        <v>0.2330571037275182</v>
      </c>
      <c r="T18" s="85">
        <f>分析係数表!F21</f>
        <v>0.42584917560140551</v>
      </c>
      <c r="U18" s="86">
        <f t="shared" si="7"/>
        <v>9.9247175490414882E-2</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投入係数表!H19</f>
        <v>0</v>
      </c>
      <c r="E19" s="77">
        <f t="shared" si="0"/>
        <v>0</v>
      </c>
      <c r="F19" s="76">
        <f>分析係数表!C22</f>
        <v>6.9390630503698536E-2</v>
      </c>
      <c r="G19" s="77">
        <f t="shared" si="1"/>
        <v>0</v>
      </c>
      <c r="H19" s="77">
        <v>1.6956405126747525E-3</v>
      </c>
      <c r="I19" s="77">
        <f t="shared" si="2"/>
        <v>1.6956405126747525E-3</v>
      </c>
      <c r="J19" s="76">
        <f>分析係数表!G22</f>
        <v>0.19456830158086744</v>
      </c>
      <c r="K19" s="78">
        <f t="shared" si="3"/>
        <v>3.2991789464283789E-4</v>
      </c>
      <c r="L19" s="79"/>
      <c r="M19" s="80"/>
      <c r="N19" s="81">
        <f>分析係数表!H22</f>
        <v>4.5919216618164492E-5</v>
      </c>
      <c r="O19" s="82">
        <f t="shared" si="4"/>
        <v>8.0154314990530892E-4</v>
      </c>
      <c r="P19" s="76">
        <f>分析係数表!C22</f>
        <v>6.9390630503698536E-2</v>
      </c>
      <c r="Q19" s="82">
        <f t="shared" si="5"/>
        <v>5.5619584547849934E-5</v>
      </c>
      <c r="R19" s="83">
        <v>6.2049027832809366E-4</v>
      </c>
      <c r="S19" s="84">
        <f t="shared" si="6"/>
        <v>2.3161307910028461E-3</v>
      </c>
      <c r="T19" s="85">
        <f>分析係数表!F22</f>
        <v>0.41264693960275639</v>
      </c>
      <c r="U19" s="86">
        <f t="shared" si="7"/>
        <v>9.5574428262703583E-4</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投入係数表!H20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4.0077157495265446E-4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投入係数表!H21</f>
        <v>0</v>
      </c>
      <c r="E21" s="77">
        <f t="shared" si="0"/>
        <v>0</v>
      </c>
      <c r="F21" s="76">
        <f>分析係数表!C24</f>
        <v>0.34782608695652173</v>
      </c>
      <c r="G21" s="77">
        <f t="shared" si="1"/>
        <v>0</v>
      </c>
      <c r="H21" s="77">
        <v>5.7676553468124624E-3</v>
      </c>
      <c r="I21" s="77">
        <f t="shared" si="2"/>
        <v>5.7676553468124624E-3</v>
      </c>
      <c r="J21" s="76">
        <f>分析係数表!G24</f>
        <v>0.20816326530612245</v>
      </c>
      <c r="K21" s="78">
        <f t="shared" si="3"/>
        <v>1.2006139701527983E-3</v>
      </c>
      <c r="L21" s="79"/>
      <c r="M21" s="80"/>
      <c r="N21" s="81">
        <f>分析係数表!H24</f>
        <v>3.5587392879077485E-4</v>
      </c>
      <c r="O21" s="82">
        <f t="shared" si="4"/>
        <v>6.211959411766145E-3</v>
      </c>
      <c r="P21" s="76">
        <f>分析係数表!C24</f>
        <v>0.34782608695652173</v>
      </c>
      <c r="Q21" s="82">
        <f t="shared" si="5"/>
        <v>2.1606815345273549E-3</v>
      </c>
      <c r="R21" s="83">
        <v>8.9707680957158194E-3</v>
      </c>
      <c r="S21" s="84">
        <f t="shared" si="6"/>
        <v>1.4738423442528282E-2</v>
      </c>
      <c r="T21" s="85">
        <f>分析係数表!F24</f>
        <v>0.39183673469387753</v>
      </c>
      <c r="U21" s="86">
        <f t="shared" si="7"/>
        <v>5.7750557162559793E-3</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投入係数表!H22</f>
        <v>0</v>
      </c>
      <c r="E22" s="77">
        <f t="shared" si="0"/>
        <v>0</v>
      </c>
      <c r="F22" s="76">
        <f>分析係数表!C25</f>
        <v>2.4457402008422391E-2</v>
      </c>
      <c r="G22" s="77">
        <f t="shared" si="1"/>
        <v>0</v>
      </c>
      <c r="H22" s="77">
        <v>1.1426427204532079E-3</v>
      </c>
      <c r="I22" s="77">
        <f t="shared" si="2"/>
        <v>1.1426427204532079E-3</v>
      </c>
      <c r="J22" s="76">
        <f>分析係数表!G25</f>
        <v>0.19696969696969696</v>
      </c>
      <c r="K22" s="78">
        <f t="shared" si="3"/>
        <v>2.2506599039229851E-4</v>
      </c>
      <c r="L22" s="79"/>
      <c r="M22" s="80"/>
      <c r="N22" s="81">
        <f>分析係数表!H25</f>
        <v>5.165911869543506E-4</v>
      </c>
      <c r="O22" s="82">
        <f t="shared" si="4"/>
        <v>9.0173604364347272E-3</v>
      </c>
      <c r="P22" s="76">
        <f>分析係数表!C25</f>
        <v>2.4457402008422391E-2</v>
      </c>
      <c r="Q22" s="82">
        <f t="shared" si="5"/>
        <v>2.205412092487273E-4</v>
      </c>
      <c r="R22" s="83">
        <v>2.2317850802940553E-3</v>
      </c>
      <c r="S22" s="84">
        <f t="shared" si="6"/>
        <v>3.3744278007472629E-3</v>
      </c>
      <c r="T22" s="85">
        <f>分析係数表!F25</f>
        <v>0.35101010101010099</v>
      </c>
      <c r="U22" s="86">
        <f t="shared" si="7"/>
        <v>1.1844582431915897E-3</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投入係数表!H23</f>
        <v>0</v>
      </c>
      <c r="E23" s="77">
        <f t="shared" si="0"/>
        <v>0</v>
      </c>
      <c r="F23" s="76">
        <f>分析係数表!C26</f>
        <v>7.6803723816912361E-2</v>
      </c>
      <c r="G23" s="77">
        <f t="shared" si="1"/>
        <v>0</v>
      </c>
      <c r="H23" s="77">
        <v>1.7883007712579434E-3</v>
      </c>
      <c r="I23" s="77">
        <f t="shared" si="2"/>
        <v>1.7883007712579434E-3</v>
      </c>
      <c r="J23" s="76">
        <f>分析係数表!G26</f>
        <v>0.19661921708185054</v>
      </c>
      <c r="K23" s="78">
        <f t="shared" si="3"/>
        <v>3.5161429755160633E-4</v>
      </c>
      <c r="L23" s="79"/>
      <c r="M23" s="80"/>
      <c r="N23" s="81">
        <f>分析係数表!H26</f>
        <v>1.0945993261354961E-2</v>
      </c>
      <c r="O23" s="82">
        <f t="shared" si="4"/>
        <v>0.19106784835867802</v>
      </c>
      <c r="P23" s="76">
        <f>分析係数表!C26</f>
        <v>7.6803723816912361E-2</v>
      </c>
      <c r="Q23" s="82">
        <f t="shared" si="5"/>
        <v>1.4674722255631599E-2</v>
      </c>
      <c r="R23" s="83">
        <v>1.5835279406498069E-2</v>
      </c>
      <c r="S23" s="84">
        <f t="shared" si="6"/>
        <v>1.7623580177756011E-2</v>
      </c>
      <c r="T23" s="85">
        <f>分析係数表!F26</f>
        <v>0.33496441281138789</v>
      </c>
      <c r="U23" s="86">
        <f t="shared" si="7"/>
        <v>5.9032721858764577E-3</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投入係数表!H24</f>
        <v>0</v>
      </c>
      <c r="E24" s="77">
        <f t="shared" si="0"/>
        <v>0</v>
      </c>
      <c r="F24" s="76">
        <f>分析係数表!C27</f>
        <v>1</v>
      </c>
      <c r="G24" s="77">
        <f t="shared" si="1"/>
        <v>0</v>
      </c>
      <c r="H24" s="77">
        <v>4.924969004522454E-3</v>
      </c>
      <c r="I24" s="77">
        <f t="shared" si="2"/>
        <v>4.924969004522454E-3</v>
      </c>
      <c r="J24" s="76">
        <f>分析係数表!G27</f>
        <v>0.17096451389423448</v>
      </c>
      <c r="K24" s="78">
        <f t="shared" si="3"/>
        <v>8.4199493180235326E-4</v>
      </c>
      <c r="L24" s="79"/>
      <c r="M24" s="80"/>
      <c r="N24" s="81">
        <f>分析係数表!H27</f>
        <v>1.0923033653045878E-2</v>
      </c>
      <c r="O24" s="82">
        <f t="shared" si="4"/>
        <v>0.19066707678372535</v>
      </c>
      <c r="P24" s="76">
        <f>分析係数表!C27</f>
        <v>1</v>
      </c>
      <c r="Q24" s="82">
        <f t="shared" si="5"/>
        <v>0.19066707678372535</v>
      </c>
      <c r="R24" s="83">
        <v>0.19834724840277088</v>
      </c>
      <c r="S24" s="84">
        <f t="shared" si="6"/>
        <v>0.20327221740729334</v>
      </c>
      <c r="T24" s="85">
        <f>分析係数表!F27</f>
        <v>0.32199214841043799</v>
      </c>
      <c r="U24" s="86">
        <f t="shared" si="7"/>
        <v>6.5452057995128016E-2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投入係数表!H25</f>
        <v>0</v>
      </c>
      <c r="E25" s="77">
        <f t="shared" si="0"/>
        <v>0</v>
      </c>
      <c r="F25" s="76">
        <f>分析係数表!C28</f>
        <v>0.18074367492972143</v>
      </c>
      <c r="G25" s="77">
        <f t="shared" si="1"/>
        <v>0</v>
      </c>
      <c r="H25" s="77">
        <v>1.31376856790348E-2</v>
      </c>
      <c r="I25" s="77">
        <f t="shared" si="2"/>
        <v>1.31376856790348E-2</v>
      </c>
      <c r="J25" s="76">
        <f>分析係数表!G28</f>
        <v>0.12488465087665333</v>
      </c>
      <c r="K25" s="78">
        <f t="shared" si="3"/>
        <v>1.6406952893534693E-3</v>
      </c>
      <c r="L25" s="79"/>
      <c r="M25" s="80"/>
      <c r="N25" s="81">
        <f>分析係数表!H28</f>
        <v>2.063494796778767E-2</v>
      </c>
      <c r="O25" s="82">
        <f t="shared" si="4"/>
        <v>0.3601934529886982</v>
      </c>
      <c r="P25" s="76">
        <f>分析係数表!C28</f>
        <v>0.18074367492972143</v>
      </c>
      <c r="Q25" s="82">
        <f t="shared" si="5"/>
        <v>6.5102688378803161E-2</v>
      </c>
      <c r="R25" s="83">
        <v>7.511757546189958E-2</v>
      </c>
      <c r="S25" s="84">
        <f t="shared" si="6"/>
        <v>8.8255261140934377E-2</v>
      </c>
      <c r="T25" s="85">
        <f>分析係数表!F28</f>
        <v>0.21337024505280427</v>
      </c>
      <c r="U25" s="86">
        <f t="shared" si="7"/>
        <v>1.8831046696840402E-2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投入係数表!H26</f>
        <v>1.9933554817275746E-2</v>
      </c>
      <c r="E26" s="77">
        <f t="shared" si="0"/>
        <v>1.9933554817275747</v>
      </c>
      <c r="F26" s="76">
        <f>分析係数表!C29</f>
        <v>0.4900686838685725</v>
      </c>
      <c r="G26" s="77">
        <f t="shared" si="1"/>
        <v>0.97688109741243689</v>
      </c>
      <c r="H26" s="77">
        <v>1.0378900098800474</v>
      </c>
      <c r="I26" s="77">
        <f t="shared" si="2"/>
        <v>1.0378900098800474</v>
      </c>
      <c r="J26" s="76">
        <f>分析係数表!G29</f>
        <v>0.25811666442139297</v>
      </c>
      <c r="K26" s="78">
        <f t="shared" si="3"/>
        <v>0.26789670738652444</v>
      </c>
      <c r="L26" s="79"/>
      <c r="M26" s="80"/>
      <c r="N26" s="81">
        <f>分析係数表!H29</f>
        <v>9.8668916708280954E-3</v>
      </c>
      <c r="O26" s="82">
        <f t="shared" si="4"/>
        <v>0.17223158433590324</v>
      </c>
      <c r="P26" s="76">
        <f>分析係数表!C29</f>
        <v>0.4900686838685725</v>
      </c>
      <c r="Q26" s="82">
        <f t="shared" si="5"/>
        <v>8.4405305856095153E-2</v>
      </c>
      <c r="R26" s="83">
        <v>0.12158156587293477</v>
      </c>
      <c r="S26" s="84">
        <f t="shared" si="6"/>
        <v>1.1594715757529821</v>
      </c>
      <c r="T26" s="85">
        <f>分析係数表!F29</f>
        <v>0.3889263101172033</v>
      </c>
      <c r="U26" s="86">
        <f t="shared" si="7"/>
        <v>0.45094900164338669</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投入係数表!H27</f>
        <v>3.3222591362126247E-3</v>
      </c>
      <c r="E27" s="77">
        <f t="shared" si="0"/>
        <v>0.33222591362126247</v>
      </c>
      <c r="F27" s="76">
        <f>分析係数表!C30</f>
        <v>1</v>
      </c>
      <c r="G27" s="77">
        <f t="shared" si="1"/>
        <v>0.33222591362126247</v>
      </c>
      <c r="H27" s="77">
        <v>0.36606315277481766</v>
      </c>
      <c r="I27" s="77">
        <f t="shared" si="2"/>
        <v>0.36606315277481766</v>
      </c>
      <c r="J27" s="76">
        <f>分析係数表!G30</f>
        <v>0.3444616177228233</v>
      </c>
      <c r="K27" s="78">
        <f t="shared" si="3"/>
        <v>0.12609470579353071</v>
      </c>
      <c r="L27" s="79"/>
      <c r="M27" s="80"/>
      <c r="N27" s="81">
        <f>分析係数表!H30</f>
        <v>0</v>
      </c>
      <c r="O27" s="82">
        <f t="shared" si="4"/>
        <v>0</v>
      </c>
      <c r="P27" s="76">
        <f>分析係数表!C30</f>
        <v>1</v>
      </c>
      <c r="Q27" s="82">
        <f t="shared" si="5"/>
        <v>0</v>
      </c>
      <c r="R27" s="83">
        <v>4.6227241042639845E-2</v>
      </c>
      <c r="S27" s="84">
        <f t="shared" si="6"/>
        <v>0.41229039381745752</v>
      </c>
      <c r="T27" s="85">
        <f>分析係数表!F30</f>
        <v>0.4403400309119011</v>
      </c>
      <c r="U27" s="86">
        <f t="shared" si="7"/>
        <v>0.18154796475825913</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投入係数表!H28</f>
        <v>2.9900332225913623E-2</v>
      </c>
      <c r="E28" s="77">
        <f t="shared" si="0"/>
        <v>2.9900332225913622</v>
      </c>
      <c r="F28" s="76">
        <f>分析係数表!C31</f>
        <v>4.323595505617972E-2</v>
      </c>
      <c r="G28" s="77">
        <f t="shared" si="1"/>
        <v>0.12927694202844434</v>
      </c>
      <c r="H28" s="77">
        <v>0.13654511304597228</v>
      </c>
      <c r="I28" s="77">
        <f t="shared" si="2"/>
        <v>0.13654511304597228</v>
      </c>
      <c r="J28" s="76">
        <f>分析係数表!G31</f>
        <v>7.0393374741200831E-2</v>
      </c>
      <c r="K28" s="78">
        <f t="shared" si="3"/>
        <v>9.6118713117247564E-3</v>
      </c>
      <c r="L28" s="79"/>
      <c r="M28" s="80"/>
      <c r="N28" s="81">
        <f>分析係数表!H31</f>
        <v>2.2758711736377779E-2</v>
      </c>
      <c r="O28" s="82">
        <f t="shared" si="4"/>
        <v>0.39726482367181876</v>
      </c>
      <c r="P28" s="76">
        <f>分析係数表!C31</f>
        <v>4.323595505617972E-2</v>
      </c>
      <c r="Q28" s="82">
        <f t="shared" si="5"/>
        <v>1.7176124061675919E-2</v>
      </c>
      <c r="R28" s="83">
        <v>2.2410845154720912E-2</v>
      </c>
      <c r="S28" s="84">
        <f t="shared" si="6"/>
        <v>0.15895595820069319</v>
      </c>
      <c r="T28" s="85">
        <f>分析係数表!F31</f>
        <v>0.34575569358178054</v>
      </c>
      <c r="U28" s="86">
        <f t="shared" si="7"/>
        <v>5.4959927576637195E-2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投入係数表!H29</f>
        <v>3.3222591362126247E-3</v>
      </c>
      <c r="E29" s="77">
        <f t="shared" si="0"/>
        <v>0.33222591362126247</v>
      </c>
      <c r="F29" s="76">
        <f>分析係数表!C32</f>
        <v>0.52019105514546249</v>
      </c>
      <c r="G29" s="77">
        <f t="shared" si="1"/>
        <v>0.17282094855330982</v>
      </c>
      <c r="H29" s="77">
        <v>0.18966055272181342</v>
      </c>
      <c r="I29" s="77">
        <f t="shared" si="2"/>
        <v>0.18966055272181342</v>
      </c>
      <c r="J29" s="76">
        <f>分析係数表!G32</f>
        <v>0.14013266998341625</v>
      </c>
      <c r="K29" s="78">
        <f t="shared" si="3"/>
        <v>2.6577639643438199E-2</v>
      </c>
      <c r="L29" s="79"/>
      <c r="M29" s="80"/>
      <c r="N29" s="81">
        <f>分析係数表!H32</f>
        <v>6.5492282701657108E-3</v>
      </c>
      <c r="O29" s="82">
        <f t="shared" si="4"/>
        <v>0.11432009175524468</v>
      </c>
      <c r="P29" s="76">
        <f>分析係数表!C32</f>
        <v>0.52019105514546249</v>
      </c>
      <c r="Q29" s="82">
        <f t="shared" si="5"/>
        <v>5.946828915448682E-2</v>
      </c>
      <c r="R29" s="83">
        <v>7.4758867597720755E-2</v>
      </c>
      <c r="S29" s="84">
        <f t="shared" si="6"/>
        <v>0.26441942031953419</v>
      </c>
      <c r="T29" s="85">
        <f>分析係数表!F32</f>
        <v>0.48341625207296851</v>
      </c>
      <c r="U29" s="86">
        <f t="shared" si="7"/>
        <v>0.12782464514617614</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投入係数表!H30</f>
        <v>0</v>
      </c>
      <c r="E30" s="77">
        <f t="shared" si="0"/>
        <v>0</v>
      </c>
      <c r="F30" s="76">
        <f>分析係数表!C33</f>
        <v>0.8616094310609943</v>
      </c>
      <c r="G30" s="77">
        <f t="shared" si="1"/>
        <v>0</v>
      </c>
      <c r="H30" s="77">
        <v>1.6166792577452519E-2</v>
      </c>
      <c r="I30" s="77">
        <f t="shared" si="2"/>
        <v>1.6166792577452519E-2</v>
      </c>
      <c r="J30" s="76">
        <f>分析係数表!G33</f>
        <v>0.50771971496437052</v>
      </c>
      <c r="K30" s="78">
        <f t="shared" si="3"/>
        <v>8.2081993193122947E-3</v>
      </c>
      <c r="L30" s="79"/>
      <c r="M30" s="80"/>
      <c r="N30" s="81">
        <f>分析係数表!H33</f>
        <v>9.6430354898145438E-4</v>
      </c>
      <c r="O30" s="82">
        <f t="shared" si="4"/>
        <v>1.683240614801149E-2</v>
      </c>
      <c r="P30" s="76">
        <f>分析係数表!C33</f>
        <v>0.8616094310609943</v>
      </c>
      <c r="Q30" s="82">
        <f t="shared" si="5"/>
        <v>1.4502959884575763E-2</v>
      </c>
      <c r="R30" s="83">
        <v>4.0798985728089536E-2</v>
      </c>
      <c r="S30" s="84">
        <f t="shared" si="6"/>
        <v>5.6965778305542059E-2</v>
      </c>
      <c r="T30" s="85">
        <f>分析係数表!F33</f>
        <v>0.64489311163895491</v>
      </c>
      <c r="U30" s="86">
        <f t="shared" si="7"/>
        <v>3.6736838028395891E-2</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投入係数表!H31</f>
        <v>7.6411960132890366E-2</v>
      </c>
      <c r="E31" s="77">
        <f t="shared" si="0"/>
        <v>7.6411960132890364</v>
      </c>
      <c r="F31" s="76">
        <f>分析係数表!C34</f>
        <v>0.46533725073451271</v>
      </c>
      <c r="G31" s="77">
        <f t="shared" si="1"/>
        <v>3.5557331451474394</v>
      </c>
      <c r="H31" s="77">
        <v>3.6856251558866875</v>
      </c>
      <c r="I31" s="77">
        <f t="shared" si="2"/>
        <v>3.6856251558866875</v>
      </c>
      <c r="J31" s="76">
        <f>分析係数表!G34</f>
        <v>0.42478189749182116</v>
      </c>
      <c r="K31" s="78">
        <f t="shared" si="3"/>
        <v>1.5655868471611363</v>
      </c>
      <c r="L31" s="79"/>
      <c r="M31" s="80"/>
      <c r="N31" s="81">
        <f>分析係数表!H34</f>
        <v>0.16189393808941618</v>
      </c>
      <c r="O31" s="82">
        <f t="shared" si="4"/>
        <v>2.8259405678849046</v>
      </c>
      <c r="P31" s="76">
        <f>分析係数表!C34</f>
        <v>0.46533725073451271</v>
      </c>
      <c r="Q31" s="82">
        <f t="shared" si="5"/>
        <v>1.315015414598689</v>
      </c>
      <c r="R31" s="83">
        <v>1.429710682602938</v>
      </c>
      <c r="S31" s="84">
        <f t="shared" si="6"/>
        <v>5.1153358384896253</v>
      </c>
      <c r="T31" s="85">
        <f>分析係数表!F34</f>
        <v>0.69907306434023986</v>
      </c>
      <c r="U31" s="86">
        <f t="shared" si="7"/>
        <v>3.5759934997423928</v>
      </c>
      <c r="V31" s="87">
        <f>分析係数表!D34</f>
        <v>0.22532715376226828</v>
      </c>
      <c r="W31" s="167">
        <f t="shared" si="8"/>
        <v>1</v>
      </c>
      <c r="X31" s="76">
        <f>分析係数表!E34</f>
        <v>0.16319520174482008</v>
      </c>
      <c r="Y31" s="166">
        <f t="shared" si="9"/>
        <v>1</v>
      </c>
    </row>
    <row r="32" spans="1:25" x14ac:dyDescent="0.2">
      <c r="A32" s="6" t="s">
        <v>20</v>
      </c>
      <c r="B32" s="5" t="s">
        <v>37</v>
      </c>
      <c r="C32" s="90"/>
      <c r="D32" s="76">
        <f>投入係数表!H32</f>
        <v>1.9933554817275746E-2</v>
      </c>
      <c r="E32" s="77">
        <f t="shared" si="0"/>
        <v>1.9933554817275747</v>
      </c>
      <c r="F32" s="76">
        <f>分析係数表!C35</f>
        <v>0.39835445318599483</v>
      </c>
      <c r="G32" s="77">
        <f t="shared" si="1"/>
        <v>0.79406203292889332</v>
      </c>
      <c r="H32" s="77">
        <v>0.87670632918861424</v>
      </c>
      <c r="I32" s="77">
        <f t="shared" si="2"/>
        <v>0.87670632918861424</v>
      </c>
      <c r="J32" s="76">
        <f>分析係数表!G35</f>
        <v>0.31392226148409896</v>
      </c>
      <c r="K32" s="78">
        <f t="shared" si="3"/>
        <v>0.27521763351631268</v>
      </c>
      <c r="L32" s="79"/>
      <c r="M32" s="80"/>
      <c r="N32" s="81">
        <f>分析係数表!H35</f>
        <v>6.1135697025008755E-2</v>
      </c>
      <c r="O32" s="82">
        <f t="shared" si="4"/>
        <v>1.0671545112051808</v>
      </c>
      <c r="P32" s="76">
        <f>分析係数表!C35</f>
        <v>0.39835445318599483</v>
      </c>
      <c r="Q32" s="82">
        <f t="shared" si="5"/>
        <v>0.42510575177610738</v>
      </c>
      <c r="R32" s="83">
        <v>0.54667519753599314</v>
      </c>
      <c r="S32" s="84">
        <f t="shared" si="6"/>
        <v>1.4233815267246075</v>
      </c>
      <c r="T32" s="85">
        <f>分析係数表!F35</f>
        <v>0.64325088339222614</v>
      </c>
      <c r="U32" s="86">
        <f t="shared" si="7"/>
        <v>0.91559142446977926</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投入係数表!H33</f>
        <v>3.3222591362126247E-3</v>
      </c>
      <c r="E33" s="77">
        <f t="shared" si="0"/>
        <v>0.33222591362126247</v>
      </c>
      <c r="F33" s="76">
        <f>分析係数表!C36</f>
        <v>0.82984806862140492</v>
      </c>
      <c r="G33" s="77">
        <f t="shared" si="1"/>
        <v>0.27569703276458635</v>
      </c>
      <c r="H33" s="77">
        <v>0.40747603161300844</v>
      </c>
      <c r="I33" s="77">
        <f t="shared" si="2"/>
        <v>0.40747603161300844</v>
      </c>
      <c r="J33" s="76">
        <f>分析係数表!G36</f>
        <v>2.3700511715593859E-2</v>
      </c>
      <c r="K33" s="78">
        <f t="shared" si="3"/>
        <v>9.6573904610678003E-3</v>
      </c>
      <c r="L33" s="79"/>
      <c r="M33" s="80"/>
      <c r="N33" s="81">
        <f>分析係数表!H36</f>
        <v>0.1825633254696675</v>
      </c>
      <c r="O33" s="82">
        <f t="shared" si="4"/>
        <v>3.1867351782360323</v>
      </c>
      <c r="P33" s="76">
        <f>分析係数表!C36</f>
        <v>0.82984806862140492</v>
      </c>
      <c r="Q33" s="82">
        <f t="shared" si="5"/>
        <v>2.64450603286706</v>
      </c>
      <c r="R33" s="83">
        <v>2.761076623664227</v>
      </c>
      <c r="S33" s="84">
        <f t="shared" si="6"/>
        <v>3.1685526552772356</v>
      </c>
      <c r="T33" s="85">
        <f>分析係数表!F36</f>
        <v>0.87735658497172098</v>
      </c>
      <c r="U33" s="86">
        <f t="shared" si="7"/>
        <v>2.7799505369371142</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投入係数表!H34</f>
        <v>1.9933554817275746E-2</v>
      </c>
      <c r="E34" s="77">
        <f t="shared" si="0"/>
        <v>1.9933554817275747</v>
      </c>
      <c r="F34" s="76">
        <f>分析係数表!C37</f>
        <v>0.51418558077436582</v>
      </c>
      <c r="G34" s="77">
        <f t="shared" si="1"/>
        <v>1.0249546460618588</v>
      </c>
      <c r="H34" s="77">
        <v>1.2110469428745183</v>
      </c>
      <c r="I34" s="77">
        <f t="shared" si="2"/>
        <v>1.2110469428745183</v>
      </c>
      <c r="J34" s="76">
        <f>分析係数表!G37</f>
        <v>0.49604430379746833</v>
      </c>
      <c r="K34" s="78">
        <f t="shared" si="3"/>
        <v>0.60073293764424285</v>
      </c>
      <c r="L34" s="79"/>
      <c r="M34" s="80"/>
      <c r="N34" s="81">
        <f>分析係数表!H37</f>
        <v>4.8416074021777188E-2</v>
      </c>
      <c r="O34" s="82">
        <f t="shared" si="4"/>
        <v>0.84512705868141014</v>
      </c>
      <c r="P34" s="76">
        <f>分析係数表!C37</f>
        <v>0.51418558077436582</v>
      </c>
      <c r="Q34" s="82">
        <f t="shared" si="5"/>
        <v>0.43455214749623244</v>
      </c>
      <c r="R34" s="83">
        <v>0.52653615477655147</v>
      </c>
      <c r="S34" s="84">
        <f t="shared" si="6"/>
        <v>1.7375830976510698</v>
      </c>
      <c r="T34" s="85">
        <f>分析係数表!F37</f>
        <v>0.72084956183057447</v>
      </c>
      <c r="U34" s="86">
        <f t="shared" si="7"/>
        <v>1.2525360145859858</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投入係数表!H35</f>
        <v>3.3222591362126247E-3</v>
      </c>
      <c r="E35" s="77">
        <f t="shared" si="0"/>
        <v>0.33222591362126247</v>
      </c>
      <c r="F35" s="76">
        <f>分析係数表!C38</f>
        <v>1.798368367772285E-2</v>
      </c>
      <c r="G35" s="77">
        <f t="shared" si="1"/>
        <v>5.9746457401072591E-3</v>
      </c>
      <c r="H35" s="77">
        <v>1.1068771901579663E-2</v>
      </c>
      <c r="I35" s="77">
        <f t="shared" si="2"/>
        <v>1.1068771901579663E-2</v>
      </c>
      <c r="J35" s="76">
        <f>分析係数表!G38</f>
        <v>0.32425742574257427</v>
      </c>
      <c r="K35" s="78">
        <f t="shared" si="3"/>
        <v>3.5891314829379602E-3</v>
      </c>
      <c r="L35" s="79"/>
      <c r="M35" s="80"/>
      <c r="N35" s="81">
        <f>分析係数表!H38</f>
        <v>4.2681911846583896E-2</v>
      </c>
      <c r="O35" s="82">
        <f t="shared" si="4"/>
        <v>0.74503435783698468</v>
      </c>
      <c r="P35" s="76">
        <f>分析係数表!C38</f>
        <v>1.798368367772285E-2</v>
      </c>
      <c r="Q35" s="82">
        <f t="shared" si="5"/>
        <v>1.3398462220375707E-2</v>
      </c>
      <c r="R35" s="83">
        <v>1.6947950916329731E-2</v>
      </c>
      <c r="S35" s="84">
        <f t="shared" si="6"/>
        <v>2.8016722817909394E-2</v>
      </c>
      <c r="T35" s="85">
        <f>分析係数表!F38</f>
        <v>0.53712871287128716</v>
      </c>
      <c r="U35" s="86">
        <f t="shared" si="7"/>
        <v>1.5048586266055293E-2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投入係数表!H36</f>
        <v>0</v>
      </c>
      <c r="E36" s="77">
        <f t="shared" si="0"/>
        <v>0</v>
      </c>
      <c r="F36" s="76">
        <f>分析係数表!C39</f>
        <v>1</v>
      </c>
      <c r="G36" s="77">
        <f t="shared" si="1"/>
        <v>0</v>
      </c>
      <c r="H36" s="77">
        <v>4.2001236460859064E-2</v>
      </c>
      <c r="I36" s="77">
        <f t="shared" si="2"/>
        <v>4.2001236460859064E-2</v>
      </c>
      <c r="J36" s="76">
        <f>分析係数表!G39</f>
        <v>0.35219608488238197</v>
      </c>
      <c r="K36" s="78">
        <f t="shared" si="3"/>
        <v>1.4792671041733716E-2</v>
      </c>
      <c r="L36" s="79"/>
      <c r="M36" s="80"/>
      <c r="N36" s="81">
        <f>分析係数表!H39</f>
        <v>3.8399944896940056E-3</v>
      </c>
      <c r="O36" s="82">
        <f t="shared" si="4"/>
        <v>6.7029045910831461E-2</v>
      </c>
      <c r="P36" s="76">
        <f>分析係数表!C39</f>
        <v>1</v>
      </c>
      <c r="Q36" s="82">
        <f t="shared" si="5"/>
        <v>6.7029045910831461E-2</v>
      </c>
      <c r="R36" s="83">
        <v>0.11188668544365266</v>
      </c>
      <c r="S36" s="84">
        <f t="shared" si="6"/>
        <v>0.15388792190451173</v>
      </c>
      <c r="T36" s="85">
        <f>分析係数表!F39</f>
        <v>0.70282941273235733</v>
      </c>
      <c r="U36" s="86">
        <f t="shared" si="7"/>
        <v>0.10815695777875084</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投入係数表!H37</f>
        <v>0</v>
      </c>
      <c r="E37" s="77">
        <f t="shared" si="0"/>
        <v>0</v>
      </c>
      <c r="F37" s="76">
        <f>分析係数表!C40</f>
        <v>0.9626016260162602</v>
      </c>
      <c r="G37" s="77">
        <f t="shared" si="1"/>
        <v>0</v>
      </c>
      <c r="H37" s="77">
        <v>8.8188097511890634E-4</v>
      </c>
      <c r="I37" s="77">
        <f t="shared" si="2"/>
        <v>8.8188097511890634E-4</v>
      </c>
      <c r="J37" s="76">
        <f>分析係数表!G40</f>
        <v>0.50871012884234912</v>
      </c>
      <c r="K37" s="78">
        <f t="shared" si="3"/>
        <v>4.4862178447635531E-4</v>
      </c>
      <c r="L37" s="79"/>
      <c r="M37" s="80"/>
      <c r="N37" s="81">
        <f>分析係数表!H40</f>
        <v>2.9858970605961464E-2</v>
      </c>
      <c r="O37" s="82">
        <f t="shared" si="4"/>
        <v>0.52120343322592722</v>
      </c>
      <c r="P37" s="76">
        <f>分析係数表!C40</f>
        <v>0.9626016260162602</v>
      </c>
      <c r="Q37" s="82">
        <f t="shared" si="5"/>
        <v>0.50171127230853485</v>
      </c>
      <c r="R37" s="83">
        <v>0.5026052106298905</v>
      </c>
      <c r="S37" s="84">
        <f t="shared" si="6"/>
        <v>0.50348709160500937</v>
      </c>
      <c r="T37" s="85">
        <f>分析係数表!F40</f>
        <v>0.70414515272885203</v>
      </c>
      <c r="U37" s="86">
        <f t="shared" si="7"/>
        <v>0.35452799501521481</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投入係数表!H38</f>
        <v>0</v>
      </c>
      <c r="E38" s="77">
        <f t="shared" si="0"/>
        <v>0</v>
      </c>
      <c r="F38" s="76">
        <f>分析係数表!C41</f>
        <v>0.80407934786411506</v>
      </c>
      <c r="G38" s="77">
        <f t="shared" si="1"/>
        <v>0</v>
      </c>
      <c r="H38" s="77">
        <v>1.51998885031128E-3</v>
      </c>
      <c r="I38" s="77">
        <f t="shared" si="2"/>
        <v>1.51998885031128E-3</v>
      </c>
      <c r="J38" s="76">
        <f>分析係数表!G41</f>
        <v>0.44359889765752225</v>
      </c>
      <c r="K38" s="78">
        <f t="shared" si="3"/>
        <v>6.7426537844980845E-4</v>
      </c>
      <c r="L38" s="79"/>
      <c r="M38" s="80"/>
      <c r="N38" s="81">
        <f>分析係数表!H41</f>
        <v>5.117122701886706E-2</v>
      </c>
      <c r="O38" s="82">
        <f t="shared" si="4"/>
        <v>0.8932196476757287</v>
      </c>
      <c r="P38" s="76">
        <f>分析係数表!C41</f>
        <v>0.80407934786411506</v>
      </c>
      <c r="Q38" s="82">
        <f t="shared" si="5"/>
        <v>0.71821947180251455</v>
      </c>
      <c r="R38" s="83">
        <v>0.73126911903682279</v>
      </c>
      <c r="S38" s="84">
        <f t="shared" si="6"/>
        <v>0.73278910788713403</v>
      </c>
      <c r="T38" s="85">
        <f>分析係数表!F41</f>
        <v>0.54800826756858323</v>
      </c>
      <c r="U38" s="86">
        <f t="shared" si="7"/>
        <v>0.40157448950635594</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投入係数表!H39</f>
        <v>0</v>
      </c>
      <c r="E39" s="77">
        <f>$C$10*D39</f>
        <v>0</v>
      </c>
      <c r="F39" s="76">
        <f>分析係数表!C42</f>
        <v>0.72084063047285463</v>
      </c>
      <c r="G39" s="77">
        <f>E39*F39</f>
        <v>0</v>
      </c>
      <c r="H39" s="77">
        <v>8.2732757160082302E-3</v>
      </c>
      <c r="I39" s="77">
        <f>C39+H39</f>
        <v>8.2732757160082302E-3</v>
      </c>
      <c r="J39" s="76">
        <f>分析係数表!G42</f>
        <v>0.48553519768563164</v>
      </c>
      <c r="K39" s="78">
        <f>I39*J39</f>
        <v>4.0169665602797916E-3</v>
      </c>
      <c r="L39" s="79"/>
      <c r="M39" s="80"/>
      <c r="N39" s="81">
        <f>分析係数表!H42</f>
        <v>1.3345272329654056E-2</v>
      </c>
      <c r="O39" s="82">
        <f t="shared" si="4"/>
        <v>0.23294847794123041</v>
      </c>
      <c r="P39" s="76">
        <f>分析係数表!C42</f>
        <v>0.72084063047285463</v>
      </c>
      <c r="Q39" s="82">
        <f>O39*P39</f>
        <v>0.1679187277068484</v>
      </c>
      <c r="R39" s="83">
        <v>0.1765532830440307</v>
      </c>
      <c r="S39" s="84">
        <f>I39+R39</f>
        <v>0.18482655876003892</v>
      </c>
      <c r="T39" s="85">
        <f>分析係数表!F42</f>
        <v>0.55737704918032782</v>
      </c>
      <c r="U39" s="86">
        <f t="shared" si="7"/>
        <v>0.10301808193182496</v>
      </c>
      <c r="V39" s="87">
        <f>分析係数表!D42</f>
        <v>0.19961427193828352</v>
      </c>
      <c r="W39" s="167">
        <f t="shared" si="8"/>
        <v>0</v>
      </c>
      <c r="X39" s="76">
        <f>分析係数表!E42</f>
        <v>0.15043394406943106</v>
      </c>
      <c r="Y39" s="166">
        <f t="shared" si="9"/>
        <v>0</v>
      </c>
    </row>
    <row r="40" spans="1:25" x14ac:dyDescent="0.2">
      <c r="A40" s="6" t="s">
        <v>195</v>
      </c>
      <c r="B40" s="5" t="s">
        <v>41</v>
      </c>
      <c r="C40" s="90"/>
      <c r="D40" s="76">
        <f>投入係数表!H40</f>
        <v>2.9900332225913623E-2</v>
      </c>
      <c r="E40" s="77">
        <f>$C$10*D40</f>
        <v>2.9900332225913622</v>
      </c>
      <c r="F40" s="76">
        <f>分析係数表!C43</f>
        <v>0.38963327337469256</v>
      </c>
      <c r="G40" s="77">
        <f>E40*F40</f>
        <v>1.1650164320173533</v>
      </c>
      <c r="H40" s="77">
        <v>1.4940795734369532</v>
      </c>
      <c r="I40" s="77">
        <f>C40+H40</f>
        <v>1.4940795734369532</v>
      </c>
      <c r="J40" s="76">
        <f>分析係数表!G43</f>
        <v>0.33758167298539971</v>
      </c>
      <c r="K40" s="78">
        <f>I40*J40</f>
        <v>0.504373881974159</v>
      </c>
      <c r="L40" s="79"/>
      <c r="M40" s="80"/>
      <c r="N40" s="81">
        <f>分析係数表!H43</f>
        <v>3.6299140736659033E-2</v>
      </c>
      <c r="O40" s="82">
        <f t="shared" si="4"/>
        <v>0.6336198600001467</v>
      </c>
      <c r="P40" s="76">
        <f>分析係数表!C43</f>
        <v>0.38963327337469256</v>
      </c>
      <c r="Q40" s="82">
        <f>O40*P40</f>
        <v>0.24687938012707158</v>
      </c>
      <c r="R40" s="83">
        <v>0.44132747713004777</v>
      </c>
      <c r="S40" s="84">
        <f>I40+R40</f>
        <v>1.9354070505670009</v>
      </c>
      <c r="T40" s="85">
        <f>分析係数表!F43</f>
        <v>0.6053884004194563</v>
      </c>
      <c r="U40" s="86">
        <f t="shared" si="7"/>
        <v>1.1716729785032944</v>
      </c>
      <c r="V40" s="87">
        <f>分析係数表!D43</f>
        <v>0.1323707348552069</v>
      </c>
      <c r="W40" s="167">
        <f t="shared" si="8"/>
        <v>0</v>
      </c>
      <c r="X40" s="76">
        <f>分析係数表!E43</f>
        <v>0.1111559248205211</v>
      </c>
      <c r="Y40" s="166">
        <f t="shared" si="9"/>
        <v>0</v>
      </c>
    </row>
    <row r="41" spans="1:25" x14ac:dyDescent="0.2">
      <c r="A41" s="6" t="s">
        <v>341</v>
      </c>
      <c r="B41" s="5" t="s">
        <v>42</v>
      </c>
      <c r="C41" s="90"/>
      <c r="D41" s="76">
        <f>投入係数表!H41</f>
        <v>0</v>
      </c>
      <c r="E41" s="77">
        <f>$C$10*D41</f>
        <v>0</v>
      </c>
      <c r="F41" s="76">
        <f>分析係数表!C44</f>
        <v>0.46868809379421872</v>
      </c>
      <c r="G41" s="77">
        <f>E41*F41</f>
        <v>0</v>
      </c>
      <c r="H41" s="77">
        <v>3.0430509562677159E-3</v>
      </c>
      <c r="I41" s="77">
        <f>C41+H41</f>
        <v>3.0430509562677159E-3</v>
      </c>
      <c r="J41" s="76">
        <f>分析係数表!G44</f>
        <v>0.26169007702763936</v>
      </c>
      <c r="K41" s="78">
        <f>I41*J41</f>
        <v>7.963362391447302E-4</v>
      </c>
      <c r="L41" s="79"/>
      <c r="M41" s="80"/>
      <c r="N41" s="81">
        <f>分析係数表!H44</f>
        <v>0.11189365109431233</v>
      </c>
      <c r="O41" s="82">
        <f t="shared" si="4"/>
        <v>1.9531602705317617</v>
      </c>
      <c r="P41" s="76">
        <f>分析係数表!C44</f>
        <v>0.46868809379421872</v>
      </c>
      <c r="Q41" s="82">
        <f>O41*P41</f>
        <v>0.91542296407013191</v>
      </c>
      <c r="R41" s="83">
        <v>0.93033265136228493</v>
      </c>
      <c r="S41" s="84">
        <f>I41+R41</f>
        <v>0.9333757023185526</v>
      </c>
      <c r="T41" s="85">
        <f>分析係数表!F44</f>
        <v>0.56748980516538283</v>
      </c>
      <c r="U41" s="86">
        <f t="shared" si="7"/>
        <v>0.52968119545485781</v>
      </c>
      <c r="V41" s="87">
        <f>分析係数表!D44</f>
        <v>0.1153375623017671</v>
      </c>
      <c r="W41" s="167">
        <f t="shared" si="8"/>
        <v>0</v>
      </c>
      <c r="X41" s="76">
        <f>分析係数表!E44</f>
        <v>8.8151336656094245E-2</v>
      </c>
      <c r="Y41" s="166">
        <f t="shared" si="9"/>
        <v>0</v>
      </c>
    </row>
    <row r="42" spans="1:25" x14ac:dyDescent="0.2">
      <c r="A42" s="6" t="s">
        <v>342</v>
      </c>
      <c r="B42" s="5" t="s">
        <v>279</v>
      </c>
      <c r="C42" s="90"/>
      <c r="D42" s="76">
        <f>投入係数表!H42</f>
        <v>0</v>
      </c>
      <c r="E42" s="77">
        <f>$C$10*D42</f>
        <v>0</v>
      </c>
      <c r="F42" s="76">
        <f>分析係数表!C45</f>
        <v>1</v>
      </c>
      <c r="G42" s="77">
        <f>E42*F42</f>
        <v>0</v>
      </c>
      <c r="H42" s="77">
        <v>2.3025951757860715E-2</v>
      </c>
      <c r="I42" s="77">
        <f>C42+H42</f>
        <v>2.3025951757860715E-2</v>
      </c>
      <c r="J42" s="76">
        <f>分析係数表!G45</f>
        <v>0</v>
      </c>
      <c r="K42" s="78">
        <f>I42*J42</f>
        <v>0</v>
      </c>
      <c r="L42" s="79"/>
      <c r="M42" s="80"/>
      <c r="N42" s="81">
        <f>分析係数表!H45</f>
        <v>0</v>
      </c>
      <c r="O42" s="82">
        <f t="shared" si="4"/>
        <v>0</v>
      </c>
      <c r="P42" s="76">
        <f>分析係数表!C45</f>
        <v>1</v>
      </c>
      <c r="Q42" s="82">
        <f>O42*P42</f>
        <v>0</v>
      </c>
      <c r="R42" s="83">
        <v>1.8418032411446825E-2</v>
      </c>
      <c r="S42" s="84">
        <f>I42+R42</f>
        <v>4.1443984169307543E-2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投入係数表!H43</f>
        <v>3.3222591362126247E-3</v>
      </c>
      <c r="E43" s="77">
        <f>$C$10*D43</f>
        <v>0.33222591362126247</v>
      </c>
      <c r="F43" s="76">
        <f>分析係数表!C46</f>
        <v>0.536069455406472</v>
      </c>
      <c r="G43" s="77">
        <f>E43*F43</f>
        <v>0.17809616458686778</v>
      </c>
      <c r="H43" s="77">
        <v>0.22166233939963456</v>
      </c>
      <c r="I43" s="77">
        <f>C43+H43</f>
        <v>0.22166233939963456</v>
      </c>
      <c r="J43" s="76">
        <f>分析係数表!G46</f>
        <v>9.4007050528789656E-3</v>
      </c>
      <c r="K43" s="78">
        <f>I43*J43</f>
        <v>2.0837822740271167E-3</v>
      </c>
      <c r="L43" s="79"/>
      <c r="M43" s="80"/>
      <c r="N43" s="81">
        <f>分析係数表!H46</f>
        <v>2.2310999374350673E-2</v>
      </c>
      <c r="O43" s="82">
        <f t="shared" si="4"/>
        <v>0.38944977796024199</v>
      </c>
      <c r="P43" s="76">
        <f>分析係数表!C46</f>
        <v>0.536069455406472</v>
      </c>
      <c r="Q43" s="82">
        <f>O43*P43</f>
        <v>0.20877213037931835</v>
      </c>
      <c r="R43" s="83">
        <v>0.23673706196856337</v>
      </c>
      <c r="S43" s="84">
        <f>I43+R43</f>
        <v>0.4583994013681979</v>
      </c>
      <c r="T43" s="85">
        <f>分析係数表!F46</f>
        <v>0.31345475910693305</v>
      </c>
      <c r="U43" s="86">
        <f t="shared" si="7"/>
        <v>0.14368747393063078</v>
      </c>
      <c r="V43" s="87">
        <f>分析係数表!D46</f>
        <v>1.7626321974148062E-3</v>
      </c>
      <c r="W43" s="167">
        <f t="shared" si="8"/>
        <v>0</v>
      </c>
      <c r="X43" s="76">
        <f>分析係数表!E46</f>
        <v>4.4065804935370153E-3</v>
      </c>
      <c r="Y43" s="166">
        <f t="shared" si="9"/>
        <v>0</v>
      </c>
    </row>
    <row r="44" spans="1:25" x14ac:dyDescent="0.2">
      <c r="A44" s="192">
        <v>40</v>
      </c>
      <c r="B44" s="14" t="s">
        <v>151</v>
      </c>
      <c r="C44" s="197">
        <f>SUM(C5:C43)</f>
        <v>100</v>
      </c>
      <c r="D44" s="92">
        <f>投入係数表!H44</f>
        <v>0.60797342192691028</v>
      </c>
      <c r="E44" s="91">
        <f>SUM(E5:E43)</f>
        <v>60.797342192691055</v>
      </c>
      <c r="F44" s="92">
        <f>分析係数表!C47</f>
        <v>0.44522465035354009</v>
      </c>
      <c r="G44" s="91">
        <f>SUM(G5:G43)</f>
        <v>9.2929593452718802</v>
      </c>
      <c r="H44" s="91">
        <f>SUM(H5:H43)</f>
        <v>10.591002764014281</v>
      </c>
      <c r="I44" s="91">
        <f>SUM(I5:I43)</f>
        <v>110.59100276401423</v>
      </c>
      <c r="J44" s="92">
        <f>分析係数表!G47</f>
        <v>0.26635660586338372</v>
      </c>
      <c r="K44" s="93">
        <f>SUM(K5:K43)</f>
        <v>27.824929469982663</v>
      </c>
      <c r="L44" s="94">
        <f>最終需要_まとめ!$L$33</f>
        <v>0.62733333333333341</v>
      </c>
      <c r="M44" s="91">
        <f>K44*L44</f>
        <v>17.455505754169128</v>
      </c>
      <c r="N44" s="95">
        <f>分析係数表!H47</f>
        <v>1</v>
      </c>
      <c r="O44" s="96">
        <f>SUM(O5:O43)</f>
        <v>17.455505754169128</v>
      </c>
      <c r="P44" s="92">
        <f>分析係数表!C47</f>
        <v>0.44522465035354009</v>
      </c>
      <c r="Q44" s="96">
        <f>SUM(Q5:Q43)</f>
        <v>8.4797623557075639</v>
      </c>
      <c r="R44" s="96">
        <f>SUM(R5:R43)</f>
        <v>9.5119021896094402</v>
      </c>
      <c r="S44" s="97">
        <f>SUM(S5:S43)</f>
        <v>120.10290495362369</v>
      </c>
      <c r="T44" s="98">
        <f>分析係数表!F47</f>
        <v>0.51444037128882703</v>
      </c>
      <c r="U44" s="99">
        <f>SUM(U5:U43)</f>
        <v>50.654599347782522</v>
      </c>
      <c r="V44" s="100">
        <f>分析係数表!D47</f>
        <v>9.5757819315252443E-2</v>
      </c>
      <c r="W44" s="164">
        <f>SUM(W5:W43)</f>
        <v>51</v>
      </c>
      <c r="X44" s="92">
        <f>分析係数表!E47</f>
        <v>7.8077982415729788E-2</v>
      </c>
      <c r="Y44" s="165">
        <f>SUM(Y5:Y43)</f>
        <v>37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285</v>
      </c>
      <c r="S2" s="3" t="s">
        <v>153</v>
      </c>
      <c r="U2" s="64" t="s">
        <v>210</v>
      </c>
      <c r="W2" s="3" t="s">
        <v>130</v>
      </c>
      <c r="Y2" s="3" t="s">
        <v>154</v>
      </c>
    </row>
    <row r="3" spans="1:25" ht="44" x14ac:dyDescent="0.2">
      <c r="B3" s="65"/>
      <c r="C3" s="66" t="s">
        <v>228</v>
      </c>
      <c r="D3" s="66" t="s">
        <v>310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投入係数表!I5</f>
        <v>3.4764470710933428E-4</v>
      </c>
      <c r="E5" s="77">
        <f t="shared" ref="E5:E38" si="0">$C$11*D5</f>
        <v>3.4764470710933429E-2</v>
      </c>
      <c r="F5" s="76">
        <f>分析係数表!C8</f>
        <v>0.25708080716677228</v>
      </c>
      <c r="G5" s="77">
        <f t="shared" ref="G5:G38" si="1">E5*F5</f>
        <v>8.9372781910923797E-3</v>
      </c>
      <c r="H5" s="77">
        <f t="array" ref="H5:H43">MMULT(逆行列係数!C5:AO43,'7'!G5:G43)</f>
        <v>1.3872757528424597E-2</v>
      </c>
      <c r="I5" s="77">
        <f t="shared" ref="I5:I38" si="2">C5+H5</f>
        <v>1.3872757528424597E-2</v>
      </c>
      <c r="J5" s="76">
        <f>分析係数表!G8</f>
        <v>0.11961316593145571</v>
      </c>
      <c r="K5" s="78">
        <f t="shared" ref="K5:K38" si="3">I5*J5</f>
        <v>1.6593644481743028E-3</v>
      </c>
      <c r="L5" s="79" t="s">
        <v>183</v>
      </c>
      <c r="M5" s="80" t="s">
        <v>183</v>
      </c>
      <c r="N5" s="81">
        <f>分析係数表!H8</f>
        <v>1.1829938181254628E-2</v>
      </c>
      <c r="O5" s="82">
        <f t="shared" ref="O5:O43" si="4">$M$44*N5</f>
        <v>0.16308319889994283</v>
      </c>
      <c r="P5" s="76">
        <f>分析係数表!C8</f>
        <v>0.25708080716677228</v>
      </c>
      <c r="Q5" s="82">
        <f t="shared" ref="Q5:Q38" si="5">O5*P5</f>
        <v>4.1925560408536573E-2</v>
      </c>
      <c r="R5" s="83">
        <f t="array" ref="R5:R43">MMULT(逆行列係数!C5:AO43,'7'!Q5:Q43)</f>
        <v>6.0784790329340782E-2</v>
      </c>
      <c r="S5" s="84">
        <f t="shared" ref="S5:S38" si="6">I5+R5</f>
        <v>7.4657547857765377E-2</v>
      </c>
      <c r="T5" s="85">
        <f>分析係数表!F8</f>
        <v>0.4511367492365117</v>
      </c>
      <c r="U5" s="86">
        <f t="shared" ref="U5:U43" si="7">S5*T5</f>
        <v>3.3680763446521572E-2</v>
      </c>
      <c r="V5" s="87">
        <f>分析係数表!D8</f>
        <v>0.32558534102477094</v>
      </c>
      <c r="W5" s="167">
        <f t="shared" ref="W5:W43" si="8">ROUND(S5*V5,0)</f>
        <v>0</v>
      </c>
      <c r="X5" s="76">
        <f>分析係数表!E8</f>
        <v>0.2662029182219206</v>
      </c>
      <c r="Y5" s="166">
        <f t="shared" ref="Y5:Y43" si="9">ROUND(S5*X5,0)</f>
        <v>0</v>
      </c>
    </row>
    <row r="6" spans="1:25" x14ac:dyDescent="0.2">
      <c r="A6" s="6" t="s">
        <v>220</v>
      </c>
      <c r="B6" s="5" t="s">
        <v>266</v>
      </c>
      <c r="C6" s="90"/>
      <c r="D6" s="76">
        <f>投入係数表!I6</f>
        <v>3.0766556579176083E-2</v>
      </c>
      <c r="E6" s="77">
        <f t="shared" si="0"/>
        <v>3.0766556579176081</v>
      </c>
      <c r="F6" s="76">
        <f>分析係数表!C9</f>
        <v>5.5710306406685284E-2</v>
      </c>
      <c r="G6" s="77">
        <f t="shared" si="1"/>
        <v>0.17140142941045186</v>
      </c>
      <c r="H6" s="77">
        <v>0.18400221235576192</v>
      </c>
      <c r="I6" s="77">
        <f t="shared" si="2"/>
        <v>0.18400221235576192</v>
      </c>
      <c r="J6" s="76">
        <f>分析係数表!G9</f>
        <v>0.27272727272727271</v>
      </c>
      <c r="K6" s="78">
        <f t="shared" si="3"/>
        <v>5.0182421551571425E-2</v>
      </c>
      <c r="L6" s="79"/>
      <c r="M6" s="80"/>
      <c r="N6" s="81">
        <f>分析係数表!H9</f>
        <v>6.1990942434522072E-4</v>
      </c>
      <c r="O6" s="82">
        <f t="shared" si="4"/>
        <v>8.5458444838397984E-3</v>
      </c>
      <c r="P6" s="76">
        <f>分析係数表!C9</f>
        <v>5.5710306406685284E-2</v>
      </c>
      <c r="Q6" s="82">
        <f t="shared" si="5"/>
        <v>4.7609161469859643E-4</v>
      </c>
      <c r="R6" s="83">
        <v>5.5326429023569283E-4</v>
      </c>
      <c r="S6" s="84">
        <f t="shared" si="6"/>
        <v>0.18455547664599761</v>
      </c>
      <c r="T6" s="85">
        <f>分析係数表!F9</f>
        <v>0.77272727272727271</v>
      </c>
      <c r="U6" s="86">
        <f t="shared" si="7"/>
        <v>0.14261105013554359</v>
      </c>
      <c r="V6" s="87">
        <f>分析係数表!D9</f>
        <v>0</v>
      </c>
      <c r="W6" s="167">
        <f t="shared" si="8"/>
        <v>0</v>
      </c>
      <c r="X6" s="76">
        <f>分析係数表!E9</f>
        <v>0</v>
      </c>
      <c r="Y6" s="166">
        <f t="shared" si="9"/>
        <v>0</v>
      </c>
    </row>
    <row r="7" spans="1:25" x14ac:dyDescent="0.2">
      <c r="A7" s="6" t="s">
        <v>221</v>
      </c>
      <c r="B7" s="5" t="s">
        <v>267</v>
      </c>
      <c r="C7" s="90"/>
      <c r="D7" s="76">
        <f>投入係数表!I7</f>
        <v>0</v>
      </c>
      <c r="E7" s="77">
        <f t="shared" si="0"/>
        <v>0</v>
      </c>
      <c r="F7" s="76">
        <f>分析係数表!C10</f>
        <v>2.7964205816555232E-3</v>
      </c>
      <c r="G7" s="77">
        <f t="shared" si="1"/>
        <v>0</v>
      </c>
      <c r="H7" s="77">
        <v>2.6359887109934894E-5</v>
      </c>
      <c r="I7" s="77">
        <f t="shared" si="2"/>
        <v>2.6359887109934894E-5</v>
      </c>
      <c r="J7" s="76">
        <f>分析係数表!G10</f>
        <v>0.2857142857142857</v>
      </c>
      <c r="K7" s="78">
        <f t="shared" si="3"/>
        <v>7.5313963171242552E-6</v>
      </c>
      <c r="L7" s="79"/>
      <c r="M7" s="80"/>
      <c r="N7" s="81">
        <f>分析係数表!H10</f>
        <v>1.205379436226818E-3</v>
      </c>
      <c r="O7" s="82">
        <f t="shared" si="4"/>
        <v>1.6616919829688499E-2</v>
      </c>
      <c r="P7" s="76">
        <f>分析係数表!C10</f>
        <v>2.7964205816555232E-3</v>
      </c>
      <c r="Q7" s="82">
        <f t="shared" si="5"/>
        <v>4.6467896615460711E-5</v>
      </c>
      <c r="R7" s="83">
        <v>8.2432365873539513E-5</v>
      </c>
      <c r="S7" s="84">
        <f t="shared" si="6"/>
        <v>1.087922529834744E-4</v>
      </c>
      <c r="T7" s="85">
        <f>分析係数表!F10</f>
        <v>0.5714285714285714</v>
      </c>
      <c r="U7" s="86">
        <f t="shared" si="7"/>
        <v>6.2167001704842515E-5</v>
      </c>
      <c r="V7" s="87">
        <f>分析係数表!D10</f>
        <v>0.14285714285714285</v>
      </c>
      <c r="W7" s="167">
        <f t="shared" si="8"/>
        <v>0</v>
      </c>
      <c r="X7" s="76">
        <f>分析係数表!E10</f>
        <v>0</v>
      </c>
      <c r="Y7" s="166">
        <f t="shared" si="9"/>
        <v>0</v>
      </c>
    </row>
    <row r="8" spans="1:25" x14ac:dyDescent="0.2">
      <c r="A8" s="6" t="s">
        <v>222</v>
      </c>
      <c r="B8" s="5" t="s">
        <v>27</v>
      </c>
      <c r="C8" s="90"/>
      <c r="D8" s="76">
        <f>投入係数表!I8</f>
        <v>5.0408482530853466E-3</v>
      </c>
      <c r="E8" s="77">
        <f t="shared" si="0"/>
        <v>0.50408482530853471</v>
      </c>
      <c r="F8" s="76">
        <f>分析係数表!C11</f>
        <v>6.4759848893686245E-3</v>
      </c>
      <c r="G8" s="77">
        <f t="shared" si="1"/>
        <v>3.2644457116580935E-3</v>
      </c>
      <c r="H8" s="77">
        <v>4.1723274453163567E-3</v>
      </c>
      <c r="I8" s="77">
        <f t="shared" si="2"/>
        <v>4.1723274453163567E-3</v>
      </c>
      <c r="J8" s="76">
        <f>分析係数表!G11</f>
        <v>0.45</v>
      </c>
      <c r="K8" s="78">
        <f t="shared" si="3"/>
        <v>1.8775473503923606E-3</v>
      </c>
      <c r="L8" s="79"/>
      <c r="M8" s="80"/>
      <c r="N8" s="81">
        <f>分析係数表!H11</f>
        <v>-2.2959608309082246E-5</v>
      </c>
      <c r="O8" s="82">
        <f t="shared" si="4"/>
        <v>-3.1651275866073327E-4</v>
      </c>
      <c r="P8" s="76">
        <f>分析係数表!C11</f>
        <v>6.4759848893686245E-3</v>
      </c>
      <c r="Q8" s="82">
        <f t="shared" si="5"/>
        <v>-2.0497318423792871E-6</v>
      </c>
      <c r="R8" s="83">
        <v>1.0673287216046458E-4</v>
      </c>
      <c r="S8" s="84">
        <f t="shared" si="6"/>
        <v>4.2790603174768212E-3</v>
      </c>
      <c r="T8" s="85">
        <f>分析係数表!F11</f>
        <v>0.7</v>
      </c>
      <c r="U8" s="86">
        <f t="shared" si="7"/>
        <v>2.9953422222337746E-3</v>
      </c>
      <c r="V8" s="87">
        <f>分析係数表!D11</f>
        <v>0</v>
      </c>
      <c r="W8" s="167">
        <f t="shared" si="8"/>
        <v>0</v>
      </c>
      <c r="X8" s="76">
        <f>分析係数表!E11</f>
        <v>0</v>
      </c>
      <c r="Y8" s="166">
        <f t="shared" si="9"/>
        <v>0</v>
      </c>
    </row>
    <row r="9" spans="1:25" x14ac:dyDescent="0.2">
      <c r="A9" s="6" t="s">
        <v>223</v>
      </c>
      <c r="B9" s="5" t="s">
        <v>191</v>
      </c>
      <c r="C9" s="90"/>
      <c r="D9" s="76">
        <f>投入係数表!I9</f>
        <v>1.9120458891013384E-3</v>
      </c>
      <c r="E9" s="77">
        <f t="shared" si="0"/>
        <v>0.19120458891013384</v>
      </c>
      <c r="F9" s="76">
        <f>分析係数表!C12</f>
        <v>0.17595248540478525</v>
      </c>
      <c r="G9" s="77">
        <f t="shared" si="1"/>
        <v>3.3642922639538289E-2</v>
      </c>
      <c r="H9" s="77">
        <v>3.8638572806750843E-2</v>
      </c>
      <c r="I9" s="77">
        <f t="shared" si="2"/>
        <v>3.8638572806750843E-2</v>
      </c>
      <c r="J9" s="76">
        <f>分析係数表!G12</f>
        <v>0.14349788595589075</v>
      </c>
      <c r="K9" s="78">
        <f t="shared" si="3"/>
        <v>5.5445535141215143E-3</v>
      </c>
      <c r="L9" s="79"/>
      <c r="M9" s="80"/>
      <c r="N9" s="81">
        <f>分析係数表!H12</f>
        <v>9.2205786969274298E-2</v>
      </c>
      <c r="O9" s="82">
        <f t="shared" si="4"/>
        <v>1.2711152387815048</v>
      </c>
      <c r="P9" s="76">
        <f>分析係数表!C12</f>
        <v>0.17595248540478525</v>
      </c>
      <c r="Q9" s="82">
        <f t="shared" si="5"/>
        <v>0.22365588549950285</v>
      </c>
      <c r="R9" s="83">
        <v>0.24866240035148815</v>
      </c>
      <c r="S9" s="84">
        <f t="shared" si="6"/>
        <v>0.28730097315823899</v>
      </c>
      <c r="T9" s="85">
        <f>分析係数表!F12</f>
        <v>0.29285224545766197</v>
      </c>
      <c r="U9" s="86">
        <f t="shared" si="7"/>
        <v>8.4136735111561764E-2</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投入係数表!I10</f>
        <v>6.4314270815226835E-3</v>
      </c>
      <c r="E10" s="77">
        <f t="shared" si="0"/>
        <v>0.64314270815226837</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0.19433883381769024</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75">
        <f>最終需要_まとめ!C12</f>
        <v>100</v>
      </c>
      <c r="D11" s="76">
        <f>投入係数表!I11</f>
        <v>0.30975143403441685</v>
      </c>
      <c r="E11" s="77">
        <f t="shared" si="0"/>
        <v>30.975143403441685</v>
      </c>
      <c r="F11" s="76">
        <f>分析係数表!C14</f>
        <v>0.19640062597809071</v>
      </c>
      <c r="G11" s="77">
        <f t="shared" si="1"/>
        <v>6.0835375541970738</v>
      </c>
      <c r="H11" s="77">
        <v>6.5233679746917854</v>
      </c>
      <c r="I11" s="77">
        <f t="shared" si="2"/>
        <v>106.52336797469178</v>
      </c>
      <c r="J11" s="76">
        <f>分析係数表!G14</f>
        <v>0.16773857118025379</v>
      </c>
      <c r="K11" s="78">
        <f t="shared" si="3"/>
        <v>17.868077541383204</v>
      </c>
      <c r="L11" s="79"/>
      <c r="M11" s="80"/>
      <c r="N11" s="81">
        <f>分析係数表!H14</f>
        <v>1.1652001216859241E-3</v>
      </c>
      <c r="O11" s="82">
        <f t="shared" si="4"/>
        <v>1.6063022502032214E-2</v>
      </c>
      <c r="P11" s="76">
        <f>分析係数表!C14</f>
        <v>0.19640062597809071</v>
      </c>
      <c r="Q11" s="82">
        <f t="shared" si="5"/>
        <v>3.1547876744992837E-3</v>
      </c>
      <c r="R11" s="83">
        <v>1.7694174514302864E-2</v>
      </c>
      <c r="S11" s="84">
        <f t="shared" si="6"/>
        <v>106.54106214920608</v>
      </c>
      <c r="T11" s="85">
        <f>分析係数表!F14</f>
        <v>0.31948548583347819</v>
      </c>
      <c r="U11" s="86">
        <f t="shared" si="7"/>
        <v>34.038323001953898</v>
      </c>
      <c r="V11" s="87">
        <f>分析係数表!D14</f>
        <v>9.0039979141317575E-2</v>
      </c>
      <c r="W11" s="167">
        <f t="shared" si="8"/>
        <v>10</v>
      </c>
      <c r="X11" s="76">
        <f>分析係数表!E14</f>
        <v>7.6134190856944201E-2</v>
      </c>
      <c r="Y11" s="166">
        <f t="shared" si="9"/>
        <v>8</v>
      </c>
    </row>
    <row r="12" spans="1:25" x14ac:dyDescent="0.2">
      <c r="A12" s="6" t="s">
        <v>226</v>
      </c>
      <c r="B12" s="5" t="s">
        <v>29</v>
      </c>
      <c r="C12" s="90"/>
      <c r="D12" s="76">
        <f>投入係数表!I12</f>
        <v>3.7024161307144102E-2</v>
      </c>
      <c r="E12" s="77">
        <f t="shared" si="0"/>
        <v>3.7024161307144103</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0.1171097207044713</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投入係数表!I13</f>
        <v>4.1717364853120107E-3</v>
      </c>
      <c r="E13" s="77">
        <f t="shared" si="0"/>
        <v>0.41717364853120109</v>
      </c>
      <c r="F13" s="76">
        <f>分析係数表!C16</f>
        <v>6.4643221946592777E-2</v>
      </c>
      <c r="G13" s="77">
        <f t="shared" si="1"/>
        <v>2.6967448752272319E-2</v>
      </c>
      <c r="H13" s="77">
        <v>3.8767052501800119E-2</v>
      </c>
      <c r="I13" s="77">
        <f t="shared" si="2"/>
        <v>3.8767052501800119E-2</v>
      </c>
      <c r="J13" s="76">
        <f>分析係数表!G16</f>
        <v>3.2854209445585217E-2</v>
      </c>
      <c r="K13" s="78">
        <f t="shared" si="3"/>
        <v>1.2736608624821396E-3</v>
      </c>
      <c r="L13" s="79"/>
      <c r="M13" s="80"/>
      <c r="N13" s="81">
        <f>分析係数表!H16</f>
        <v>1.6731814555243689E-2</v>
      </c>
      <c r="O13" s="82">
        <f t="shared" si="4"/>
        <v>0.2306586728740094</v>
      </c>
      <c r="P13" s="76">
        <f>分析係数表!C16</f>
        <v>6.4643221946592777E-2</v>
      </c>
      <c r="Q13" s="82">
        <f t="shared" si="5"/>
        <v>1.4910519784501128E-2</v>
      </c>
      <c r="R13" s="83">
        <v>1.7686305919552919E-2</v>
      </c>
      <c r="S13" s="84">
        <f t="shared" si="6"/>
        <v>5.6453358421353038E-2</v>
      </c>
      <c r="T13" s="85">
        <f>分析係数表!F16</f>
        <v>0.28747433264887062</v>
      </c>
      <c r="U13" s="86">
        <f t="shared" si="7"/>
        <v>1.6228891537965966E-2</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投入係数表!I14</f>
        <v>2.1380149487224057E-2</v>
      </c>
      <c r="E14" s="77">
        <f t="shared" si="0"/>
        <v>2.1380149487224056</v>
      </c>
      <c r="F14" s="76">
        <f>分析係数表!C17</f>
        <v>7.1833954921355581E-2</v>
      </c>
      <c r="G14" s="77">
        <f t="shared" si="1"/>
        <v>0.15358206944770963</v>
      </c>
      <c r="H14" s="77">
        <v>0.1753721910196531</v>
      </c>
      <c r="I14" s="77">
        <f t="shared" si="2"/>
        <v>0.1753721910196531</v>
      </c>
      <c r="J14" s="76">
        <f>分析係数表!G17</f>
        <v>0.22404227212681638</v>
      </c>
      <c r="K14" s="78">
        <f t="shared" si="3"/>
        <v>3.9290784143901143E-2</v>
      </c>
      <c r="L14" s="79"/>
      <c r="M14" s="80"/>
      <c r="N14" s="81">
        <f>分析係数表!H17</f>
        <v>2.8642111365580103E-3</v>
      </c>
      <c r="O14" s="82">
        <f t="shared" si="4"/>
        <v>3.9484966642926479E-2</v>
      </c>
      <c r="P14" s="76">
        <f>分析係数表!C17</f>
        <v>7.1833954921355581E-2</v>
      </c>
      <c r="Q14" s="82">
        <f t="shared" si="5"/>
        <v>2.8363613138992095E-3</v>
      </c>
      <c r="R14" s="83">
        <v>6.5420418046596126E-3</v>
      </c>
      <c r="S14" s="84">
        <f t="shared" si="6"/>
        <v>0.18191423282431271</v>
      </c>
      <c r="T14" s="85">
        <f>分析係数表!F17</f>
        <v>0.35984147952443857</v>
      </c>
      <c r="U14" s="86">
        <f t="shared" si="7"/>
        <v>6.5460286686053873E-2</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投入係数表!I15</f>
        <v>2.6073353033200068E-3</v>
      </c>
      <c r="E15" s="77">
        <f t="shared" si="0"/>
        <v>0.2607335303320007</v>
      </c>
      <c r="F15" s="76">
        <f>分析係数表!C18</f>
        <v>8.5547050877982866E-2</v>
      </c>
      <c r="G15" s="77">
        <f t="shared" si="1"/>
        <v>2.2304984584907754E-2</v>
      </c>
      <c r="H15" s="77">
        <v>2.7477412334049083E-2</v>
      </c>
      <c r="I15" s="77">
        <f t="shared" si="2"/>
        <v>2.7477412334049083E-2</v>
      </c>
      <c r="J15" s="76">
        <f>分析係数表!G18</f>
        <v>0.21485411140583555</v>
      </c>
      <c r="K15" s="78">
        <f t="shared" si="3"/>
        <v>5.9036350107638611E-3</v>
      </c>
      <c r="L15" s="79"/>
      <c r="M15" s="80"/>
      <c r="N15" s="81">
        <f>分析係数表!H18</f>
        <v>4.4771236202710384E-4</v>
      </c>
      <c r="O15" s="82">
        <f t="shared" si="4"/>
        <v>6.1719987938842992E-3</v>
      </c>
      <c r="P15" s="76">
        <f>分析係数表!C18</f>
        <v>8.5547050877982866E-2</v>
      </c>
      <c r="Q15" s="82">
        <f t="shared" si="5"/>
        <v>5.2799629483926908E-4</v>
      </c>
      <c r="R15" s="83">
        <v>1.3148078546835673E-3</v>
      </c>
      <c r="S15" s="84">
        <f t="shared" si="6"/>
        <v>2.8792220188732651E-2</v>
      </c>
      <c r="T15" s="85">
        <f>分析係数表!F18</f>
        <v>0.45800176834659595</v>
      </c>
      <c r="U15" s="86">
        <f t="shared" si="7"/>
        <v>1.3186887761064114E-2</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投入係数表!I16</f>
        <v>6.9528941421866854E-3</v>
      </c>
      <c r="E16" s="77">
        <f t="shared" si="0"/>
        <v>0.69528941421866852</v>
      </c>
      <c r="F16" s="76">
        <f>分析係数表!C19</f>
        <v>0.13115875912408759</v>
      </c>
      <c r="G16" s="77">
        <f t="shared" si="1"/>
        <v>9.1193296801034301E-2</v>
      </c>
      <c r="H16" s="77">
        <v>0.12678577069008987</v>
      </c>
      <c r="I16" s="77">
        <f t="shared" si="2"/>
        <v>0.12678577069008987</v>
      </c>
      <c r="J16" s="76">
        <f>分析係数表!G19</f>
        <v>5.7684761281883587E-2</v>
      </c>
      <c r="K16" s="78">
        <f t="shared" si="3"/>
        <v>7.3136069161974671E-3</v>
      </c>
      <c r="L16" s="79"/>
      <c r="M16" s="80"/>
      <c r="N16" s="81">
        <f>分析係数表!H19</f>
        <v>-1.1479804154541123E-4</v>
      </c>
      <c r="O16" s="82">
        <f t="shared" si="4"/>
        <v>-1.5825637933036664E-3</v>
      </c>
      <c r="P16" s="76">
        <f>分析係数表!C19</f>
        <v>0.13115875912408759</v>
      </c>
      <c r="Q16" s="82">
        <f t="shared" si="5"/>
        <v>-2.0756710336441791E-4</v>
      </c>
      <c r="R16" s="83">
        <v>1.4929518111775402E-3</v>
      </c>
      <c r="S16" s="84">
        <f t="shared" si="6"/>
        <v>0.1282787225012674</v>
      </c>
      <c r="T16" s="85">
        <f>分析係数表!F19</f>
        <v>0.24015696533682146</v>
      </c>
      <c r="U16" s="86">
        <f t="shared" si="7"/>
        <v>3.0807028713188613E-2</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投入係数表!I17</f>
        <v>2.2596905962106728E-3</v>
      </c>
      <c r="E17" s="77">
        <f t="shared" si="0"/>
        <v>0.22596905962106728</v>
      </c>
      <c r="F17" s="76">
        <f>分析係数表!C20</f>
        <v>0.10578609000584449</v>
      </c>
      <c r="G17" s="77">
        <f t="shared" si="1"/>
        <v>2.3904383279610263E-2</v>
      </c>
      <c r="H17" s="77">
        <v>3.4119812387649981E-2</v>
      </c>
      <c r="I17" s="77">
        <f t="shared" si="2"/>
        <v>3.4119812387649981E-2</v>
      </c>
      <c r="J17" s="76">
        <f>分析係数表!G20</f>
        <v>0.10007552870090634</v>
      </c>
      <c r="K17" s="78">
        <f t="shared" si="3"/>
        <v>3.4145582638698056E-3</v>
      </c>
      <c r="L17" s="79"/>
      <c r="M17" s="80"/>
      <c r="N17" s="81">
        <f>分析係数表!H20</f>
        <v>5.5677050149524447E-4</v>
      </c>
      <c r="O17" s="82">
        <f t="shared" si="4"/>
        <v>7.6754343975227813E-3</v>
      </c>
      <c r="P17" s="76">
        <f>分析係数表!C20</f>
        <v>0.10578609000584449</v>
      </c>
      <c r="Q17" s="82">
        <f t="shared" si="5"/>
        <v>8.1195419401029973E-4</v>
      </c>
      <c r="R17" s="83">
        <v>2.5632040444432541E-3</v>
      </c>
      <c r="S17" s="84">
        <f t="shared" si="6"/>
        <v>3.6683016432093235E-2</v>
      </c>
      <c r="T17" s="85">
        <f>分析係数表!F20</f>
        <v>0.22356495468277945</v>
      </c>
      <c r="U17" s="86">
        <f t="shared" si="7"/>
        <v>8.2010369062685776E-3</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投入係数表!I18</f>
        <v>9.9078741526160263E-3</v>
      </c>
      <c r="E18" s="77">
        <f t="shared" si="0"/>
        <v>0.99078741526160263</v>
      </c>
      <c r="F18" s="76">
        <f>分析係数表!C21</f>
        <v>0.49326544021024965</v>
      </c>
      <c r="G18" s="77">
        <f t="shared" si="1"/>
        <v>0.48872119054378982</v>
      </c>
      <c r="H18" s="77">
        <v>0.58401387258153692</v>
      </c>
      <c r="I18" s="77">
        <f t="shared" si="2"/>
        <v>0.58401387258153692</v>
      </c>
      <c r="J18" s="76">
        <f>分析係数表!G21</f>
        <v>0.28516082529957654</v>
      </c>
      <c r="K18" s="78">
        <f t="shared" si="3"/>
        <v>0.16653787789175281</v>
      </c>
      <c r="L18" s="79"/>
      <c r="M18" s="80"/>
      <c r="N18" s="81">
        <f>分析係数表!H21</f>
        <v>9.2412423444056041E-4</v>
      </c>
      <c r="O18" s="82">
        <f t="shared" si="4"/>
        <v>1.2739638536094514E-2</v>
      </c>
      <c r="P18" s="76">
        <f>分析係数表!C21</f>
        <v>0.49326544021024965</v>
      </c>
      <c r="Q18" s="82">
        <f t="shared" si="5"/>
        <v>6.2840234106261205E-3</v>
      </c>
      <c r="R18" s="83">
        <v>1.7593271787141245E-2</v>
      </c>
      <c r="S18" s="84">
        <f t="shared" si="6"/>
        <v>0.60160714436867813</v>
      </c>
      <c r="T18" s="85">
        <f>分析係数表!F21</f>
        <v>0.42584917560140551</v>
      </c>
      <c r="U18" s="86">
        <f t="shared" si="7"/>
        <v>0.25619390646531731</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投入係数表!I19</f>
        <v>6.9528941421866856E-4</v>
      </c>
      <c r="E19" s="77">
        <f t="shared" si="0"/>
        <v>6.9528941421866858E-2</v>
      </c>
      <c r="F19" s="76">
        <f>分析係数表!C22</f>
        <v>6.9390630503698536E-2</v>
      </c>
      <c r="G19" s="77">
        <f t="shared" si="1"/>
        <v>4.8246570835180627E-3</v>
      </c>
      <c r="H19" s="77">
        <v>6.5609166693666801E-3</v>
      </c>
      <c r="I19" s="77">
        <f t="shared" si="2"/>
        <v>6.5609166693666801E-3</v>
      </c>
      <c r="J19" s="76">
        <f>分析係数表!G22</f>
        <v>0.19456830158086744</v>
      </c>
      <c r="K19" s="78">
        <f t="shared" si="3"/>
        <v>1.2765464131722765E-3</v>
      </c>
      <c r="L19" s="79"/>
      <c r="M19" s="80"/>
      <c r="N19" s="81">
        <f>分析係数表!H22</f>
        <v>4.5919216618164492E-5</v>
      </c>
      <c r="O19" s="82">
        <f t="shared" si="4"/>
        <v>6.3302551732146654E-4</v>
      </c>
      <c r="P19" s="76">
        <f>分析係数表!C22</f>
        <v>6.9390630503698536E-2</v>
      </c>
      <c r="Q19" s="82">
        <f t="shared" si="5"/>
        <v>4.3926039771866504E-5</v>
      </c>
      <c r="R19" s="83">
        <v>4.9003747269000359E-4</v>
      </c>
      <c r="S19" s="84">
        <f t="shared" si="6"/>
        <v>7.050954142056684E-3</v>
      </c>
      <c r="T19" s="85">
        <f>分析係数表!F22</f>
        <v>0.41264693960275639</v>
      </c>
      <c r="U19" s="86">
        <f t="shared" si="7"/>
        <v>2.9095546479990693E-3</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投入係数表!I20</f>
        <v>1.7382235355466714E-4</v>
      </c>
      <c r="E20" s="77">
        <f t="shared" si="0"/>
        <v>1.7382235355466714E-2</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3.1651275866073327E-4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投入係数表!I21</f>
        <v>0</v>
      </c>
      <c r="E21" s="77">
        <f t="shared" si="0"/>
        <v>0</v>
      </c>
      <c r="F21" s="76">
        <f>分析係数表!C24</f>
        <v>0.34782608695652173</v>
      </c>
      <c r="G21" s="77">
        <f t="shared" si="1"/>
        <v>0</v>
      </c>
      <c r="H21" s="77">
        <v>5.5659661147643138E-3</v>
      </c>
      <c r="I21" s="77">
        <f t="shared" si="2"/>
        <v>5.5659661147643138E-3</v>
      </c>
      <c r="J21" s="76">
        <f>分析係数表!G24</f>
        <v>0.20816326530612245</v>
      </c>
      <c r="K21" s="78">
        <f t="shared" si="3"/>
        <v>1.1586296810325715E-3</v>
      </c>
      <c r="L21" s="79"/>
      <c r="M21" s="80"/>
      <c r="N21" s="81">
        <f>分析係数表!H24</f>
        <v>3.5587392879077485E-4</v>
      </c>
      <c r="O21" s="82">
        <f t="shared" si="4"/>
        <v>4.9059477592413659E-3</v>
      </c>
      <c r="P21" s="76">
        <f>分析係数表!C24</f>
        <v>0.34782608695652173</v>
      </c>
      <c r="Q21" s="82">
        <f t="shared" si="5"/>
        <v>1.7064166119100403E-3</v>
      </c>
      <c r="R21" s="83">
        <v>7.0847403726577614E-3</v>
      </c>
      <c r="S21" s="84">
        <f t="shared" si="6"/>
        <v>1.2650706487422076E-2</v>
      </c>
      <c r="T21" s="85">
        <f>分析係数表!F24</f>
        <v>0.39183673469387753</v>
      </c>
      <c r="U21" s="86">
        <f t="shared" si="7"/>
        <v>4.957011521602119E-3</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投入係数表!I22</f>
        <v>0</v>
      </c>
      <c r="E22" s="77">
        <f t="shared" si="0"/>
        <v>0</v>
      </c>
      <c r="F22" s="76">
        <f>分析係数表!C25</f>
        <v>2.4457402008422391E-2</v>
      </c>
      <c r="G22" s="77">
        <f t="shared" si="1"/>
        <v>0</v>
      </c>
      <c r="H22" s="77">
        <v>9.8620496303550406E-4</v>
      </c>
      <c r="I22" s="77">
        <f t="shared" si="2"/>
        <v>9.8620496303550406E-4</v>
      </c>
      <c r="J22" s="76">
        <f>分析係数表!G25</f>
        <v>0.19696969696969696</v>
      </c>
      <c r="K22" s="78">
        <f t="shared" si="3"/>
        <v>1.9425249271911443E-4</v>
      </c>
      <c r="L22" s="79"/>
      <c r="M22" s="80"/>
      <c r="N22" s="81">
        <f>分析係数表!H25</f>
        <v>5.165911869543506E-4</v>
      </c>
      <c r="O22" s="82">
        <f t="shared" si="4"/>
        <v>7.1215370698664996E-3</v>
      </c>
      <c r="P22" s="76">
        <f>分析係数表!C25</f>
        <v>2.4457402008422391E-2</v>
      </c>
      <c r="Q22" s="82">
        <f t="shared" si="5"/>
        <v>1.7417429503560744E-4</v>
      </c>
      <c r="R22" s="83">
        <v>1.7625712416984348E-3</v>
      </c>
      <c r="S22" s="84">
        <f t="shared" si="6"/>
        <v>2.7487762047339387E-3</v>
      </c>
      <c r="T22" s="85">
        <f>分析係数表!F25</f>
        <v>0.35101010101010099</v>
      </c>
      <c r="U22" s="86">
        <f t="shared" si="7"/>
        <v>9.6484821327782187E-4</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投入係数表!I23</f>
        <v>1.7382235355466714E-4</v>
      </c>
      <c r="E23" s="77">
        <f t="shared" si="0"/>
        <v>1.7382235355466714E-2</v>
      </c>
      <c r="F23" s="76">
        <f>分析係数表!C26</f>
        <v>7.6803723816912361E-2</v>
      </c>
      <c r="G23" s="77">
        <f t="shared" si="1"/>
        <v>1.3350204035618349E-3</v>
      </c>
      <c r="H23" s="77">
        <v>2.9534202764429722E-3</v>
      </c>
      <c r="I23" s="77">
        <f t="shared" si="2"/>
        <v>2.9534202764429722E-3</v>
      </c>
      <c r="J23" s="76">
        <f>分析係数表!G26</f>
        <v>0.19661921708185054</v>
      </c>
      <c r="K23" s="78">
        <f t="shared" si="3"/>
        <v>5.8069918246787984E-4</v>
      </c>
      <c r="L23" s="79"/>
      <c r="M23" s="80"/>
      <c r="N23" s="81">
        <f>分析係数表!H26</f>
        <v>1.0945993261354961E-2</v>
      </c>
      <c r="O23" s="82">
        <f t="shared" si="4"/>
        <v>0.15089745769150459</v>
      </c>
      <c r="P23" s="76">
        <f>分析係数表!C26</f>
        <v>7.6803723816912361E-2</v>
      </c>
      <c r="Q23" s="82">
        <f t="shared" si="5"/>
        <v>1.1589486665212536E-2</v>
      </c>
      <c r="R23" s="83">
        <v>1.250604654211394E-2</v>
      </c>
      <c r="S23" s="84">
        <f t="shared" si="6"/>
        <v>1.5459466818556913E-2</v>
      </c>
      <c r="T23" s="85">
        <f>分析係数表!F26</f>
        <v>0.33496441281138789</v>
      </c>
      <c r="U23" s="86">
        <f t="shared" si="7"/>
        <v>5.1783712252550509E-3</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投入係数表!I24</f>
        <v>0</v>
      </c>
      <c r="E24" s="77">
        <f t="shared" si="0"/>
        <v>0</v>
      </c>
      <c r="F24" s="76">
        <f>分析係数表!C27</f>
        <v>1</v>
      </c>
      <c r="G24" s="77">
        <f t="shared" si="1"/>
        <v>0</v>
      </c>
      <c r="H24" s="77">
        <v>4.6055936450466886E-3</v>
      </c>
      <c r="I24" s="77">
        <f t="shared" si="2"/>
        <v>4.6055936450466886E-3</v>
      </c>
      <c r="J24" s="76">
        <f>分析係数表!G27</f>
        <v>0.17096451389423448</v>
      </c>
      <c r="K24" s="78">
        <f t="shared" si="3"/>
        <v>7.8739307871978259E-4</v>
      </c>
      <c r="L24" s="79"/>
      <c r="M24" s="80"/>
      <c r="N24" s="81">
        <f>分析係数表!H27</f>
        <v>1.0923033653045878E-2</v>
      </c>
      <c r="O24" s="82">
        <f t="shared" si="4"/>
        <v>0.15058094493284385</v>
      </c>
      <c r="P24" s="76">
        <f>分析係数表!C27</f>
        <v>1</v>
      </c>
      <c r="Q24" s="82">
        <f t="shared" si="5"/>
        <v>0.15058094493284385</v>
      </c>
      <c r="R24" s="83">
        <v>0.15664642576545801</v>
      </c>
      <c r="S24" s="84">
        <f t="shared" si="6"/>
        <v>0.16125201941050471</v>
      </c>
      <c r="T24" s="85">
        <f>分析係数表!F27</f>
        <v>0.32199214841043799</v>
      </c>
      <c r="U24" s="86">
        <f t="shared" si="7"/>
        <v>5.1921884165510059E-2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投入係数表!I25</f>
        <v>0</v>
      </c>
      <c r="E25" s="77">
        <f t="shared" si="0"/>
        <v>0</v>
      </c>
      <c r="F25" s="76">
        <f>分析係数表!C28</f>
        <v>0.18074367492972143</v>
      </c>
      <c r="G25" s="77">
        <f t="shared" si="1"/>
        <v>0</v>
      </c>
      <c r="H25" s="77">
        <v>9.6318705434819737E-3</v>
      </c>
      <c r="I25" s="77">
        <f t="shared" si="2"/>
        <v>9.6318705434819737E-3</v>
      </c>
      <c r="J25" s="76">
        <f>分析係数表!G28</f>
        <v>0.12488465087665333</v>
      </c>
      <c r="K25" s="78">
        <f t="shared" si="3"/>
        <v>1.2028727901118674E-3</v>
      </c>
      <c r="L25" s="79"/>
      <c r="M25" s="80"/>
      <c r="N25" s="81">
        <f>分析係数表!H28</f>
        <v>2.063494796778767E-2</v>
      </c>
      <c r="O25" s="82">
        <f t="shared" si="4"/>
        <v>0.28446584184633406</v>
      </c>
      <c r="P25" s="76">
        <f>分析係数表!C28</f>
        <v>0.18074367492972143</v>
      </c>
      <c r="Q25" s="82">
        <f t="shared" si="5"/>
        <v>5.1415401647283351E-2</v>
      </c>
      <c r="R25" s="83">
        <v>5.9324743867277527E-2</v>
      </c>
      <c r="S25" s="84">
        <f t="shared" si="6"/>
        <v>6.8956614410759495E-2</v>
      </c>
      <c r="T25" s="85">
        <f>分析係数表!F28</f>
        <v>0.21337024505280427</v>
      </c>
      <c r="U25" s="86">
        <f t="shared" si="7"/>
        <v>1.4713289714835489E-2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投入係数表!I26</f>
        <v>1.512254475925604E-2</v>
      </c>
      <c r="E26" s="77">
        <f t="shared" si="0"/>
        <v>1.512254475925604</v>
      </c>
      <c r="F26" s="76">
        <f>分析係数表!C29</f>
        <v>0.4900686838685725</v>
      </c>
      <c r="G26" s="77">
        <f t="shared" si="1"/>
        <v>0.74110856069121867</v>
      </c>
      <c r="H26" s="77">
        <v>0.85060257112794591</v>
      </c>
      <c r="I26" s="77">
        <f t="shared" si="2"/>
        <v>0.85060257112794591</v>
      </c>
      <c r="J26" s="76">
        <f>分析係数表!G29</f>
        <v>0.25811666442139297</v>
      </c>
      <c r="K26" s="78">
        <f t="shared" si="3"/>
        <v>0.21955469840780606</v>
      </c>
      <c r="L26" s="79"/>
      <c r="M26" s="80"/>
      <c r="N26" s="81">
        <f>分析係数表!H29</f>
        <v>9.8668916708280954E-3</v>
      </c>
      <c r="O26" s="82">
        <f t="shared" si="4"/>
        <v>0.13602135803445012</v>
      </c>
      <c r="P26" s="76">
        <f>分析係数表!C29</f>
        <v>0.4900686838685725</v>
      </c>
      <c r="Q26" s="82">
        <f t="shared" si="5"/>
        <v>6.6659807909958846E-2</v>
      </c>
      <c r="R26" s="83">
        <v>9.6020075329145735E-2</v>
      </c>
      <c r="S26" s="84">
        <f t="shared" si="6"/>
        <v>0.9466226464570916</v>
      </c>
      <c r="T26" s="85">
        <f>分析係数表!F29</f>
        <v>0.3889263101172033</v>
      </c>
      <c r="U26" s="86">
        <f t="shared" si="7"/>
        <v>0.36816645295993849</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投入係数表!I27</f>
        <v>3.8240917782026767E-3</v>
      </c>
      <c r="E27" s="77">
        <f t="shared" si="0"/>
        <v>0.38240917782026768</v>
      </c>
      <c r="F27" s="76">
        <f>分析係数表!C30</f>
        <v>1</v>
      </c>
      <c r="G27" s="77">
        <f t="shared" si="1"/>
        <v>0.38240917782026768</v>
      </c>
      <c r="H27" s="77">
        <v>0.44234264969879733</v>
      </c>
      <c r="I27" s="77">
        <f t="shared" si="2"/>
        <v>0.44234264969879733</v>
      </c>
      <c r="J27" s="76">
        <f>分析係数表!G30</f>
        <v>0.3444616177228233</v>
      </c>
      <c r="K27" s="78">
        <f t="shared" si="3"/>
        <v>0.15237006470304787</v>
      </c>
      <c r="L27" s="79"/>
      <c r="M27" s="80"/>
      <c r="N27" s="81">
        <f>分析係数表!H30</f>
        <v>0</v>
      </c>
      <c r="O27" s="82">
        <f t="shared" si="4"/>
        <v>0</v>
      </c>
      <c r="P27" s="76">
        <f>分析係数表!C30</f>
        <v>1</v>
      </c>
      <c r="Q27" s="82">
        <f t="shared" si="5"/>
        <v>0</v>
      </c>
      <c r="R27" s="83">
        <v>3.6508356635345518E-2</v>
      </c>
      <c r="S27" s="84">
        <f t="shared" si="6"/>
        <v>0.47885100633414285</v>
      </c>
      <c r="T27" s="85">
        <f>分析係数表!F30</f>
        <v>0.4403400309119011</v>
      </c>
      <c r="U27" s="86">
        <f t="shared" si="7"/>
        <v>0.21085726693137141</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投入係数表!I28</f>
        <v>4.6932035459760123E-2</v>
      </c>
      <c r="E28" s="77">
        <f t="shared" si="0"/>
        <v>4.6932035459760124</v>
      </c>
      <c r="F28" s="76">
        <f>分析係数表!C31</f>
        <v>4.323595505617972E-2</v>
      </c>
      <c r="G28" s="77">
        <f t="shared" si="1"/>
        <v>0.20291513758332216</v>
      </c>
      <c r="H28" s="77">
        <v>0.22491246178799271</v>
      </c>
      <c r="I28" s="77">
        <f t="shared" si="2"/>
        <v>0.22491246178799271</v>
      </c>
      <c r="J28" s="76">
        <f>分析係数表!G31</f>
        <v>7.0393374741200831E-2</v>
      </c>
      <c r="K28" s="78">
        <f t="shared" si="3"/>
        <v>1.5832347206608182E-2</v>
      </c>
      <c r="L28" s="79"/>
      <c r="M28" s="80"/>
      <c r="N28" s="81">
        <f>分析係数表!H31</f>
        <v>2.2758711736377779E-2</v>
      </c>
      <c r="O28" s="82">
        <f t="shared" si="4"/>
        <v>0.31374327202245189</v>
      </c>
      <c r="P28" s="76">
        <f>分析係数表!C31</f>
        <v>4.323595505617972E-2</v>
      </c>
      <c r="Q28" s="82">
        <f t="shared" si="5"/>
        <v>1.3564990008341498E-2</v>
      </c>
      <c r="R28" s="83">
        <v>1.7699155496936684E-2</v>
      </c>
      <c r="S28" s="84">
        <f t="shared" si="6"/>
        <v>0.24261161728492939</v>
      </c>
      <c r="T28" s="85">
        <f>分析係数表!F31</f>
        <v>0.34575569358178054</v>
      </c>
      <c r="U28" s="86">
        <f t="shared" si="7"/>
        <v>8.3884348005348261E-2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投入係数表!I29</f>
        <v>2.2596905962106728E-3</v>
      </c>
      <c r="E29" s="77">
        <f t="shared" si="0"/>
        <v>0.22596905962106728</v>
      </c>
      <c r="F29" s="76">
        <f>分析係数表!C32</f>
        <v>0.52019105514546249</v>
      </c>
      <c r="G29" s="77">
        <f t="shared" si="1"/>
        <v>0.11754708355451091</v>
      </c>
      <c r="H29" s="77">
        <v>0.14070955621051914</v>
      </c>
      <c r="I29" s="77">
        <f t="shared" si="2"/>
        <v>0.14070955621051914</v>
      </c>
      <c r="J29" s="76">
        <f>分析係数表!G32</f>
        <v>0.14013266998341625</v>
      </c>
      <c r="K29" s="78">
        <f t="shared" si="3"/>
        <v>1.9718005803961637E-2</v>
      </c>
      <c r="L29" s="79"/>
      <c r="M29" s="80"/>
      <c r="N29" s="81">
        <f>分析係数表!H32</f>
        <v>6.5492282701657108E-3</v>
      </c>
      <c r="O29" s="82">
        <f t="shared" si="4"/>
        <v>9.0285264407974158E-2</v>
      </c>
      <c r="P29" s="76">
        <f>分析係数表!C32</f>
        <v>0.52019105514546249</v>
      </c>
      <c r="Q29" s="82">
        <f t="shared" si="5"/>
        <v>4.6965586956471149E-2</v>
      </c>
      <c r="R29" s="83">
        <v>5.9041451281824198E-2</v>
      </c>
      <c r="S29" s="84">
        <f t="shared" si="6"/>
        <v>0.19975100749234334</v>
      </c>
      <c r="T29" s="85">
        <f>分析係数表!F32</f>
        <v>0.48341625207296851</v>
      </c>
      <c r="U29" s="86">
        <f t="shared" si="7"/>
        <v>9.6562883389748069E-2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投入係数表!I30</f>
        <v>6.9528941421866856E-4</v>
      </c>
      <c r="E30" s="77">
        <f t="shared" si="0"/>
        <v>6.9528941421866858E-2</v>
      </c>
      <c r="F30" s="76">
        <f>分析係数表!C33</f>
        <v>0.8616094310609943</v>
      </c>
      <c r="G30" s="77">
        <f t="shared" si="1"/>
        <v>5.9906791660767907E-2</v>
      </c>
      <c r="H30" s="77">
        <v>8.2196666642235863E-2</v>
      </c>
      <c r="I30" s="77">
        <f t="shared" si="2"/>
        <v>8.2196666642235863E-2</v>
      </c>
      <c r="J30" s="76">
        <f>分析係数表!G33</f>
        <v>0.50771971496437052</v>
      </c>
      <c r="K30" s="78">
        <f t="shared" si="3"/>
        <v>4.1732868158617376E-2</v>
      </c>
      <c r="L30" s="79"/>
      <c r="M30" s="80"/>
      <c r="N30" s="81">
        <f>分析係数表!H33</f>
        <v>9.6430354898145438E-4</v>
      </c>
      <c r="O30" s="82">
        <f t="shared" si="4"/>
        <v>1.3293535863750797E-2</v>
      </c>
      <c r="P30" s="76">
        <f>分析係数表!C33</f>
        <v>0.8616094310609943</v>
      </c>
      <c r="Q30" s="82">
        <f t="shared" si="5"/>
        <v>1.1453835872355248E-2</v>
      </c>
      <c r="R30" s="83">
        <v>3.2221345849897262E-2</v>
      </c>
      <c r="S30" s="84">
        <f t="shared" si="6"/>
        <v>0.11441801249213313</v>
      </c>
      <c r="T30" s="85">
        <f>分析係数表!F33</f>
        <v>0.64489311163895491</v>
      </c>
      <c r="U30" s="86">
        <f t="shared" si="7"/>
        <v>7.3787388103596543E-2</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投入係数表!I31</f>
        <v>8.2044150877802882E-2</v>
      </c>
      <c r="E31" s="77">
        <f t="shared" si="0"/>
        <v>8.2044150877802888</v>
      </c>
      <c r="F31" s="76">
        <f>分析係数表!C34</f>
        <v>0.46533725073451271</v>
      </c>
      <c r="G31" s="77">
        <f t="shared" si="1"/>
        <v>3.8178199608324355</v>
      </c>
      <c r="H31" s="77">
        <v>4.2052414799599838</v>
      </c>
      <c r="I31" s="77">
        <f t="shared" si="2"/>
        <v>4.2052414799599838</v>
      </c>
      <c r="J31" s="76">
        <f>分析係数表!G34</f>
        <v>0.42478189749182116</v>
      </c>
      <c r="K31" s="78">
        <f t="shared" si="3"/>
        <v>1.7863104552687161</v>
      </c>
      <c r="L31" s="79"/>
      <c r="M31" s="80"/>
      <c r="N31" s="81">
        <f>分析係数表!H34</f>
        <v>0.16189393808941618</v>
      </c>
      <c r="O31" s="82">
        <f t="shared" si="4"/>
        <v>2.2318105895064955</v>
      </c>
      <c r="P31" s="76">
        <f>分析係数表!C34</f>
        <v>0.46533725073451271</v>
      </c>
      <c r="Q31" s="82">
        <f t="shared" si="5"/>
        <v>1.0385446038811248</v>
      </c>
      <c r="R31" s="83">
        <v>1.1291261669214816</v>
      </c>
      <c r="S31" s="84">
        <f t="shared" si="6"/>
        <v>5.3343676468814651</v>
      </c>
      <c r="T31" s="85">
        <f>分析係数表!F34</f>
        <v>0.69907306434023986</v>
      </c>
      <c r="U31" s="86">
        <f t="shared" si="7"/>
        <v>3.7291127372228603</v>
      </c>
      <c r="V31" s="87">
        <f>分析係数表!D34</f>
        <v>0.22532715376226828</v>
      </c>
      <c r="W31" s="167">
        <f t="shared" si="8"/>
        <v>1</v>
      </c>
      <c r="X31" s="76">
        <f>分析係数表!E34</f>
        <v>0.16319520174482008</v>
      </c>
      <c r="Y31" s="166">
        <f t="shared" si="9"/>
        <v>1</v>
      </c>
    </row>
    <row r="32" spans="1:25" x14ac:dyDescent="0.2">
      <c r="A32" s="6" t="s">
        <v>20</v>
      </c>
      <c r="B32" s="5" t="s">
        <v>37</v>
      </c>
      <c r="C32" s="90"/>
      <c r="D32" s="76">
        <f>投入係数表!I32</f>
        <v>8.1696506170693545E-3</v>
      </c>
      <c r="E32" s="77">
        <f t="shared" si="0"/>
        <v>0.8169650617069355</v>
      </c>
      <c r="F32" s="76">
        <f>分析係数表!C35</f>
        <v>0.39835445318599483</v>
      </c>
      <c r="G32" s="77">
        <f t="shared" si="1"/>
        <v>0.32544167042832883</v>
      </c>
      <c r="H32" s="77">
        <v>0.42406352655875101</v>
      </c>
      <c r="I32" s="77">
        <f t="shared" si="2"/>
        <v>0.42406352655875101</v>
      </c>
      <c r="J32" s="76">
        <f>分析係数表!G35</f>
        <v>0.31392226148409896</v>
      </c>
      <c r="K32" s="78">
        <f t="shared" si="3"/>
        <v>0.13312298127024538</v>
      </c>
      <c r="L32" s="79"/>
      <c r="M32" s="80"/>
      <c r="N32" s="81">
        <f>分析係数表!H35</f>
        <v>6.1135697025008755E-2</v>
      </c>
      <c r="O32" s="82">
        <f t="shared" si="4"/>
        <v>0.84279434812386755</v>
      </c>
      <c r="P32" s="76">
        <f>分析係数表!C35</f>
        <v>0.39835445318599483</v>
      </c>
      <c r="Q32" s="82">
        <f t="shared" si="5"/>
        <v>0.33573088169513021</v>
      </c>
      <c r="R32" s="83">
        <v>0.43174138506195081</v>
      </c>
      <c r="S32" s="84">
        <f t="shared" si="6"/>
        <v>0.85580491162070182</v>
      </c>
      <c r="T32" s="85">
        <f>分析係数表!F35</f>
        <v>0.64325088339222614</v>
      </c>
      <c r="U32" s="86">
        <f t="shared" si="7"/>
        <v>0.55049726541142241</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投入係数表!I33</f>
        <v>1.3905788284373371E-3</v>
      </c>
      <c r="E33" s="77">
        <f t="shared" si="0"/>
        <v>0.13905788284373372</v>
      </c>
      <c r="F33" s="76">
        <f>分析係数表!C36</f>
        <v>0.82984806862140492</v>
      </c>
      <c r="G33" s="77">
        <f t="shared" si="1"/>
        <v>0.11539691550445402</v>
      </c>
      <c r="H33" s="77">
        <v>0.2712816750557025</v>
      </c>
      <c r="I33" s="77">
        <f t="shared" si="2"/>
        <v>0.2712816750557025</v>
      </c>
      <c r="J33" s="76">
        <f>分析係数表!G36</f>
        <v>2.3700511715593859E-2</v>
      </c>
      <c r="K33" s="78">
        <f t="shared" si="3"/>
        <v>6.4295145178836031E-3</v>
      </c>
      <c r="L33" s="79"/>
      <c r="M33" s="80"/>
      <c r="N33" s="81">
        <f>分析係数表!H36</f>
        <v>0.1825633254696675</v>
      </c>
      <c r="O33" s="82">
        <f t="shared" si="4"/>
        <v>2.5167512004908206</v>
      </c>
      <c r="P33" s="76">
        <f>分析係数表!C36</f>
        <v>0.82984806862140492</v>
      </c>
      <c r="Q33" s="82">
        <f t="shared" si="5"/>
        <v>2.0885211229279097</v>
      </c>
      <c r="R33" s="83">
        <v>2.1805837380878828</v>
      </c>
      <c r="S33" s="84">
        <f t="shared" si="6"/>
        <v>2.4518654131435853</v>
      </c>
      <c r="T33" s="85">
        <f>分析係数表!F36</f>
        <v>0.87735658497172098</v>
      </c>
      <c r="U33" s="86">
        <f t="shared" si="7"/>
        <v>2.1511602656859337</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投入係数表!I34</f>
        <v>3.3721536589605423E-2</v>
      </c>
      <c r="E34" s="77">
        <f t="shared" si="0"/>
        <v>3.3721536589605425</v>
      </c>
      <c r="F34" s="76">
        <f>分析係数表!C37</f>
        <v>0.51418558077436582</v>
      </c>
      <c r="G34" s="77">
        <f t="shared" si="1"/>
        <v>1.7339127875930294</v>
      </c>
      <c r="H34" s="77">
        <v>2.0618041091607542</v>
      </c>
      <c r="I34" s="77">
        <f t="shared" si="2"/>
        <v>2.0618041091607542</v>
      </c>
      <c r="J34" s="76">
        <f>分析係数表!G37</f>
        <v>0.49604430379746833</v>
      </c>
      <c r="K34" s="78">
        <f t="shared" si="3"/>
        <v>1.0227461838954057</v>
      </c>
      <c r="L34" s="79"/>
      <c r="M34" s="80"/>
      <c r="N34" s="81">
        <f>分析係数表!H37</f>
        <v>4.8416074021777188E-2</v>
      </c>
      <c r="O34" s="82">
        <f t="shared" si="4"/>
        <v>0.66744627982582128</v>
      </c>
      <c r="P34" s="76">
        <f>分析係数表!C37</f>
        <v>0.51418558077436582</v>
      </c>
      <c r="Q34" s="82">
        <f t="shared" si="5"/>
        <v>0.3431912530279298</v>
      </c>
      <c r="R34" s="83">
        <v>0.41583640482144751</v>
      </c>
      <c r="S34" s="84">
        <f t="shared" si="6"/>
        <v>2.4776405139822018</v>
      </c>
      <c r="T34" s="85">
        <f>分析係数表!F37</f>
        <v>0.72084956183057447</v>
      </c>
      <c r="U34" s="86">
        <f t="shared" si="7"/>
        <v>1.7860060788777494</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投入係数表!I35</f>
        <v>4.6932035459760126E-3</v>
      </c>
      <c r="E35" s="77">
        <f t="shared" si="0"/>
        <v>0.46932035459760124</v>
      </c>
      <c r="F35" s="76">
        <f>分析係数表!C38</f>
        <v>1.798368367772285E-2</v>
      </c>
      <c r="G35" s="77">
        <f t="shared" si="1"/>
        <v>8.4401088005999821E-3</v>
      </c>
      <c r="H35" s="77">
        <v>1.4047660414610095E-2</v>
      </c>
      <c r="I35" s="77">
        <f t="shared" si="2"/>
        <v>1.4047660414610095E-2</v>
      </c>
      <c r="J35" s="76">
        <f>分析係数表!G38</f>
        <v>0.32425742574257427</v>
      </c>
      <c r="K35" s="78">
        <f t="shared" si="3"/>
        <v>4.5550582037473331E-3</v>
      </c>
      <c r="L35" s="79"/>
      <c r="M35" s="80"/>
      <c r="N35" s="81">
        <f>分析係数表!H38</f>
        <v>4.2681911846583896E-2</v>
      </c>
      <c r="O35" s="82">
        <f t="shared" si="4"/>
        <v>0.58839721835030312</v>
      </c>
      <c r="P35" s="76">
        <f>分析係数表!C38</f>
        <v>1.798368367772285E-2</v>
      </c>
      <c r="Q35" s="82">
        <f t="shared" si="5"/>
        <v>1.0581549451663874E-2</v>
      </c>
      <c r="R35" s="83">
        <v>1.3384788326886537E-2</v>
      </c>
      <c r="S35" s="84">
        <f t="shared" si="6"/>
        <v>2.7432448741496633E-2</v>
      </c>
      <c r="T35" s="85">
        <f>分析係数表!F38</f>
        <v>0.53712871287128716</v>
      </c>
      <c r="U35" s="86">
        <f t="shared" si="7"/>
        <v>1.4734755883427647E-2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投入係数表!I36</f>
        <v>0</v>
      </c>
      <c r="E36" s="77">
        <f t="shared" si="0"/>
        <v>0</v>
      </c>
      <c r="F36" s="76">
        <f>分析係数表!C39</f>
        <v>1</v>
      </c>
      <c r="G36" s="77">
        <f t="shared" si="1"/>
        <v>0</v>
      </c>
      <c r="H36" s="77">
        <v>4.7308494228986489E-2</v>
      </c>
      <c r="I36" s="77">
        <f t="shared" si="2"/>
        <v>4.7308494228986489E-2</v>
      </c>
      <c r="J36" s="76">
        <f>分析係数表!G39</f>
        <v>0.35219608488238197</v>
      </c>
      <c r="K36" s="78">
        <f t="shared" si="3"/>
        <v>1.6661866449129804E-2</v>
      </c>
      <c r="L36" s="79"/>
      <c r="M36" s="80"/>
      <c r="N36" s="81">
        <f>分析係数表!H39</f>
        <v>3.8399944896940056E-3</v>
      </c>
      <c r="O36" s="82">
        <f t="shared" si="4"/>
        <v>5.2936758886007636E-2</v>
      </c>
      <c r="P36" s="76">
        <f>分析係数表!C39</f>
        <v>1</v>
      </c>
      <c r="Q36" s="82">
        <f t="shared" si="5"/>
        <v>5.2936758886007636E-2</v>
      </c>
      <c r="R36" s="83">
        <v>8.8363461084683514E-2</v>
      </c>
      <c r="S36" s="84">
        <f t="shared" si="6"/>
        <v>0.13567195531366999</v>
      </c>
      <c r="T36" s="85">
        <f>分析係数表!F39</f>
        <v>0.70282941273235733</v>
      </c>
      <c r="U36" s="86">
        <f t="shared" si="7"/>
        <v>9.5354240677357302E-2</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投入係数表!I37</f>
        <v>0</v>
      </c>
      <c r="E37" s="77">
        <f t="shared" si="0"/>
        <v>0</v>
      </c>
      <c r="F37" s="76">
        <f>分析係数表!C40</f>
        <v>0.9626016260162602</v>
      </c>
      <c r="G37" s="77">
        <f t="shared" si="1"/>
        <v>0</v>
      </c>
      <c r="H37" s="77">
        <v>1.0425900279616746E-3</v>
      </c>
      <c r="I37" s="77">
        <f t="shared" si="2"/>
        <v>1.0425900279616746E-3</v>
      </c>
      <c r="J37" s="76">
        <f>分析係数表!G40</f>
        <v>0.50871012884234912</v>
      </c>
      <c r="K37" s="78">
        <f t="shared" si="3"/>
        <v>5.3037610745413179E-4</v>
      </c>
      <c r="L37" s="79"/>
      <c r="M37" s="80"/>
      <c r="N37" s="81">
        <f>分析係数表!H40</f>
        <v>2.9858970605961464E-2</v>
      </c>
      <c r="O37" s="82">
        <f t="shared" si="4"/>
        <v>0.41162484263828364</v>
      </c>
      <c r="P37" s="76">
        <f>分析係数表!C40</f>
        <v>0.9626016260162602</v>
      </c>
      <c r="Q37" s="82">
        <f t="shared" si="5"/>
        <v>0.39623074283229909</v>
      </c>
      <c r="R37" s="83">
        <v>0.39693673822181308</v>
      </c>
      <c r="S37" s="84">
        <f t="shared" si="6"/>
        <v>0.39797932824977478</v>
      </c>
      <c r="T37" s="85">
        <f>分析係数表!F40</f>
        <v>0.70414515272885203</v>
      </c>
      <c r="U37" s="86">
        <f t="shared" si="7"/>
        <v>0.28023521487336361</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投入係数表!I38</f>
        <v>0</v>
      </c>
      <c r="E38" s="77">
        <f t="shared" si="0"/>
        <v>0</v>
      </c>
      <c r="F38" s="76">
        <f>分析係数表!C41</f>
        <v>0.80407934786411506</v>
      </c>
      <c r="G38" s="77">
        <f t="shared" si="1"/>
        <v>0</v>
      </c>
      <c r="H38" s="77">
        <v>2.0475018069206511E-3</v>
      </c>
      <c r="I38" s="77">
        <f t="shared" si="2"/>
        <v>2.0475018069206511E-3</v>
      </c>
      <c r="J38" s="76">
        <f>分析係数表!G41</f>
        <v>0.44359889765752225</v>
      </c>
      <c r="K38" s="78">
        <f t="shared" si="3"/>
        <v>9.0826954450178585E-4</v>
      </c>
      <c r="L38" s="79"/>
      <c r="M38" s="80"/>
      <c r="N38" s="81">
        <f>分析係数表!H41</f>
        <v>5.117122701886706E-2</v>
      </c>
      <c r="O38" s="82">
        <f t="shared" si="4"/>
        <v>0.70542781086510931</v>
      </c>
      <c r="P38" s="76">
        <f>分析係数表!C41</f>
        <v>0.80407934786411506</v>
      </c>
      <c r="Q38" s="82">
        <f t="shared" si="5"/>
        <v>0.56721993412562743</v>
      </c>
      <c r="R38" s="83">
        <v>0.57752600397643528</v>
      </c>
      <c r="S38" s="84">
        <f t="shared" si="6"/>
        <v>0.57957350578335598</v>
      </c>
      <c r="T38" s="85">
        <f>分析係数表!F41</f>
        <v>0.54800826756858323</v>
      </c>
      <c r="U38" s="86">
        <f t="shared" si="7"/>
        <v>0.31761107283298717</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投入係数表!I39</f>
        <v>6.9528941421866856E-4</v>
      </c>
      <c r="E39" s="77">
        <f>$C$11*D39</f>
        <v>6.9528941421866858E-2</v>
      </c>
      <c r="F39" s="76">
        <f>分析係数表!C42</f>
        <v>0.72084063047285463</v>
      </c>
      <c r="G39" s="77">
        <f>E39*F39</f>
        <v>5.0119285970648686E-2</v>
      </c>
      <c r="H39" s="77">
        <v>6.1354565268696704E-2</v>
      </c>
      <c r="I39" s="77">
        <f>C39+H39</f>
        <v>6.1354565268696704E-2</v>
      </c>
      <c r="J39" s="76">
        <f>分析係数表!G42</f>
        <v>0.48553519768563164</v>
      </c>
      <c r="K39" s="78">
        <f>I39*J39</f>
        <v>2.9789800976652642E-2</v>
      </c>
      <c r="L39" s="79"/>
      <c r="M39" s="80"/>
      <c r="N39" s="81">
        <f>分析係数表!H42</f>
        <v>1.3345272329654056E-2</v>
      </c>
      <c r="O39" s="82">
        <f t="shared" si="4"/>
        <v>0.1839730409715512</v>
      </c>
      <c r="P39" s="76">
        <f>分析係数表!C42</f>
        <v>0.72084063047285463</v>
      </c>
      <c r="Q39" s="82">
        <f>O39*P39</f>
        <v>0.1326152428439413</v>
      </c>
      <c r="R39" s="83">
        <v>0.13943445633208149</v>
      </c>
      <c r="S39" s="84">
        <f>I39+R39</f>
        <v>0.20078902160077819</v>
      </c>
      <c r="T39" s="85">
        <f>分析係数表!F42</f>
        <v>0.55737704918032782</v>
      </c>
      <c r="U39" s="86">
        <f t="shared" si="7"/>
        <v>0.11191519236764685</v>
      </c>
      <c r="V39" s="87">
        <f>分析係数表!D42</f>
        <v>0.19961427193828352</v>
      </c>
      <c r="W39" s="167">
        <f t="shared" si="8"/>
        <v>0</v>
      </c>
      <c r="X39" s="76">
        <f>分析係数表!E42</f>
        <v>0.15043394406943106</v>
      </c>
      <c r="Y39" s="166">
        <f t="shared" si="9"/>
        <v>0</v>
      </c>
    </row>
    <row r="40" spans="1:25" x14ac:dyDescent="0.2">
      <c r="A40" s="6" t="s">
        <v>195</v>
      </c>
      <c r="B40" s="5" t="s">
        <v>41</v>
      </c>
      <c r="C40" s="90"/>
      <c r="D40" s="76">
        <f>投入係数表!I40</f>
        <v>1.8077524769685382E-2</v>
      </c>
      <c r="E40" s="77">
        <f>$C$11*D40</f>
        <v>1.8077524769685382</v>
      </c>
      <c r="F40" s="76">
        <f>分析係数表!C43</f>
        <v>0.38963327337469256</v>
      </c>
      <c r="G40" s="77">
        <f>E40*F40</f>
        <v>0.70436051505246011</v>
      </c>
      <c r="H40" s="77">
        <v>1.0819598016847387</v>
      </c>
      <c r="I40" s="77">
        <f>C40+H40</f>
        <v>1.0819598016847387</v>
      </c>
      <c r="J40" s="76">
        <f>分析係数表!G43</f>
        <v>0.33758167298539971</v>
      </c>
      <c r="K40" s="78">
        <f>I40*J40</f>
        <v>0.36524979995568541</v>
      </c>
      <c r="L40" s="79"/>
      <c r="M40" s="80"/>
      <c r="N40" s="81">
        <f>分析係数表!H43</f>
        <v>3.6299140736659033E-2</v>
      </c>
      <c r="O40" s="82">
        <f t="shared" si="4"/>
        <v>0.5004066714426193</v>
      </c>
      <c r="P40" s="76">
        <f>分析係数表!C43</f>
        <v>0.38963327337469256</v>
      </c>
      <c r="Q40" s="82">
        <f>O40*P40</f>
        <v>0.19497508941272204</v>
      </c>
      <c r="R40" s="83">
        <v>0.34854212720978278</v>
      </c>
      <c r="S40" s="84">
        <f>I40+R40</f>
        <v>1.4305019288945215</v>
      </c>
      <c r="T40" s="85">
        <f>分析係数表!F43</f>
        <v>0.6053884004194563</v>
      </c>
      <c r="U40" s="86">
        <f t="shared" si="7"/>
        <v>0.86600927453040122</v>
      </c>
      <c r="V40" s="87">
        <f>分析係数表!D43</f>
        <v>0.1323707348552069</v>
      </c>
      <c r="W40" s="167">
        <f t="shared" si="8"/>
        <v>0</v>
      </c>
      <c r="X40" s="76">
        <f>分析係数表!E43</f>
        <v>0.1111559248205211</v>
      </c>
      <c r="Y40" s="166">
        <f t="shared" si="9"/>
        <v>0</v>
      </c>
    </row>
    <row r="41" spans="1:25" x14ac:dyDescent="0.2">
      <c r="A41" s="6" t="s">
        <v>341</v>
      </c>
      <c r="B41" s="5" t="s">
        <v>42</v>
      </c>
      <c r="C41" s="90"/>
      <c r="D41" s="76">
        <f>投入係数表!I41</f>
        <v>0</v>
      </c>
      <c r="E41" s="77">
        <f>$C$11*D41</f>
        <v>0</v>
      </c>
      <c r="F41" s="76">
        <f>分析係数表!C44</f>
        <v>0.46868809379421872</v>
      </c>
      <c r="G41" s="77">
        <f>E41*F41</f>
        <v>0</v>
      </c>
      <c r="H41" s="77">
        <v>3.1784173813771497E-3</v>
      </c>
      <c r="I41" s="77">
        <f>C41+H41</f>
        <v>3.1784173813771497E-3</v>
      </c>
      <c r="J41" s="76">
        <f>分析係数表!G44</f>
        <v>0.26169007702763936</v>
      </c>
      <c r="K41" s="78">
        <f>I41*J41</f>
        <v>8.3176028935857407E-4</v>
      </c>
      <c r="L41" s="79"/>
      <c r="M41" s="80"/>
      <c r="N41" s="81">
        <f>分析係数表!H44</f>
        <v>0.11189365109431233</v>
      </c>
      <c r="O41" s="82">
        <f t="shared" si="4"/>
        <v>1.5425249293330836</v>
      </c>
      <c r="P41" s="76">
        <f>分析係数表!C44</f>
        <v>0.46868809379421872</v>
      </c>
      <c r="Q41" s="82">
        <f>O41*P41</f>
        <v>0.72296306875918492</v>
      </c>
      <c r="R41" s="83">
        <v>0.7347381210596523</v>
      </c>
      <c r="S41" s="84">
        <f>I41+R41</f>
        <v>0.73791653844102945</v>
      </c>
      <c r="T41" s="85">
        <f>分析係数表!F44</f>
        <v>0.56748980516538283</v>
      </c>
      <c r="U41" s="86">
        <f t="shared" si="7"/>
        <v>0.41876011262821355</v>
      </c>
      <c r="V41" s="87">
        <f>分析係数表!D44</f>
        <v>0.1153375623017671</v>
      </c>
      <c r="W41" s="167">
        <f t="shared" si="8"/>
        <v>0</v>
      </c>
      <c r="X41" s="76">
        <f>分析係数表!E44</f>
        <v>8.8151336656094245E-2</v>
      </c>
      <c r="Y41" s="166">
        <f t="shared" si="9"/>
        <v>0</v>
      </c>
    </row>
    <row r="42" spans="1:25" x14ac:dyDescent="0.2">
      <c r="A42" s="6" t="s">
        <v>342</v>
      </c>
      <c r="B42" s="5" t="s">
        <v>279</v>
      </c>
      <c r="C42" s="90"/>
      <c r="D42" s="76">
        <f>投入係数表!I42</f>
        <v>1.0429341213280027E-3</v>
      </c>
      <c r="E42" s="77">
        <f>$C$11*D42</f>
        <v>0.10429341213280027</v>
      </c>
      <c r="F42" s="76">
        <f>分析係数表!C45</f>
        <v>1</v>
      </c>
      <c r="G42" s="77">
        <f>E42*F42</f>
        <v>0.10429341213280027</v>
      </c>
      <c r="H42" s="77">
        <v>0.13481005941701452</v>
      </c>
      <c r="I42" s="77">
        <f>C42+H42</f>
        <v>0.13481005941701452</v>
      </c>
      <c r="J42" s="76">
        <f>分析係数表!G45</f>
        <v>0</v>
      </c>
      <c r="K42" s="78">
        <f>I42*J42</f>
        <v>0</v>
      </c>
      <c r="L42" s="79"/>
      <c r="M42" s="80"/>
      <c r="N42" s="81">
        <f>分析係数表!H45</f>
        <v>0</v>
      </c>
      <c r="O42" s="82">
        <f t="shared" si="4"/>
        <v>0</v>
      </c>
      <c r="P42" s="76">
        <f>分析係数表!C45</f>
        <v>1</v>
      </c>
      <c r="Q42" s="82">
        <f>O42*P42</f>
        <v>0</v>
      </c>
      <c r="R42" s="83">
        <v>1.4545797686221912E-2</v>
      </c>
      <c r="S42" s="84">
        <f>I42+R42</f>
        <v>0.14935585710323643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投入係数表!I43</f>
        <v>3.4764470710933427E-3</v>
      </c>
      <c r="E43" s="77">
        <f>$C$11*D43</f>
        <v>0.34764470710933426</v>
      </c>
      <c r="F43" s="76">
        <f>分析係数表!C46</f>
        <v>0.536069455406472</v>
      </c>
      <c r="G43" s="77">
        <f>E43*F43</f>
        <v>0.18636170881504327</v>
      </c>
      <c r="H43" s="77">
        <v>0.24967149512475975</v>
      </c>
      <c r="I43" s="77">
        <f>C43+H43</f>
        <v>0.24967149512475975</v>
      </c>
      <c r="J43" s="76">
        <f>分析係数表!G46</f>
        <v>9.4007050528789656E-3</v>
      </c>
      <c r="K43" s="78">
        <f>I43*J43</f>
        <v>2.3470880857791752E-3</v>
      </c>
      <c r="L43" s="79"/>
      <c r="M43" s="80"/>
      <c r="N43" s="81">
        <f>分析係数表!H46</f>
        <v>2.2310999374350673E-2</v>
      </c>
      <c r="O43" s="82">
        <f t="shared" si="4"/>
        <v>0.30757127322856753</v>
      </c>
      <c r="P43" s="76">
        <f>分析係数表!C46</f>
        <v>0.536069455406472</v>
      </c>
      <c r="Q43" s="82">
        <f>O43*P43</f>
        <v>0.16487956493831341</v>
      </c>
      <c r="R43" s="83">
        <v>0.18696510741750813</v>
      </c>
      <c r="S43" s="84">
        <f>I43+R43</f>
        <v>0.43663660254226788</v>
      </c>
      <c r="T43" s="85">
        <f>分析係数表!F46</f>
        <v>0.31345475910693305</v>
      </c>
      <c r="U43" s="86">
        <f t="shared" si="7"/>
        <v>0.13686582106715625</v>
      </c>
      <c r="V43" s="87">
        <f>分析係数表!D46</f>
        <v>1.7626321974148062E-3</v>
      </c>
      <c r="W43" s="167">
        <f t="shared" si="8"/>
        <v>0</v>
      </c>
      <c r="X43" s="76">
        <f>分析係数表!E46</f>
        <v>4.4065804935370153E-3</v>
      </c>
      <c r="Y43" s="166">
        <f t="shared" si="9"/>
        <v>0</v>
      </c>
    </row>
    <row r="44" spans="1:25" x14ac:dyDescent="0.2">
      <c r="A44" s="192">
        <v>40</v>
      </c>
      <c r="B44" s="14" t="s">
        <v>151</v>
      </c>
      <c r="C44" s="197">
        <f>SUM(C5:C43)</f>
        <v>100</v>
      </c>
      <c r="D44" s="92">
        <f>投入係数表!I44</f>
        <v>0.66174169998261778</v>
      </c>
      <c r="E44" s="91">
        <f>SUM(E5:E43)</f>
        <v>66.174169998261789</v>
      </c>
      <c r="F44" s="92">
        <f>分析係数表!C47</f>
        <v>0.44522465035354009</v>
      </c>
      <c r="G44" s="91">
        <f>SUM(G5:G43)</f>
        <v>15.663649797486109</v>
      </c>
      <c r="H44" s="91">
        <f>SUM(H5:H43)</f>
        <v>18.079495569999811</v>
      </c>
      <c r="I44" s="91">
        <f>SUM(I5:I43)</f>
        <v>118.07949556999984</v>
      </c>
      <c r="J44" s="92">
        <f>分析係数表!G47</f>
        <v>0.26635660586338372</v>
      </c>
      <c r="K44" s="93">
        <f>SUM(K5:K43)</f>
        <v>21.974974615215576</v>
      </c>
      <c r="L44" s="94">
        <f>最終需要_まとめ!$L$33</f>
        <v>0.62733333333333341</v>
      </c>
      <c r="M44" s="91">
        <f>K44*L44</f>
        <v>13.785634075278573</v>
      </c>
      <c r="N44" s="95">
        <f>分析係数表!H47</f>
        <v>1</v>
      </c>
      <c r="O44" s="96">
        <f>SUM(O5:O43)</f>
        <v>13.785634075278573</v>
      </c>
      <c r="P44" s="92">
        <f>分析係数表!C47</f>
        <v>0.44522465035354009</v>
      </c>
      <c r="Q44" s="96">
        <f>SUM(Q5:Q43)</f>
        <v>6.6969644149775593</v>
      </c>
      <c r="R44" s="91">
        <f>SUM(R5:R43)</f>
        <v>7.5121056240079307</v>
      </c>
      <c r="S44" s="97">
        <f>SUM(S5:S43)</f>
        <v>125.59160119400772</v>
      </c>
      <c r="T44" s="98">
        <f>分析係数表!F47</f>
        <v>0.51444037128882703</v>
      </c>
      <c r="U44" s="99">
        <f>SUM(U5:U43)</f>
        <v>46.064052428878334</v>
      </c>
      <c r="V44" s="100">
        <f>分析係数表!D47</f>
        <v>9.5757819315252443E-2</v>
      </c>
      <c r="W44" s="164">
        <f>SUM(W5:W43)</f>
        <v>11</v>
      </c>
      <c r="X44" s="92">
        <f>分析係数表!E47</f>
        <v>7.8077982415729788E-2</v>
      </c>
      <c r="Y44" s="165">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245</v>
      </c>
      <c r="S2" s="3" t="s">
        <v>153</v>
      </c>
      <c r="U2" s="64" t="s">
        <v>210</v>
      </c>
      <c r="W2" s="3" t="s">
        <v>130</v>
      </c>
      <c r="Y2" s="3" t="s">
        <v>154</v>
      </c>
    </row>
    <row r="3" spans="1:25" ht="44" x14ac:dyDescent="0.2">
      <c r="B3" s="65"/>
      <c r="C3" s="66" t="s">
        <v>228</v>
      </c>
      <c r="D3" s="66" t="s">
        <v>246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投入係数表!J5</f>
        <v>1.2535816618911176E-3</v>
      </c>
      <c r="E5" s="77">
        <f t="shared" ref="E5:E38" si="0">$C$12*D5</f>
        <v>0.12535816618911175</v>
      </c>
      <c r="F5" s="76">
        <f>分析係数表!C8</f>
        <v>0.25708080716677228</v>
      </c>
      <c r="G5" s="77">
        <f t="shared" ref="G5:G38" si="1">E5*F5</f>
        <v>3.222717854884323E-2</v>
      </c>
      <c r="H5" s="77">
        <f t="array" ref="H5:H43">MMULT(逆行列係数!C5:AO43,'8'!G5:G43)</f>
        <v>4.2132535603386048E-2</v>
      </c>
      <c r="I5" s="77">
        <f t="shared" ref="I5:I38" si="2">C5+H5</f>
        <v>4.2132535603386048E-2</v>
      </c>
      <c r="J5" s="76">
        <f>分析係数表!G8</f>
        <v>0.11961316593145571</v>
      </c>
      <c r="K5" s="78">
        <f t="shared" ref="K5:K38" si="3">I5*J5</f>
        <v>5.0396059722407809E-3</v>
      </c>
      <c r="L5" s="79" t="s">
        <v>183</v>
      </c>
      <c r="M5" s="80" t="s">
        <v>183</v>
      </c>
      <c r="N5" s="81">
        <f>分析係数表!H8</f>
        <v>1.1829938181254628E-2</v>
      </c>
      <c r="O5" s="82">
        <f t="shared" ref="O5:O43" si="4">$M$44*N5</f>
        <v>9.2820579369841921E-2</v>
      </c>
      <c r="P5" s="76">
        <f>分析係数表!C8</f>
        <v>0.25708080716677228</v>
      </c>
      <c r="Q5" s="82">
        <f t="shared" ref="Q5:Q38" si="5">O5*P5</f>
        <v>2.3862389466086414E-2</v>
      </c>
      <c r="R5" s="83">
        <f t="array" ref="R5:R43">MMULT(逆行列係数!C5:AO43,'8'!Q5:Q43)</f>
        <v>3.4596325638089703E-2</v>
      </c>
      <c r="S5" s="84">
        <f t="shared" ref="S5:S38" si="6">I5+R5</f>
        <v>7.6728861241475751E-2</v>
      </c>
      <c r="T5" s="85">
        <f>分析係数表!F8</f>
        <v>0.4511367492365117</v>
      </c>
      <c r="U5" s="86">
        <f t="shared" ref="U5:U43" si="7">S5*T5</f>
        <v>3.4615209033098747E-2</v>
      </c>
      <c r="V5" s="87">
        <f>分析係数表!D8</f>
        <v>0.32558534102477094</v>
      </c>
      <c r="W5" s="88">
        <f t="shared" ref="W5:W43" si="8">ROUND(S5*V5,0)</f>
        <v>0</v>
      </c>
      <c r="X5" s="76">
        <f>分析係数表!E8</f>
        <v>0.2662029182219206</v>
      </c>
      <c r="Y5" s="89">
        <f t="shared" ref="Y5:Y43" si="9">ROUND(S5*X5,0)</f>
        <v>0</v>
      </c>
    </row>
    <row r="6" spans="1:25" x14ac:dyDescent="0.2">
      <c r="A6" s="6" t="s">
        <v>220</v>
      </c>
      <c r="B6" s="5" t="s">
        <v>266</v>
      </c>
      <c r="C6" s="90"/>
      <c r="D6" s="76">
        <f>投入係数表!J6</f>
        <v>1.7908309455587392E-4</v>
      </c>
      <c r="E6" s="77">
        <f t="shared" si="0"/>
        <v>1.7908309455587391E-2</v>
      </c>
      <c r="F6" s="76">
        <f>分析係数表!C9</f>
        <v>5.5710306406685284E-2</v>
      </c>
      <c r="G6" s="77">
        <f t="shared" si="1"/>
        <v>9.9767740699651286E-4</v>
      </c>
      <c r="H6" s="77">
        <v>1.5825045372735297E-3</v>
      </c>
      <c r="I6" s="77">
        <f t="shared" si="2"/>
        <v>1.5825045372735297E-3</v>
      </c>
      <c r="J6" s="76">
        <f>分析係数表!G9</f>
        <v>0.27272727272727271</v>
      </c>
      <c r="K6" s="78">
        <f t="shared" si="3"/>
        <v>4.3159214652914441E-4</v>
      </c>
      <c r="L6" s="79"/>
      <c r="M6" s="80"/>
      <c r="N6" s="81">
        <f>分析係数表!H9</f>
        <v>6.1990942434522072E-4</v>
      </c>
      <c r="O6" s="82">
        <f t="shared" si="4"/>
        <v>4.8639604909960837E-3</v>
      </c>
      <c r="P6" s="76">
        <f>分析係数表!C9</f>
        <v>5.5710306406685284E-2</v>
      </c>
      <c r="Q6" s="82">
        <f t="shared" si="5"/>
        <v>2.7097272930340323E-4</v>
      </c>
      <c r="R6" s="83">
        <v>3.1489639834590845E-4</v>
      </c>
      <c r="S6" s="84">
        <f t="shared" si="6"/>
        <v>1.8974009356194381E-3</v>
      </c>
      <c r="T6" s="85">
        <f>分析係数表!F9</f>
        <v>0.77272727272727271</v>
      </c>
      <c r="U6" s="86">
        <f t="shared" si="7"/>
        <v>1.466173450251384E-3</v>
      </c>
      <c r="V6" s="87">
        <f>分析係数表!D9</f>
        <v>0</v>
      </c>
      <c r="W6" s="88">
        <f t="shared" si="8"/>
        <v>0</v>
      </c>
      <c r="X6" s="76">
        <f>分析係数表!E9</f>
        <v>0</v>
      </c>
      <c r="Y6" s="89">
        <f t="shared" si="9"/>
        <v>0</v>
      </c>
    </row>
    <row r="7" spans="1:25" x14ac:dyDescent="0.2">
      <c r="A7" s="6" t="s">
        <v>221</v>
      </c>
      <c r="B7" s="5" t="s">
        <v>267</v>
      </c>
      <c r="C7" s="90"/>
      <c r="D7" s="76">
        <f>投入係数表!J7</f>
        <v>5.9694364851957973E-5</v>
      </c>
      <c r="E7" s="77">
        <f t="shared" si="0"/>
        <v>5.9694364851957974E-3</v>
      </c>
      <c r="F7" s="76">
        <f>分析係数表!C10</f>
        <v>2.7964205816555232E-3</v>
      </c>
      <c r="G7" s="77">
        <f t="shared" si="1"/>
        <v>1.6693055048086933E-5</v>
      </c>
      <c r="H7" s="77">
        <v>3.74590539829396E-5</v>
      </c>
      <c r="I7" s="77">
        <f t="shared" si="2"/>
        <v>3.74590539829396E-5</v>
      </c>
      <c r="J7" s="76">
        <f>分析係数表!G10</f>
        <v>0.2857142857142857</v>
      </c>
      <c r="K7" s="78">
        <f t="shared" si="3"/>
        <v>1.0702586852268456E-5</v>
      </c>
      <c r="L7" s="79"/>
      <c r="M7" s="80"/>
      <c r="N7" s="81">
        <f>分析係数表!H10</f>
        <v>1.205379436226818E-3</v>
      </c>
      <c r="O7" s="82">
        <f t="shared" si="4"/>
        <v>9.4577009547146072E-3</v>
      </c>
      <c r="P7" s="76">
        <f>分析係数表!C10</f>
        <v>2.7964205816555232E-3</v>
      </c>
      <c r="Q7" s="82">
        <f t="shared" si="5"/>
        <v>2.644770960490702E-5</v>
      </c>
      <c r="R7" s="83">
        <v>4.6917279099382465E-5</v>
      </c>
      <c r="S7" s="84">
        <f t="shared" si="6"/>
        <v>8.4376333082322066E-5</v>
      </c>
      <c r="T7" s="85">
        <f>分析係数表!F10</f>
        <v>0.5714285714285714</v>
      </c>
      <c r="U7" s="86">
        <f t="shared" si="7"/>
        <v>4.8215047475612605E-5</v>
      </c>
      <c r="V7" s="87">
        <f>分析係数表!D10</f>
        <v>0.14285714285714285</v>
      </c>
      <c r="W7" s="88">
        <f t="shared" si="8"/>
        <v>0</v>
      </c>
      <c r="X7" s="76">
        <f>分析係数表!E10</f>
        <v>0</v>
      </c>
      <c r="Y7" s="89">
        <f t="shared" si="9"/>
        <v>0</v>
      </c>
    </row>
    <row r="8" spans="1:25" x14ac:dyDescent="0.2">
      <c r="A8" s="6" t="s">
        <v>222</v>
      </c>
      <c r="B8" s="5" t="s">
        <v>27</v>
      </c>
      <c r="C8" s="90"/>
      <c r="D8" s="76">
        <f>投入係数表!J8</f>
        <v>5.3724928366762174E-3</v>
      </c>
      <c r="E8" s="77">
        <f t="shared" si="0"/>
        <v>0.5372492836676217</v>
      </c>
      <c r="F8" s="76">
        <f>分析係数表!C11</f>
        <v>6.4759848893686245E-3</v>
      </c>
      <c r="G8" s="77">
        <f t="shared" si="1"/>
        <v>3.4792182428556358E-3</v>
      </c>
      <c r="H8" s="77">
        <v>5.8942870829653549E-3</v>
      </c>
      <c r="I8" s="77">
        <f t="shared" si="2"/>
        <v>5.8942870829653549E-3</v>
      </c>
      <c r="J8" s="76">
        <f>分析係数表!G11</f>
        <v>0.45</v>
      </c>
      <c r="K8" s="78">
        <f t="shared" si="3"/>
        <v>2.6524291873344097E-3</v>
      </c>
      <c r="L8" s="79"/>
      <c r="M8" s="80"/>
      <c r="N8" s="81">
        <f>分析係数表!H11</f>
        <v>-2.2959608309082246E-5</v>
      </c>
      <c r="O8" s="82">
        <f t="shared" si="4"/>
        <v>-1.8014668485170676E-4</v>
      </c>
      <c r="P8" s="76">
        <f>分析係数表!C11</f>
        <v>6.4759848893686245E-3</v>
      </c>
      <c r="Q8" s="82">
        <f t="shared" si="5"/>
        <v>-1.1666272089695046E-6</v>
      </c>
      <c r="R8" s="83">
        <v>6.0748176995349985E-5</v>
      </c>
      <c r="S8" s="84">
        <f t="shared" si="6"/>
        <v>5.9550352599607049E-3</v>
      </c>
      <c r="T8" s="85">
        <f>分析係数表!F11</f>
        <v>0.7</v>
      </c>
      <c r="U8" s="86">
        <f t="shared" si="7"/>
        <v>4.1685246819724931E-3</v>
      </c>
      <c r="V8" s="87">
        <f>分析係数表!D11</f>
        <v>0</v>
      </c>
      <c r="W8" s="88">
        <f t="shared" si="8"/>
        <v>0</v>
      </c>
      <c r="X8" s="76">
        <f>分析係数表!E11</f>
        <v>0</v>
      </c>
      <c r="Y8" s="89">
        <f t="shared" si="9"/>
        <v>0</v>
      </c>
    </row>
    <row r="9" spans="1:25" x14ac:dyDescent="0.2">
      <c r="A9" s="6" t="s">
        <v>223</v>
      </c>
      <c r="B9" s="5" t="s">
        <v>191</v>
      </c>
      <c r="C9" s="90"/>
      <c r="D9" s="76">
        <f>投入係数表!J9</f>
        <v>7.4021012416427886E-3</v>
      </c>
      <c r="E9" s="77">
        <f t="shared" si="0"/>
        <v>0.74021012416427889</v>
      </c>
      <c r="F9" s="76">
        <f>分析係数表!C12</f>
        <v>0.17595248540478525</v>
      </c>
      <c r="G9" s="77">
        <f t="shared" si="1"/>
        <v>0.13024181106848956</v>
      </c>
      <c r="H9" s="77">
        <v>0.13695257709537748</v>
      </c>
      <c r="I9" s="77">
        <f t="shared" si="2"/>
        <v>0.13695257709537748</v>
      </c>
      <c r="J9" s="76">
        <f>分析係数表!G12</f>
        <v>0.14349788595589075</v>
      </c>
      <c r="K9" s="78">
        <f t="shared" si="3"/>
        <v>1.9652405289397813E-2</v>
      </c>
      <c r="L9" s="79"/>
      <c r="M9" s="80"/>
      <c r="N9" s="81">
        <f>分析係数表!H12</f>
        <v>9.2205786969274298E-2</v>
      </c>
      <c r="O9" s="82">
        <f t="shared" si="4"/>
        <v>0.72346908636445439</v>
      </c>
      <c r="P9" s="76">
        <f>分析係数表!C12</f>
        <v>0.17595248540478525</v>
      </c>
      <c r="Q9" s="82">
        <f t="shared" si="5"/>
        <v>0.12729618385935498</v>
      </c>
      <c r="R9" s="83">
        <v>0.141528914221763</v>
      </c>
      <c r="S9" s="84">
        <f t="shared" si="6"/>
        <v>0.27848149131714051</v>
      </c>
      <c r="T9" s="85">
        <f>分析係数表!F12</f>
        <v>0.29285224545766197</v>
      </c>
      <c r="U9" s="86">
        <f t="shared" si="7"/>
        <v>8.1553930050622989E-2</v>
      </c>
      <c r="V9" s="87">
        <f>分析係数表!D12</f>
        <v>4.4880585075991318E-2</v>
      </c>
      <c r="W9" s="88">
        <f t="shared" si="8"/>
        <v>0</v>
      </c>
      <c r="X9" s="76">
        <f>分析係数表!E12</f>
        <v>4.4223517312307163E-2</v>
      </c>
      <c r="Y9" s="89">
        <f t="shared" si="9"/>
        <v>0</v>
      </c>
    </row>
    <row r="10" spans="1:25" x14ac:dyDescent="0.2">
      <c r="A10" s="6" t="s">
        <v>224</v>
      </c>
      <c r="B10" s="5" t="s">
        <v>28</v>
      </c>
      <c r="C10" s="90"/>
      <c r="D10" s="76">
        <f>投入係数表!J10</f>
        <v>1.0148042024832856E-3</v>
      </c>
      <c r="E10" s="77">
        <f t="shared" si="0"/>
        <v>0.10148042024832855</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0.11061006449894797</v>
      </c>
      <c r="P10" s="76">
        <f>分析係数表!C13</f>
        <v>0</v>
      </c>
      <c r="Q10" s="82">
        <f t="shared" si="5"/>
        <v>0</v>
      </c>
      <c r="R10" s="83">
        <v>0</v>
      </c>
      <c r="S10" s="84">
        <f t="shared" si="6"/>
        <v>0</v>
      </c>
      <c r="T10" s="85">
        <f>分析係数表!F13</f>
        <v>0.37873754152823919</v>
      </c>
      <c r="U10" s="86">
        <f t="shared" si="7"/>
        <v>0</v>
      </c>
      <c r="V10" s="87">
        <f>分析係数表!D13</f>
        <v>0.50166112956810627</v>
      </c>
      <c r="W10" s="88">
        <f t="shared" si="8"/>
        <v>0</v>
      </c>
      <c r="X10" s="76">
        <f>分析係数表!E13</f>
        <v>0.36212624584717606</v>
      </c>
      <c r="Y10" s="89">
        <f t="shared" si="9"/>
        <v>0</v>
      </c>
    </row>
    <row r="11" spans="1:25" x14ac:dyDescent="0.2">
      <c r="A11" s="6" t="s">
        <v>225</v>
      </c>
      <c r="B11" s="5" t="s">
        <v>268</v>
      </c>
      <c r="C11" s="90"/>
      <c r="D11" s="76">
        <f>投入係数表!J11</f>
        <v>1.4326647564469915E-2</v>
      </c>
      <c r="E11" s="77">
        <f t="shared" si="0"/>
        <v>1.4326647564469914</v>
      </c>
      <c r="F11" s="76">
        <f>分析係数表!C14</f>
        <v>0.19640062597809071</v>
      </c>
      <c r="G11" s="77">
        <f t="shared" si="1"/>
        <v>0.281376254982938</v>
      </c>
      <c r="H11" s="77">
        <v>0.32795957172251938</v>
      </c>
      <c r="I11" s="77">
        <f t="shared" si="2"/>
        <v>0.32795957172251938</v>
      </c>
      <c r="J11" s="76">
        <f>分析係数表!G14</f>
        <v>0.16773857118025379</v>
      </c>
      <c r="K11" s="78">
        <f t="shared" si="3"/>
        <v>5.5011469965623366E-2</v>
      </c>
      <c r="L11" s="79"/>
      <c r="M11" s="80"/>
      <c r="N11" s="81">
        <f>分析係数表!H14</f>
        <v>1.1652001216859241E-3</v>
      </c>
      <c r="O11" s="82">
        <f t="shared" si="4"/>
        <v>9.1424442562241196E-3</v>
      </c>
      <c r="P11" s="76">
        <f>分析係数表!C14</f>
        <v>0.19640062597809071</v>
      </c>
      <c r="Q11" s="82">
        <f t="shared" si="5"/>
        <v>1.7955817748922171E-3</v>
      </c>
      <c r="R11" s="83">
        <v>1.0070832194653859E-2</v>
      </c>
      <c r="S11" s="84">
        <f t="shared" si="6"/>
        <v>0.33803040391717326</v>
      </c>
      <c r="T11" s="85">
        <f>分析係数表!F14</f>
        <v>0.31948548583347819</v>
      </c>
      <c r="U11" s="86">
        <f t="shared" si="7"/>
        <v>0.10799580782196497</v>
      </c>
      <c r="V11" s="87">
        <f>分析係数表!D14</f>
        <v>9.0039979141317575E-2</v>
      </c>
      <c r="W11" s="88">
        <f t="shared" si="8"/>
        <v>0</v>
      </c>
      <c r="X11" s="76">
        <f>分析係数表!E14</f>
        <v>7.6134190856944201E-2</v>
      </c>
      <c r="Y11" s="89">
        <f t="shared" si="9"/>
        <v>0</v>
      </c>
    </row>
    <row r="12" spans="1:25" x14ac:dyDescent="0.2">
      <c r="A12" s="6" t="s">
        <v>226</v>
      </c>
      <c r="B12" s="5" t="s">
        <v>29</v>
      </c>
      <c r="C12" s="75">
        <f>最終需要_まとめ!C13</f>
        <v>100</v>
      </c>
      <c r="D12" s="76">
        <f>投入係数表!J12</f>
        <v>0.36067335243553006</v>
      </c>
      <c r="E12" s="77">
        <f t="shared" si="0"/>
        <v>36.067335243553003</v>
      </c>
      <c r="F12" s="76">
        <f>分析係数表!C15</f>
        <v>0</v>
      </c>
      <c r="G12" s="77">
        <f t="shared" si="1"/>
        <v>0</v>
      </c>
      <c r="H12" s="77">
        <v>0</v>
      </c>
      <c r="I12" s="77">
        <f t="shared" si="2"/>
        <v>100</v>
      </c>
      <c r="J12" s="76">
        <f>分析係数表!G15</f>
        <v>9.5630372492836679E-2</v>
      </c>
      <c r="K12" s="78">
        <f t="shared" si="3"/>
        <v>9.5630372492836671</v>
      </c>
      <c r="L12" s="79"/>
      <c r="M12" s="80"/>
      <c r="N12" s="81">
        <f>分析係数表!H15</f>
        <v>8.4950550743604306E-3</v>
      </c>
      <c r="O12" s="82">
        <f t="shared" si="4"/>
        <v>6.6654273395131497E-2</v>
      </c>
      <c r="P12" s="76">
        <f>分析係数表!C15</f>
        <v>0</v>
      </c>
      <c r="Q12" s="82">
        <f t="shared" si="5"/>
        <v>0</v>
      </c>
      <c r="R12" s="83">
        <v>0</v>
      </c>
      <c r="S12" s="84">
        <f t="shared" si="6"/>
        <v>100</v>
      </c>
      <c r="T12" s="85">
        <f>分析係数表!F15</f>
        <v>0.30372492836676218</v>
      </c>
      <c r="U12" s="86">
        <f t="shared" si="7"/>
        <v>30.372492836676219</v>
      </c>
      <c r="V12" s="87">
        <f>分析係数表!D15</f>
        <v>2.2027220630372494E-2</v>
      </c>
      <c r="W12" s="88">
        <f t="shared" si="8"/>
        <v>2</v>
      </c>
      <c r="X12" s="76">
        <f>分析係数表!E15</f>
        <v>2.0355778414517668E-2</v>
      </c>
      <c r="Y12" s="89">
        <f t="shared" si="9"/>
        <v>2</v>
      </c>
    </row>
    <row r="13" spans="1:25" x14ac:dyDescent="0.2">
      <c r="A13" s="6" t="s">
        <v>227</v>
      </c>
      <c r="B13" s="5" t="s">
        <v>30</v>
      </c>
      <c r="C13" s="90"/>
      <c r="D13" s="76">
        <f>投入係数表!J13</f>
        <v>8.1303724928366766E-2</v>
      </c>
      <c r="E13" s="77">
        <f t="shared" si="0"/>
        <v>8.1303724928366758</v>
      </c>
      <c r="F13" s="76">
        <f>分析係数表!C16</f>
        <v>6.4643221946592777E-2</v>
      </c>
      <c r="G13" s="77">
        <f t="shared" si="1"/>
        <v>0.52557347356291406</v>
      </c>
      <c r="H13" s="77">
        <v>0.53421296186206713</v>
      </c>
      <c r="I13" s="77">
        <f t="shared" si="2"/>
        <v>0.53421296186206713</v>
      </c>
      <c r="J13" s="76">
        <f>分析係数表!G16</f>
        <v>3.2854209445585217E-2</v>
      </c>
      <c r="K13" s="78">
        <f t="shared" si="3"/>
        <v>1.755114453756278E-2</v>
      </c>
      <c r="L13" s="79"/>
      <c r="M13" s="80"/>
      <c r="N13" s="81">
        <f>分析係数表!H16</f>
        <v>1.6731814555243689E-2</v>
      </c>
      <c r="O13" s="82">
        <f t="shared" si="4"/>
        <v>0.13128189658568132</v>
      </c>
      <c r="P13" s="76">
        <f>分析係数表!C16</f>
        <v>6.4643221946592777E-2</v>
      </c>
      <c r="Q13" s="82">
        <f t="shared" si="5"/>
        <v>8.4864847785578387E-3</v>
      </c>
      <c r="R13" s="83">
        <v>1.0066353698227233E-2</v>
      </c>
      <c r="S13" s="84">
        <f t="shared" si="6"/>
        <v>0.54427931556029441</v>
      </c>
      <c r="T13" s="85">
        <f>分析係数表!F16</f>
        <v>0.28747433264887062</v>
      </c>
      <c r="U13" s="86">
        <f t="shared" si="7"/>
        <v>0.15646633301527971</v>
      </c>
      <c r="V13" s="87">
        <f>分析係数表!D16</f>
        <v>2.0533880903490759E-2</v>
      </c>
      <c r="W13" s="88">
        <f t="shared" si="8"/>
        <v>0</v>
      </c>
      <c r="X13" s="76">
        <f>分析係数表!E16</f>
        <v>1.9507186858316223E-2</v>
      </c>
      <c r="Y13" s="89">
        <f t="shared" si="9"/>
        <v>0</v>
      </c>
    </row>
    <row r="14" spans="1:25" x14ac:dyDescent="0.2">
      <c r="A14" s="6" t="s">
        <v>2</v>
      </c>
      <c r="B14" s="5" t="s">
        <v>365</v>
      </c>
      <c r="C14" s="90"/>
      <c r="D14" s="76">
        <f>投入係数表!J14</f>
        <v>1.8863419293218719E-2</v>
      </c>
      <c r="E14" s="77">
        <f t="shared" si="0"/>
        <v>1.8863419293218719</v>
      </c>
      <c r="F14" s="76">
        <f>分析係数表!C17</f>
        <v>7.1833954921355581E-2</v>
      </c>
      <c r="G14" s="77">
        <f t="shared" si="1"/>
        <v>0.13550340111717027</v>
      </c>
      <c r="H14" s="77">
        <v>0.14439474730930088</v>
      </c>
      <c r="I14" s="77">
        <f t="shared" si="2"/>
        <v>0.14439474730930088</v>
      </c>
      <c r="J14" s="76">
        <f>分析係数表!G17</f>
        <v>0.22404227212681638</v>
      </c>
      <c r="K14" s="78">
        <f t="shared" si="3"/>
        <v>3.2350527270353271E-2</v>
      </c>
      <c r="L14" s="79"/>
      <c r="M14" s="80"/>
      <c r="N14" s="81">
        <f>分析係数表!H17</f>
        <v>2.8642111365580103E-3</v>
      </c>
      <c r="O14" s="82">
        <f t="shared" si="4"/>
        <v>2.2473298935250421E-2</v>
      </c>
      <c r="P14" s="76">
        <f>分析係数表!C17</f>
        <v>7.1833954921355581E-2</v>
      </c>
      <c r="Q14" s="82">
        <f t="shared" si="5"/>
        <v>1.6143459426489271E-3</v>
      </c>
      <c r="R14" s="83">
        <v>3.7234743656383127E-3</v>
      </c>
      <c r="S14" s="84">
        <f t="shared" si="6"/>
        <v>0.14811822167493918</v>
      </c>
      <c r="T14" s="85">
        <f>分析係数表!F17</f>
        <v>0.35984147952443857</v>
      </c>
      <c r="U14" s="86">
        <f t="shared" si="7"/>
        <v>5.3299080032038877E-2</v>
      </c>
      <c r="V14" s="87">
        <f>分析係数表!D17</f>
        <v>0.11783355350066051</v>
      </c>
      <c r="W14" s="88">
        <f t="shared" si="8"/>
        <v>0</v>
      </c>
      <c r="X14" s="76">
        <f>分析係数表!E17</f>
        <v>0.10752972258916776</v>
      </c>
      <c r="Y14" s="89">
        <f t="shared" si="9"/>
        <v>0</v>
      </c>
    </row>
    <row r="15" spans="1:25" x14ac:dyDescent="0.2">
      <c r="A15" s="6" t="s">
        <v>3</v>
      </c>
      <c r="B15" s="5" t="s">
        <v>31</v>
      </c>
      <c r="C15" s="90"/>
      <c r="D15" s="76">
        <f>投入係数表!J15</f>
        <v>6.864851957975167E-3</v>
      </c>
      <c r="E15" s="77">
        <f t="shared" si="0"/>
        <v>0.68648519579751666</v>
      </c>
      <c r="F15" s="76">
        <f>分析係数表!C18</f>
        <v>8.5547050877982866E-2</v>
      </c>
      <c r="G15" s="77">
        <f t="shared" si="1"/>
        <v>5.8726783971872185E-2</v>
      </c>
      <c r="H15" s="77">
        <v>6.186506101088686E-2</v>
      </c>
      <c r="I15" s="77">
        <f t="shared" si="2"/>
        <v>6.186506101088686E-2</v>
      </c>
      <c r="J15" s="76">
        <f>分析係数表!G18</f>
        <v>0.21485411140583555</v>
      </c>
      <c r="K15" s="78">
        <f t="shared" si="3"/>
        <v>1.3291962710561898E-2</v>
      </c>
      <c r="L15" s="79"/>
      <c r="M15" s="80"/>
      <c r="N15" s="81">
        <f>分析係数表!H18</f>
        <v>4.4771236202710384E-4</v>
      </c>
      <c r="O15" s="82">
        <f t="shared" si="4"/>
        <v>3.5128603546082824E-3</v>
      </c>
      <c r="P15" s="76">
        <f>分析係数表!C18</f>
        <v>8.5547050877982866E-2</v>
      </c>
      <c r="Q15" s="82">
        <f t="shared" si="5"/>
        <v>3.0051484348292369E-4</v>
      </c>
      <c r="R15" s="83">
        <v>7.4833721471593228E-4</v>
      </c>
      <c r="S15" s="84">
        <f t="shared" si="6"/>
        <v>6.2613398225602787E-2</v>
      </c>
      <c r="T15" s="85">
        <f>分析係数表!F18</f>
        <v>0.45800176834659595</v>
      </c>
      <c r="U15" s="86">
        <f t="shared" si="7"/>
        <v>2.8677047109515689E-2</v>
      </c>
      <c r="V15" s="87">
        <f>分析係数表!D18</f>
        <v>9.637488947833775E-2</v>
      </c>
      <c r="W15" s="88">
        <f t="shared" si="8"/>
        <v>0</v>
      </c>
      <c r="X15" s="76">
        <f>分析係数表!E18</f>
        <v>8.3996463306808128E-2</v>
      </c>
      <c r="Y15" s="89">
        <f t="shared" si="9"/>
        <v>0</v>
      </c>
    </row>
    <row r="16" spans="1:25" x14ac:dyDescent="0.2">
      <c r="A16" s="6" t="s">
        <v>4</v>
      </c>
      <c r="B16" s="5" t="s">
        <v>32</v>
      </c>
      <c r="C16" s="90"/>
      <c r="D16" s="76">
        <f>投入係数表!J16</f>
        <v>5.9694364851957973E-5</v>
      </c>
      <c r="E16" s="77">
        <f t="shared" si="0"/>
        <v>5.9694364851957974E-3</v>
      </c>
      <c r="F16" s="76">
        <f>分析係数表!C19</f>
        <v>0.13115875912408759</v>
      </c>
      <c r="G16" s="77">
        <f t="shared" si="1"/>
        <v>7.8294388206833561E-4</v>
      </c>
      <c r="H16" s="77">
        <v>1.9800694384010543E-2</v>
      </c>
      <c r="I16" s="77">
        <f t="shared" si="2"/>
        <v>1.9800694384010543E-2</v>
      </c>
      <c r="J16" s="76">
        <f>分析係数表!G19</f>
        <v>5.7684761281883587E-2</v>
      </c>
      <c r="K16" s="78">
        <f t="shared" si="3"/>
        <v>1.1421983287571811E-3</v>
      </c>
      <c r="L16" s="79"/>
      <c r="M16" s="80"/>
      <c r="N16" s="81">
        <f>分析係数表!H19</f>
        <v>-1.1479804154541123E-4</v>
      </c>
      <c r="O16" s="82">
        <f t="shared" si="4"/>
        <v>-9.0073342425853393E-4</v>
      </c>
      <c r="P16" s="76">
        <f>分析係数表!C19</f>
        <v>0.13115875912408759</v>
      </c>
      <c r="Q16" s="82">
        <f t="shared" si="5"/>
        <v>-1.1813907822733965E-4</v>
      </c>
      <c r="R16" s="83">
        <v>8.4972978835039703E-4</v>
      </c>
      <c r="S16" s="84">
        <f t="shared" si="6"/>
        <v>2.0650424172360939E-2</v>
      </c>
      <c r="T16" s="85">
        <f>分析係数表!F19</f>
        <v>0.24015696533682146</v>
      </c>
      <c r="U16" s="86">
        <f t="shared" si="7"/>
        <v>4.9593432021523458E-3</v>
      </c>
      <c r="V16" s="87">
        <f>分析係数表!D19</f>
        <v>2.0536298234139962E-2</v>
      </c>
      <c r="W16" s="88">
        <f t="shared" si="8"/>
        <v>0</v>
      </c>
      <c r="X16" s="76">
        <f>分析係数表!E19</f>
        <v>2.0274689339437543E-2</v>
      </c>
      <c r="Y16" s="89">
        <f t="shared" si="9"/>
        <v>0</v>
      </c>
    </row>
    <row r="17" spans="1:25" x14ac:dyDescent="0.2">
      <c r="A17" s="6" t="s">
        <v>5</v>
      </c>
      <c r="B17" s="5" t="s">
        <v>33</v>
      </c>
      <c r="C17" s="90"/>
      <c r="D17" s="76">
        <f>投入係数表!J17</f>
        <v>5.1337153772683854E-3</v>
      </c>
      <c r="E17" s="77">
        <f t="shared" si="0"/>
        <v>0.51337153772683852</v>
      </c>
      <c r="F17" s="76">
        <f>分析係数表!C20</f>
        <v>0.10578609000584449</v>
      </c>
      <c r="G17" s="77">
        <f t="shared" si="1"/>
        <v>5.4307567696410132E-2</v>
      </c>
      <c r="H17" s="77">
        <v>6.2113833539313011E-2</v>
      </c>
      <c r="I17" s="77">
        <f t="shared" si="2"/>
        <v>6.2113833539313011E-2</v>
      </c>
      <c r="J17" s="76">
        <f>分析係数表!G20</f>
        <v>0.10007552870090634</v>
      </c>
      <c r="K17" s="78">
        <f t="shared" si="3"/>
        <v>6.216074731086838E-3</v>
      </c>
      <c r="L17" s="79"/>
      <c r="M17" s="80"/>
      <c r="N17" s="81">
        <f>分析係数表!H20</f>
        <v>5.5677050149524447E-4</v>
      </c>
      <c r="O17" s="82">
        <f t="shared" si="4"/>
        <v>4.3685571076538896E-3</v>
      </c>
      <c r="P17" s="76">
        <f>分析係数表!C20</f>
        <v>0.10578609000584449</v>
      </c>
      <c r="Q17" s="82">
        <f t="shared" si="5"/>
        <v>4.6213257538594606E-4</v>
      </c>
      <c r="R17" s="83">
        <v>1.4588755068160996E-3</v>
      </c>
      <c r="S17" s="84">
        <f t="shared" si="6"/>
        <v>6.3572709046129106E-2</v>
      </c>
      <c r="T17" s="85">
        <f>分析係数表!F20</f>
        <v>0.22356495468277945</v>
      </c>
      <c r="U17" s="86">
        <f t="shared" si="7"/>
        <v>1.4212629816959378E-2</v>
      </c>
      <c r="V17" s="87">
        <f>分析係数表!D20</f>
        <v>3.8519637462235648E-2</v>
      </c>
      <c r="W17" s="88">
        <f t="shared" si="8"/>
        <v>0</v>
      </c>
      <c r="X17" s="76">
        <f>分析係数表!E20</f>
        <v>4.1163141993957701E-2</v>
      </c>
      <c r="Y17" s="89">
        <f t="shared" si="9"/>
        <v>0</v>
      </c>
    </row>
    <row r="18" spans="1:25" x14ac:dyDescent="0.2">
      <c r="A18" s="6" t="s">
        <v>6</v>
      </c>
      <c r="B18" s="5" t="s">
        <v>34</v>
      </c>
      <c r="C18" s="90"/>
      <c r="D18" s="76">
        <f>投入係数表!J18</f>
        <v>9.1929321872015277E-3</v>
      </c>
      <c r="E18" s="77">
        <f t="shared" si="0"/>
        <v>0.91929321872015279</v>
      </c>
      <c r="F18" s="76">
        <f>分析係数表!C21</f>
        <v>0.49326544021024965</v>
      </c>
      <c r="G18" s="77">
        <f t="shared" si="1"/>
        <v>0.4534555742142935</v>
      </c>
      <c r="H18" s="77">
        <v>0.50160254732498055</v>
      </c>
      <c r="I18" s="77">
        <f t="shared" si="2"/>
        <v>0.50160254732498055</v>
      </c>
      <c r="J18" s="76">
        <f>分析係数表!G21</f>
        <v>0.28516082529957654</v>
      </c>
      <c r="K18" s="78">
        <f t="shared" si="3"/>
        <v>0.14303739636756135</v>
      </c>
      <c r="L18" s="79"/>
      <c r="M18" s="80"/>
      <c r="N18" s="81">
        <f>分析係数表!H21</f>
        <v>9.2412423444056041E-4</v>
      </c>
      <c r="O18" s="82">
        <f t="shared" si="4"/>
        <v>7.2509040652811978E-3</v>
      </c>
      <c r="P18" s="76">
        <f>分析係数表!C21</f>
        <v>0.49326544021024965</v>
      </c>
      <c r="Q18" s="82">
        <f t="shared" si="5"/>
        <v>3.5766203856832188E-3</v>
      </c>
      <c r="R18" s="83">
        <v>1.0013402308201334E-2</v>
      </c>
      <c r="S18" s="84">
        <f t="shared" si="6"/>
        <v>0.51161594963318191</v>
      </c>
      <c r="T18" s="85">
        <f>分析係数表!F21</f>
        <v>0.42584917560140551</v>
      </c>
      <c r="U18" s="86">
        <f t="shared" si="7"/>
        <v>0.21787123037582071</v>
      </c>
      <c r="V18" s="87">
        <f>分析係数表!D21</f>
        <v>0.11514550860437878</v>
      </c>
      <c r="W18" s="88">
        <f t="shared" si="8"/>
        <v>0</v>
      </c>
      <c r="X18" s="76">
        <f>分析係数表!E21</f>
        <v>9.1990269393639065E-2</v>
      </c>
      <c r="Y18" s="89">
        <f t="shared" si="9"/>
        <v>0</v>
      </c>
    </row>
    <row r="19" spans="1:25" x14ac:dyDescent="0.2">
      <c r="A19" s="6" t="s">
        <v>7</v>
      </c>
      <c r="B19" s="5" t="s">
        <v>269</v>
      </c>
      <c r="C19" s="90"/>
      <c r="D19" s="76">
        <f>投入係数表!J19</f>
        <v>0</v>
      </c>
      <c r="E19" s="77">
        <f t="shared" si="0"/>
        <v>0</v>
      </c>
      <c r="F19" s="76">
        <f>分析係数表!C22</f>
        <v>6.9390630503698536E-2</v>
      </c>
      <c r="G19" s="77">
        <f t="shared" si="1"/>
        <v>0</v>
      </c>
      <c r="H19" s="77">
        <v>2.0999511767110127E-3</v>
      </c>
      <c r="I19" s="77">
        <f t="shared" si="2"/>
        <v>2.0999511767110127E-3</v>
      </c>
      <c r="J19" s="76">
        <f>分析係数表!G22</f>
        <v>0.19456830158086744</v>
      </c>
      <c r="K19" s="78">
        <f t="shared" si="3"/>
        <v>4.0858393385540578E-4</v>
      </c>
      <c r="L19" s="79"/>
      <c r="M19" s="80"/>
      <c r="N19" s="81">
        <f>分析係数表!H22</f>
        <v>4.5919216618164492E-5</v>
      </c>
      <c r="O19" s="82">
        <f t="shared" si="4"/>
        <v>3.6029336970341353E-4</v>
      </c>
      <c r="P19" s="76">
        <f>分析係数表!C22</f>
        <v>6.9390630503698536E-2</v>
      </c>
      <c r="Q19" s="82">
        <f t="shared" si="5"/>
        <v>2.5000984090022021E-5</v>
      </c>
      <c r="R19" s="83">
        <v>2.7891016631287807E-4</v>
      </c>
      <c r="S19" s="84">
        <f t="shared" si="6"/>
        <v>2.3788613430238909E-3</v>
      </c>
      <c r="T19" s="85">
        <f>分析係数表!F22</f>
        <v>0.41264693960275639</v>
      </c>
      <c r="U19" s="86">
        <f t="shared" si="7"/>
        <v>9.8162985293811155E-4</v>
      </c>
      <c r="V19" s="87">
        <f>分析係数表!D22</f>
        <v>5.3506282934738546E-2</v>
      </c>
      <c r="W19" s="88">
        <f t="shared" si="8"/>
        <v>0</v>
      </c>
      <c r="X19" s="76">
        <f>分析係数表!E22</f>
        <v>5.2492906364004867E-2</v>
      </c>
      <c r="Y19" s="89">
        <f t="shared" si="9"/>
        <v>0</v>
      </c>
    </row>
    <row r="20" spans="1:25" x14ac:dyDescent="0.2">
      <c r="A20" s="6" t="s">
        <v>8</v>
      </c>
      <c r="B20" s="5" t="s">
        <v>270</v>
      </c>
      <c r="C20" s="90"/>
      <c r="D20" s="76">
        <f>投入係数表!J20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1.8014668485170676E-4</v>
      </c>
      <c r="P20" s="76">
        <f>分析係数表!C23</f>
        <v>0</v>
      </c>
      <c r="Q20" s="82">
        <f t="shared" si="5"/>
        <v>0</v>
      </c>
      <c r="R20" s="83">
        <v>0</v>
      </c>
      <c r="S20" s="84">
        <f t="shared" si="6"/>
        <v>0</v>
      </c>
      <c r="T20" s="85">
        <f>分析係数表!F23</f>
        <v>0.44086968301273366</v>
      </c>
      <c r="U20" s="86">
        <f t="shared" si="7"/>
        <v>0</v>
      </c>
      <c r="V20" s="87">
        <f>分析係数表!D23</f>
        <v>7.1254402600921155E-2</v>
      </c>
      <c r="W20" s="88">
        <f t="shared" si="8"/>
        <v>0</v>
      </c>
      <c r="X20" s="76">
        <f>分析係数表!E23</f>
        <v>7.0780276347873206E-2</v>
      </c>
      <c r="Y20" s="89">
        <f t="shared" si="9"/>
        <v>0</v>
      </c>
    </row>
    <row r="21" spans="1:25" x14ac:dyDescent="0.2">
      <c r="A21" s="6" t="s">
        <v>9</v>
      </c>
      <c r="B21" s="5" t="s">
        <v>271</v>
      </c>
      <c r="C21" s="90"/>
      <c r="D21" s="76">
        <f>投入係数表!J21</f>
        <v>0</v>
      </c>
      <c r="E21" s="77">
        <f t="shared" si="0"/>
        <v>0</v>
      </c>
      <c r="F21" s="76">
        <f>分析係数表!C24</f>
        <v>0.34782608695652173</v>
      </c>
      <c r="G21" s="77">
        <f t="shared" si="1"/>
        <v>0</v>
      </c>
      <c r="H21" s="77">
        <v>6.2425564886041925E-3</v>
      </c>
      <c r="I21" s="77">
        <f t="shared" si="2"/>
        <v>6.2425564886041925E-3</v>
      </c>
      <c r="J21" s="76">
        <f>分析係数表!G24</f>
        <v>0.20816326530612245</v>
      </c>
      <c r="K21" s="78">
        <f t="shared" si="3"/>
        <v>1.2994709425257706E-3</v>
      </c>
      <c r="L21" s="79"/>
      <c r="M21" s="80"/>
      <c r="N21" s="81">
        <f>分析係数表!H24</f>
        <v>3.5587392879077485E-4</v>
      </c>
      <c r="O21" s="82">
        <f t="shared" si="4"/>
        <v>2.7922736152014554E-3</v>
      </c>
      <c r="P21" s="76">
        <f>分析係数表!C24</f>
        <v>0.34782608695652173</v>
      </c>
      <c r="Q21" s="82">
        <f t="shared" si="5"/>
        <v>9.7122560528746266E-4</v>
      </c>
      <c r="R21" s="83">
        <v>4.0323571680640716E-3</v>
      </c>
      <c r="S21" s="84">
        <f t="shared" si="6"/>
        <v>1.0274913656668265E-2</v>
      </c>
      <c r="T21" s="85">
        <f>分析係数表!F24</f>
        <v>0.39183673469387753</v>
      </c>
      <c r="U21" s="86">
        <f t="shared" si="7"/>
        <v>4.0260886164904218E-3</v>
      </c>
      <c r="V21" s="87">
        <f>分析係数表!D24</f>
        <v>9.6598639455782315E-2</v>
      </c>
      <c r="W21" s="88">
        <f t="shared" si="8"/>
        <v>0</v>
      </c>
      <c r="X21" s="76">
        <f>分析係数表!E24</f>
        <v>8.9795918367346933E-2</v>
      </c>
      <c r="Y21" s="89">
        <f t="shared" si="9"/>
        <v>0</v>
      </c>
    </row>
    <row r="22" spans="1:25" x14ac:dyDescent="0.2">
      <c r="A22" s="6" t="s">
        <v>10</v>
      </c>
      <c r="B22" s="5" t="s">
        <v>272</v>
      </c>
      <c r="C22" s="90"/>
      <c r="D22" s="76">
        <f>投入係数表!J22</f>
        <v>0</v>
      </c>
      <c r="E22" s="77">
        <f t="shared" si="0"/>
        <v>0</v>
      </c>
      <c r="F22" s="76">
        <f>分析係数表!C25</f>
        <v>2.4457402008422391E-2</v>
      </c>
      <c r="G22" s="77">
        <f t="shared" si="1"/>
        <v>0</v>
      </c>
      <c r="H22" s="77">
        <v>1.2100704507210307E-3</v>
      </c>
      <c r="I22" s="77">
        <f t="shared" si="2"/>
        <v>1.2100704507210307E-3</v>
      </c>
      <c r="J22" s="76">
        <f>分析係数表!G25</f>
        <v>0.19696969696969696</v>
      </c>
      <c r="K22" s="78">
        <f t="shared" si="3"/>
        <v>2.3834720999050605E-4</v>
      </c>
      <c r="L22" s="79"/>
      <c r="M22" s="80"/>
      <c r="N22" s="81">
        <f>分析係数表!H25</f>
        <v>5.165911869543506E-4</v>
      </c>
      <c r="O22" s="82">
        <f t="shared" si="4"/>
        <v>4.0533004091634029E-3</v>
      </c>
      <c r="P22" s="76">
        <f>分析係数表!C25</f>
        <v>2.4457402008422391E-2</v>
      </c>
      <c r="Q22" s="82">
        <f t="shared" si="5"/>
        <v>9.9133197567812304E-5</v>
      </c>
      <c r="R22" s="83">
        <v>1.0031866246102182E-3</v>
      </c>
      <c r="S22" s="84">
        <f t="shared" si="6"/>
        <v>2.2132570753312488E-3</v>
      </c>
      <c r="T22" s="85">
        <f>分析係数表!F25</f>
        <v>0.35101010101010099</v>
      </c>
      <c r="U22" s="86">
        <f t="shared" si="7"/>
        <v>7.768755895733423E-4</v>
      </c>
      <c r="V22" s="87">
        <f>分析係数表!D25</f>
        <v>2.5757575757575757E-2</v>
      </c>
      <c r="W22" s="88">
        <f t="shared" si="8"/>
        <v>0</v>
      </c>
      <c r="X22" s="76">
        <f>分析係数表!E25</f>
        <v>2.5757575757575757E-2</v>
      </c>
      <c r="Y22" s="89">
        <f t="shared" si="9"/>
        <v>0</v>
      </c>
    </row>
    <row r="23" spans="1:25" x14ac:dyDescent="0.2">
      <c r="A23" s="6" t="s">
        <v>11</v>
      </c>
      <c r="B23" s="5" t="s">
        <v>35</v>
      </c>
      <c r="C23" s="90"/>
      <c r="D23" s="76">
        <f>投入係数表!J23</f>
        <v>0</v>
      </c>
      <c r="E23" s="77">
        <f t="shared" si="0"/>
        <v>0</v>
      </c>
      <c r="F23" s="76">
        <f>分析係数表!C26</f>
        <v>7.6803723816912361E-2</v>
      </c>
      <c r="G23" s="77">
        <f t="shared" si="1"/>
        <v>0</v>
      </c>
      <c r="H23" s="77">
        <v>2.0506310827688211E-3</v>
      </c>
      <c r="I23" s="77">
        <f t="shared" si="2"/>
        <v>2.0506310827688211E-3</v>
      </c>
      <c r="J23" s="76">
        <f>分析係数表!G26</f>
        <v>0.19661921708185054</v>
      </c>
      <c r="K23" s="78">
        <f t="shared" si="3"/>
        <v>4.0319347801771307E-4</v>
      </c>
      <c r="L23" s="79"/>
      <c r="M23" s="80"/>
      <c r="N23" s="81">
        <f>分析係数表!H26</f>
        <v>1.0945993261354961E-2</v>
      </c>
      <c r="O23" s="82">
        <f t="shared" si="4"/>
        <v>8.5884932003051209E-2</v>
      </c>
      <c r="P23" s="76">
        <f>分析係数表!C26</f>
        <v>7.6803723816912361E-2</v>
      </c>
      <c r="Q23" s="82">
        <f t="shared" si="5"/>
        <v>6.5962825975966425E-3</v>
      </c>
      <c r="R23" s="83">
        <v>7.1179526370305389E-3</v>
      </c>
      <c r="S23" s="84">
        <f t="shared" si="6"/>
        <v>9.16858371979936E-3</v>
      </c>
      <c r="T23" s="85">
        <f>分析係数表!F26</f>
        <v>0.33496441281138789</v>
      </c>
      <c r="U23" s="86">
        <f t="shared" si="7"/>
        <v>3.0711492620146431E-3</v>
      </c>
      <c r="V23" s="87">
        <f>分析係数表!D26</f>
        <v>6.005338078291815E-2</v>
      </c>
      <c r="W23" s="88">
        <f t="shared" si="8"/>
        <v>0</v>
      </c>
      <c r="X23" s="76">
        <f>分析係数表!E26</f>
        <v>6.005338078291815E-2</v>
      </c>
      <c r="Y23" s="89">
        <f t="shared" si="9"/>
        <v>0</v>
      </c>
    </row>
    <row r="24" spans="1:25" x14ac:dyDescent="0.2">
      <c r="A24" s="6" t="s">
        <v>12</v>
      </c>
      <c r="B24" s="5" t="s">
        <v>366</v>
      </c>
      <c r="C24" s="90"/>
      <c r="D24" s="76">
        <f>投入係数表!J24</f>
        <v>5.9694364851957973E-5</v>
      </c>
      <c r="E24" s="77">
        <f t="shared" si="0"/>
        <v>5.9694364851957974E-3</v>
      </c>
      <c r="F24" s="76">
        <f>分析係数表!C27</f>
        <v>1</v>
      </c>
      <c r="G24" s="77">
        <f t="shared" si="1"/>
        <v>5.9694364851957974E-3</v>
      </c>
      <c r="H24" s="77">
        <v>1.1363923944553305E-2</v>
      </c>
      <c r="I24" s="77">
        <f t="shared" si="2"/>
        <v>1.1363923944553305E-2</v>
      </c>
      <c r="J24" s="76">
        <f>分析係数表!G27</f>
        <v>0.17096451389423448</v>
      </c>
      <c r="K24" s="78">
        <f t="shared" si="3"/>
        <v>1.9428277331116075E-3</v>
      </c>
      <c r="L24" s="79"/>
      <c r="M24" s="80"/>
      <c r="N24" s="81">
        <f>分析係数表!H27</f>
        <v>1.0923033653045878E-2</v>
      </c>
      <c r="O24" s="82">
        <f t="shared" si="4"/>
        <v>8.57047853181995E-2</v>
      </c>
      <c r="P24" s="76">
        <f>分析係数表!C27</f>
        <v>1</v>
      </c>
      <c r="Q24" s="82">
        <f t="shared" si="5"/>
        <v>8.57047853181995E-2</v>
      </c>
      <c r="R24" s="83">
        <v>8.9157019814687072E-2</v>
      </c>
      <c r="S24" s="84">
        <f t="shared" si="6"/>
        <v>0.10052094375924038</v>
      </c>
      <c r="T24" s="85">
        <f>分析係数表!F27</f>
        <v>0.32199214841043799</v>
      </c>
      <c r="U24" s="86">
        <f t="shared" si="7"/>
        <v>3.2366954641282621E-2</v>
      </c>
      <c r="V24" s="87">
        <f>分析係数表!D27</f>
        <v>3.2561003771842047E-2</v>
      </c>
      <c r="W24" s="88">
        <f t="shared" si="8"/>
        <v>0</v>
      </c>
      <c r="X24" s="76">
        <f>分析係数表!E27</f>
        <v>3.9334924178277268E-2</v>
      </c>
      <c r="Y24" s="89">
        <f t="shared" si="9"/>
        <v>0</v>
      </c>
    </row>
    <row r="25" spans="1:25" x14ac:dyDescent="0.2">
      <c r="A25" s="6" t="s">
        <v>13</v>
      </c>
      <c r="B25" s="5" t="s">
        <v>192</v>
      </c>
      <c r="C25" s="90"/>
      <c r="D25" s="76">
        <f>投入係数表!J25</f>
        <v>0</v>
      </c>
      <c r="E25" s="77">
        <f t="shared" si="0"/>
        <v>0</v>
      </c>
      <c r="F25" s="76">
        <f>分析係数表!C28</f>
        <v>0.18074367492972143</v>
      </c>
      <c r="G25" s="77">
        <f t="shared" si="1"/>
        <v>0</v>
      </c>
      <c r="H25" s="77">
        <v>1.7694969448294261E-2</v>
      </c>
      <c r="I25" s="77">
        <f t="shared" si="2"/>
        <v>1.7694969448294261E-2</v>
      </c>
      <c r="J25" s="76">
        <f>分析係数表!G28</f>
        <v>0.12488465087665333</v>
      </c>
      <c r="K25" s="78">
        <f t="shared" si="3"/>
        <v>2.2098300818232759E-3</v>
      </c>
      <c r="L25" s="79"/>
      <c r="M25" s="80"/>
      <c r="N25" s="81">
        <f>分析係数表!H28</f>
        <v>2.063494796778767E-2</v>
      </c>
      <c r="O25" s="82">
        <f t="shared" si="4"/>
        <v>0.16190683301047148</v>
      </c>
      <c r="P25" s="76">
        <f>分析係数表!C28</f>
        <v>0.18074367492972143</v>
      </c>
      <c r="Q25" s="82">
        <f t="shared" si="5"/>
        <v>2.9263635994545349E-2</v>
      </c>
      <c r="R25" s="83">
        <v>3.376532428767625E-2</v>
      </c>
      <c r="S25" s="84">
        <f t="shared" si="6"/>
        <v>5.1460293735970511E-2</v>
      </c>
      <c r="T25" s="85">
        <f>分析係数表!F28</f>
        <v>0.21337024505280427</v>
      </c>
      <c r="U25" s="86">
        <f t="shared" si="7"/>
        <v>1.0980095484933316E-2</v>
      </c>
      <c r="V25" s="87">
        <f>分析係数表!D28</f>
        <v>2.7888854711370859E-2</v>
      </c>
      <c r="W25" s="88">
        <f t="shared" si="8"/>
        <v>0</v>
      </c>
      <c r="X25" s="76">
        <f>分析係数表!E28</f>
        <v>2.7735055880241978E-2</v>
      </c>
      <c r="Y25" s="89">
        <f t="shared" si="9"/>
        <v>0</v>
      </c>
    </row>
    <row r="26" spans="1:25" x14ac:dyDescent="0.2">
      <c r="A26" s="6" t="s">
        <v>14</v>
      </c>
      <c r="B26" s="5" t="s">
        <v>50</v>
      </c>
      <c r="C26" s="90"/>
      <c r="D26" s="76">
        <f>投入係数表!J26</f>
        <v>3.7010506208213943E-3</v>
      </c>
      <c r="E26" s="77">
        <f t="shared" si="0"/>
        <v>0.37010506208213945</v>
      </c>
      <c r="F26" s="76">
        <f>分析係数表!C29</f>
        <v>0.4900686838685725</v>
      </c>
      <c r="G26" s="77">
        <f t="shared" si="1"/>
        <v>0.18137690066769038</v>
      </c>
      <c r="H26" s="77">
        <v>0.22055402397565799</v>
      </c>
      <c r="I26" s="77">
        <f t="shared" si="2"/>
        <v>0.22055402397565799</v>
      </c>
      <c r="J26" s="76">
        <f>分析係数表!G29</f>
        <v>0.25811666442139297</v>
      </c>
      <c r="K26" s="78">
        <f t="shared" si="3"/>
        <v>5.6928668993312774E-2</v>
      </c>
      <c r="L26" s="79"/>
      <c r="M26" s="80"/>
      <c r="N26" s="81">
        <f>分析係数表!H29</f>
        <v>9.8668916708280954E-3</v>
      </c>
      <c r="O26" s="82">
        <f t="shared" si="4"/>
        <v>7.741803781502099E-2</v>
      </c>
      <c r="P26" s="76">
        <f>分析係数表!C29</f>
        <v>0.4900686838685725</v>
      </c>
      <c r="Q26" s="82">
        <f t="shared" si="5"/>
        <v>3.7940155899694711E-2</v>
      </c>
      <c r="R26" s="83">
        <v>5.4650871967843725E-2</v>
      </c>
      <c r="S26" s="84">
        <f t="shared" si="6"/>
        <v>0.27520489594350173</v>
      </c>
      <c r="T26" s="85">
        <f>分析係数表!F29</f>
        <v>0.3889263101172033</v>
      </c>
      <c r="U26" s="86">
        <f t="shared" si="7"/>
        <v>0.10703442470549501</v>
      </c>
      <c r="V26" s="87">
        <f>分析係数表!D29</f>
        <v>9.1472450491714943E-2</v>
      </c>
      <c r="W26" s="88">
        <f t="shared" si="8"/>
        <v>0</v>
      </c>
      <c r="X26" s="76">
        <f>分析係数表!E29</f>
        <v>6.1565404822847905E-2</v>
      </c>
      <c r="Y26" s="89">
        <f t="shared" si="9"/>
        <v>0</v>
      </c>
    </row>
    <row r="27" spans="1:25" x14ac:dyDescent="0.2">
      <c r="A27" s="6" t="s">
        <v>15</v>
      </c>
      <c r="B27" s="5" t="s">
        <v>36</v>
      </c>
      <c r="C27" s="90"/>
      <c r="D27" s="76">
        <f>投入係数表!J27</f>
        <v>3.2234957020057307E-3</v>
      </c>
      <c r="E27" s="77">
        <f t="shared" si="0"/>
        <v>0.32234957020057309</v>
      </c>
      <c r="F27" s="76">
        <f>分析係数表!C30</f>
        <v>1</v>
      </c>
      <c r="G27" s="77">
        <f t="shared" si="1"/>
        <v>0.32234957020057309</v>
      </c>
      <c r="H27" s="77">
        <v>0.34927936646980989</v>
      </c>
      <c r="I27" s="77">
        <f t="shared" si="2"/>
        <v>0.34927936646980989</v>
      </c>
      <c r="J27" s="76">
        <f>分析係数表!G30</f>
        <v>0.3444616177228233</v>
      </c>
      <c r="K27" s="78">
        <f t="shared" si="3"/>
        <v>0.12031333561139357</v>
      </c>
      <c r="L27" s="79"/>
      <c r="M27" s="80"/>
      <c r="N27" s="81">
        <f>分析係数表!H30</f>
        <v>0</v>
      </c>
      <c r="O27" s="82">
        <f t="shared" si="4"/>
        <v>0</v>
      </c>
      <c r="P27" s="76">
        <f>分析係数表!C30</f>
        <v>1</v>
      </c>
      <c r="Q27" s="82">
        <f t="shared" si="5"/>
        <v>0</v>
      </c>
      <c r="R27" s="83">
        <v>2.0779128920647948E-2</v>
      </c>
      <c r="S27" s="84">
        <f t="shared" si="6"/>
        <v>0.37005849539045782</v>
      </c>
      <c r="T27" s="85">
        <f>分析係数表!F30</f>
        <v>0.4403400309119011</v>
      </c>
      <c r="U27" s="86">
        <f t="shared" si="7"/>
        <v>0.16295156929944582</v>
      </c>
      <c r="V27" s="87">
        <f>分析係数表!D30</f>
        <v>0.12627511591962906</v>
      </c>
      <c r="W27" s="88">
        <f t="shared" si="8"/>
        <v>0</v>
      </c>
      <c r="X27" s="76">
        <f>分析係数表!E30</f>
        <v>8.212261720762494E-2</v>
      </c>
      <c r="Y27" s="89">
        <f t="shared" si="9"/>
        <v>0</v>
      </c>
    </row>
    <row r="28" spans="1:25" x14ac:dyDescent="0.2">
      <c r="A28" s="6" t="s">
        <v>16</v>
      </c>
      <c r="B28" s="5" t="s">
        <v>193</v>
      </c>
      <c r="C28" s="90"/>
      <c r="D28" s="76">
        <f>投入係数表!J28</f>
        <v>3.0085959885386818E-2</v>
      </c>
      <c r="E28" s="77">
        <f t="shared" si="0"/>
        <v>3.0085959885386817</v>
      </c>
      <c r="F28" s="76">
        <f>分析係数表!C31</f>
        <v>4.323595505617972E-2</v>
      </c>
      <c r="G28" s="77">
        <f t="shared" si="1"/>
        <v>0.13007952094266104</v>
      </c>
      <c r="H28" s="77">
        <v>0.13687905116445712</v>
      </c>
      <c r="I28" s="77">
        <f t="shared" si="2"/>
        <v>0.13687905116445712</v>
      </c>
      <c r="J28" s="76">
        <f>分析係数表!G31</f>
        <v>7.0393374741200831E-2</v>
      </c>
      <c r="K28" s="78">
        <f t="shared" si="3"/>
        <v>9.6353783428396317E-3</v>
      </c>
      <c r="L28" s="79"/>
      <c r="M28" s="80"/>
      <c r="N28" s="81">
        <f>分析係数表!H31</f>
        <v>2.2758711736377779E-2</v>
      </c>
      <c r="O28" s="82">
        <f t="shared" si="4"/>
        <v>0.17857040135925437</v>
      </c>
      <c r="P28" s="76">
        <f>分析係数表!C31</f>
        <v>4.323595505617972E-2</v>
      </c>
      <c r="Q28" s="82">
        <f t="shared" si="5"/>
        <v>7.7206618475326961E-3</v>
      </c>
      <c r="R28" s="83">
        <v>1.0073667175185401E-2</v>
      </c>
      <c r="S28" s="84">
        <f t="shared" si="6"/>
        <v>0.14695271833964252</v>
      </c>
      <c r="T28" s="85">
        <f>分析係数表!F31</f>
        <v>0.34575569358178054</v>
      </c>
      <c r="U28" s="86">
        <f t="shared" si="7"/>
        <v>5.0809739053251139E-2</v>
      </c>
      <c r="V28" s="87">
        <f>分析係数表!D31</f>
        <v>1.4492753623188406E-2</v>
      </c>
      <c r="W28" s="88">
        <f t="shared" si="8"/>
        <v>0</v>
      </c>
      <c r="X28" s="76">
        <f>分析係数表!E31</f>
        <v>1.2422360248447204E-2</v>
      </c>
      <c r="Y28" s="89">
        <f t="shared" si="9"/>
        <v>0</v>
      </c>
    </row>
    <row r="29" spans="1:25" x14ac:dyDescent="0.2">
      <c r="A29" s="6" t="s">
        <v>17</v>
      </c>
      <c r="B29" s="5" t="s">
        <v>273</v>
      </c>
      <c r="C29" s="90"/>
      <c r="D29" s="76">
        <f>投入係数表!J29</f>
        <v>2.5071633237822352E-3</v>
      </c>
      <c r="E29" s="77">
        <f t="shared" si="0"/>
        <v>0.25071633237822349</v>
      </c>
      <c r="F29" s="76">
        <f>分析係数表!C32</f>
        <v>0.52019105514546249</v>
      </c>
      <c r="G29" s="77">
        <f t="shared" si="1"/>
        <v>0.13042039348202855</v>
      </c>
      <c r="H29" s="77">
        <v>0.14420808194326259</v>
      </c>
      <c r="I29" s="77">
        <f t="shared" si="2"/>
        <v>0.14420808194326259</v>
      </c>
      <c r="J29" s="76">
        <f>分析係数表!G32</f>
        <v>0.14013266998341625</v>
      </c>
      <c r="K29" s="78">
        <f t="shared" si="3"/>
        <v>2.0208263555896666E-2</v>
      </c>
      <c r="L29" s="79"/>
      <c r="M29" s="80"/>
      <c r="N29" s="81">
        <f>分析係数表!H32</f>
        <v>6.5492282701657108E-3</v>
      </c>
      <c r="O29" s="82">
        <f t="shared" si="4"/>
        <v>5.1386841853949358E-2</v>
      </c>
      <c r="P29" s="76">
        <f>分析係数表!C32</f>
        <v>0.52019105514546249</v>
      </c>
      <c r="Q29" s="82">
        <f t="shared" si="5"/>
        <v>2.6730975484598931E-2</v>
      </c>
      <c r="R29" s="83">
        <v>3.3604085226323945E-2</v>
      </c>
      <c r="S29" s="84">
        <f t="shared" si="6"/>
        <v>0.17781216716958653</v>
      </c>
      <c r="T29" s="85">
        <f>分析係数表!F32</f>
        <v>0.48341625207296851</v>
      </c>
      <c r="U29" s="86">
        <f t="shared" si="7"/>
        <v>8.5957291426093665E-2</v>
      </c>
      <c r="V29" s="87">
        <f>分析係数表!D32</f>
        <v>9.1210613598673301E-3</v>
      </c>
      <c r="W29" s="88">
        <f t="shared" si="8"/>
        <v>0</v>
      </c>
      <c r="X29" s="76">
        <f>分析係数表!E32</f>
        <v>1.4096185737976783E-2</v>
      </c>
      <c r="Y29" s="89">
        <f t="shared" si="9"/>
        <v>0</v>
      </c>
    </row>
    <row r="30" spans="1:25" x14ac:dyDescent="0.2">
      <c r="A30" s="6" t="s">
        <v>18</v>
      </c>
      <c r="B30" s="5" t="s">
        <v>274</v>
      </c>
      <c r="C30" s="90"/>
      <c r="D30" s="76">
        <f>投入係数表!J30</f>
        <v>2.3280802292263611E-3</v>
      </c>
      <c r="E30" s="77">
        <f t="shared" si="0"/>
        <v>0.23280802292263611</v>
      </c>
      <c r="F30" s="76">
        <f>分析係数表!C33</f>
        <v>0.8616094310609943</v>
      </c>
      <c r="G30" s="77">
        <f t="shared" si="1"/>
        <v>0.20058958817680742</v>
      </c>
      <c r="H30" s="77">
        <v>0.21218814394779764</v>
      </c>
      <c r="I30" s="77">
        <f t="shared" si="2"/>
        <v>0.21218814394779764</v>
      </c>
      <c r="J30" s="76">
        <f>分析係数表!G33</f>
        <v>0.50771971496437052</v>
      </c>
      <c r="K30" s="78">
        <f t="shared" si="3"/>
        <v>0.10773210396399464</v>
      </c>
      <c r="L30" s="79"/>
      <c r="M30" s="80"/>
      <c r="N30" s="81">
        <f>分析係数表!H33</f>
        <v>9.6430354898145438E-4</v>
      </c>
      <c r="O30" s="82">
        <f t="shared" si="4"/>
        <v>7.5661607637716854E-3</v>
      </c>
      <c r="P30" s="76">
        <f>分析係数表!C33</f>
        <v>0.8616094310609943</v>
      </c>
      <c r="Q30" s="82">
        <f t="shared" si="5"/>
        <v>6.5190754709893396E-3</v>
      </c>
      <c r="R30" s="83">
        <v>1.8339130027112585E-2</v>
      </c>
      <c r="S30" s="84">
        <f t="shared" si="6"/>
        <v>0.23052727397491024</v>
      </c>
      <c r="T30" s="85">
        <f>分析係数表!F33</f>
        <v>0.64489311163895491</v>
      </c>
      <c r="U30" s="86">
        <f t="shared" si="7"/>
        <v>0.14866545103132572</v>
      </c>
      <c r="V30" s="87">
        <f>分析係数表!D33</f>
        <v>5.3444180522565318E-2</v>
      </c>
      <c r="W30" s="88">
        <f t="shared" si="8"/>
        <v>0</v>
      </c>
      <c r="X30" s="76">
        <f>分析係数表!E33</f>
        <v>5.6413301662707839E-2</v>
      </c>
      <c r="Y30" s="89">
        <f t="shared" si="9"/>
        <v>0</v>
      </c>
    </row>
    <row r="31" spans="1:25" x14ac:dyDescent="0.2">
      <c r="A31" s="6" t="s">
        <v>19</v>
      </c>
      <c r="B31" s="5" t="s">
        <v>275</v>
      </c>
      <c r="C31" s="90"/>
      <c r="D31" s="76">
        <f>投入係数表!J31</f>
        <v>4.0234001910219676E-2</v>
      </c>
      <c r="E31" s="77">
        <f t="shared" si="0"/>
        <v>4.0234001910219677</v>
      </c>
      <c r="F31" s="76">
        <f>分析係数表!C34</f>
        <v>0.46533725073451271</v>
      </c>
      <c r="G31" s="77">
        <f t="shared" si="1"/>
        <v>1.8722379834948757</v>
      </c>
      <c r="H31" s="77">
        <v>1.9928576395648023</v>
      </c>
      <c r="I31" s="77">
        <f t="shared" si="2"/>
        <v>1.9928576395648023</v>
      </c>
      <c r="J31" s="76">
        <f>分析係数表!G34</f>
        <v>0.42478189749182116</v>
      </c>
      <c r="K31" s="78">
        <f t="shared" si="3"/>
        <v>0.84652984956540855</v>
      </c>
      <c r="L31" s="79"/>
      <c r="M31" s="80"/>
      <c r="N31" s="81">
        <f>分析係数表!H34</f>
        <v>0.16189393808941618</v>
      </c>
      <c r="O31" s="82">
        <f t="shared" si="4"/>
        <v>1.2702593115605973</v>
      </c>
      <c r="P31" s="76">
        <f>分析係数表!C34</f>
        <v>0.46533725073451271</v>
      </c>
      <c r="Q31" s="82">
        <f t="shared" si="5"/>
        <v>0.59109897576152315</v>
      </c>
      <c r="R31" s="83">
        <v>0.6426544592101292</v>
      </c>
      <c r="S31" s="84">
        <f t="shared" si="6"/>
        <v>2.6355120987749316</v>
      </c>
      <c r="T31" s="85">
        <f>分析係数表!F34</f>
        <v>0.69907306434023986</v>
      </c>
      <c r="U31" s="86">
        <f t="shared" si="7"/>
        <v>1.8424155189963685</v>
      </c>
      <c r="V31" s="87">
        <f>分析係数表!D34</f>
        <v>0.22532715376226828</v>
      </c>
      <c r="W31" s="88">
        <f t="shared" si="8"/>
        <v>1</v>
      </c>
      <c r="X31" s="76">
        <f>分析係数表!E34</f>
        <v>0.16319520174482008</v>
      </c>
      <c r="Y31" s="89">
        <f t="shared" si="9"/>
        <v>0</v>
      </c>
    </row>
    <row r="32" spans="1:25" x14ac:dyDescent="0.2">
      <c r="A32" s="6" t="s">
        <v>20</v>
      </c>
      <c r="B32" s="5" t="s">
        <v>37</v>
      </c>
      <c r="C32" s="90"/>
      <c r="D32" s="76">
        <f>投入係数表!J32</f>
        <v>5.9097421203438399E-3</v>
      </c>
      <c r="E32" s="77">
        <f t="shared" si="0"/>
        <v>0.59097421203438394</v>
      </c>
      <c r="F32" s="76">
        <f>分析係数表!C35</f>
        <v>0.39835445318599483</v>
      </c>
      <c r="G32" s="77">
        <f t="shared" si="1"/>
        <v>0.23541720908198119</v>
      </c>
      <c r="H32" s="77">
        <v>0.2908271692906188</v>
      </c>
      <c r="I32" s="77">
        <f t="shared" si="2"/>
        <v>0.2908271692906188</v>
      </c>
      <c r="J32" s="76">
        <f>分析係数表!G35</f>
        <v>0.31392226148409896</v>
      </c>
      <c r="K32" s="78">
        <f t="shared" si="3"/>
        <v>9.1297122684729948E-2</v>
      </c>
      <c r="L32" s="79"/>
      <c r="M32" s="80"/>
      <c r="N32" s="81">
        <f>分析係数表!H35</f>
        <v>6.1135697025008755E-2</v>
      </c>
      <c r="O32" s="82">
        <f t="shared" si="4"/>
        <v>0.47968558508888226</v>
      </c>
      <c r="P32" s="76">
        <f>分析係数表!C35</f>
        <v>0.39835445318599483</v>
      </c>
      <c r="Q32" s="82">
        <f t="shared" si="5"/>
        <v>0.19108488894928569</v>
      </c>
      <c r="R32" s="83">
        <v>0.24573031293049002</v>
      </c>
      <c r="S32" s="84">
        <f t="shared" si="6"/>
        <v>0.53655748222110877</v>
      </c>
      <c r="T32" s="85">
        <f>分析係数表!F35</f>
        <v>0.64325088339222614</v>
      </c>
      <c r="U32" s="86">
        <f t="shared" si="7"/>
        <v>0.34514107442943687</v>
      </c>
      <c r="V32" s="87">
        <f>分析係数表!D35</f>
        <v>6.9257950530035334E-2</v>
      </c>
      <c r="W32" s="88">
        <f t="shared" si="8"/>
        <v>0</v>
      </c>
      <c r="X32" s="76">
        <f>分析係数表!E35</f>
        <v>6.332155477031802E-2</v>
      </c>
      <c r="Y32" s="89">
        <f t="shared" si="9"/>
        <v>0</v>
      </c>
    </row>
    <row r="33" spans="1:25" x14ac:dyDescent="0.2">
      <c r="A33" s="6" t="s">
        <v>21</v>
      </c>
      <c r="B33" s="5" t="s">
        <v>38</v>
      </c>
      <c r="C33" s="90"/>
      <c r="D33" s="76">
        <f>投入係数表!J33</f>
        <v>1.7311365807067814E-3</v>
      </c>
      <c r="E33" s="77">
        <f t="shared" si="0"/>
        <v>0.17311365807067813</v>
      </c>
      <c r="F33" s="76">
        <f>分析係数表!C36</f>
        <v>0.82984806862140492</v>
      </c>
      <c r="G33" s="77">
        <f t="shared" si="1"/>
        <v>0.14365803480193853</v>
      </c>
      <c r="H33" s="77">
        <v>0.23142308261663516</v>
      </c>
      <c r="I33" s="77">
        <f t="shared" si="2"/>
        <v>0.23142308261663516</v>
      </c>
      <c r="J33" s="76">
        <f>分析係数表!G36</f>
        <v>2.3700511715593859E-2</v>
      </c>
      <c r="K33" s="78">
        <f t="shared" si="3"/>
        <v>5.4848454808144069E-3</v>
      </c>
      <c r="L33" s="79"/>
      <c r="M33" s="80"/>
      <c r="N33" s="81">
        <f>分析係数表!H36</f>
        <v>0.1825633254696675</v>
      </c>
      <c r="O33" s="82">
        <f t="shared" si="4"/>
        <v>1.4324363645983467</v>
      </c>
      <c r="P33" s="76">
        <f>分析係数表!C36</f>
        <v>0.82984806862140492</v>
      </c>
      <c r="Q33" s="82">
        <f t="shared" si="5"/>
        <v>1.1887045505850047</v>
      </c>
      <c r="R33" s="83">
        <v>1.2411029909828679</v>
      </c>
      <c r="S33" s="84">
        <f t="shared" si="6"/>
        <v>1.4725260735995032</v>
      </c>
      <c r="T33" s="85">
        <f>分析係数表!F36</f>
        <v>0.87735658497172098</v>
      </c>
      <c r="U33" s="86">
        <f t="shared" si="7"/>
        <v>1.2919304472150772</v>
      </c>
      <c r="V33" s="87">
        <f>分析係数表!D36</f>
        <v>1.3129544842445462E-2</v>
      </c>
      <c r="W33" s="88">
        <f t="shared" si="8"/>
        <v>0</v>
      </c>
      <c r="X33" s="76">
        <f>分析係数表!E36</f>
        <v>5.0498249394021009E-3</v>
      </c>
      <c r="Y33" s="89">
        <f t="shared" si="9"/>
        <v>0</v>
      </c>
    </row>
    <row r="34" spans="1:25" x14ac:dyDescent="0.2">
      <c r="A34" s="6" t="s">
        <v>22</v>
      </c>
      <c r="B34" s="5" t="s">
        <v>378</v>
      </c>
      <c r="C34" s="90"/>
      <c r="D34" s="76">
        <f>投入係数表!J34</f>
        <v>2.1669054441260743E-2</v>
      </c>
      <c r="E34" s="77">
        <f t="shared" si="0"/>
        <v>2.1669054441260744</v>
      </c>
      <c r="F34" s="76">
        <f>分析係数表!C37</f>
        <v>0.51418558077436582</v>
      </c>
      <c r="G34" s="77">
        <f t="shared" si="1"/>
        <v>1.1141915342711006</v>
      </c>
      <c r="H34" s="77">
        <v>1.2453243613162179</v>
      </c>
      <c r="I34" s="77">
        <f t="shared" si="2"/>
        <v>1.2453243613162179</v>
      </c>
      <c r="J34" s="76">
        <f>分析係数表!G37</f>
        <v>0.49604430379746833</v>
      </c>
      <c r="K34" s="78">
        <f t="shared" si="3"/>
        <v>0.61773605581113022</v>
      </c>
      <c r="L34" s="79"/>
      <c r="M34" s="80"/>
      <c r="N34" s="81">
        <f>分析係数表!H37</f>
        <v>4.8416074021777188E-2</v>
      </c>
      <c r="O34" s="82">
        <f t="shared" si="4"/>
        <v>0.3798843216810367</v>
      </c>
      <c r="P34" s="76">
        <f>分析係数表!C37</f>
        <v>0.51418558077436582</v>
      </c>
      <c r="Q34" s="82">
        <f t="shared" si="5"/>
        <v>0.19533104057063985</v>
      </c>
      <c r="R34" s="83">
        <v>0.23667782014921226</v>
      </c>
      <c r="S34" s="84">
        <f t="shared" si="6"/>
        <v>1.4820021814654303</v>
      </c>
      <c r="T34" s="85">
        <f>分析係数表!F37</f>
        <v>0.72084956183057447</v>
      </c>
      <c r="U34" s="86">
        <f t="shared" si="7"/>
        <v>1.068300623141311</v>
      </c>
      <c r="V34" s="87">
        <f>分析係数表!D37</f>
        <v>0.12153115871470302</v>
      </c>
      <c r="W34" s="88">
        <f t="shared" si="8"/>
        <v>0</v>
      </c>
      <c r="X34" s="76">
        <f>分析係数表!E37</f>
        <v>0.11197663096397274</v>
      </c>
      <c r="Y34" s="89">
        <f t="shared" si="9"/>
        <v>0</v>
      </c>
    </row>
    <row r="35" spans="1:25" x14ac:dyDescent="0.2">
      <c r="A35" s="6" t="s">
        <v>23</v>
      </c>
      <c r="B35" s="5" t="s">
        <v>194</v>
      </c>
      <c r="C35" s="90"/>
      <c r="D35" s="76">
        <f>投入係数表!J35</f>
        <v>1.1162846227316142E-2</v>
      </c>
      <c r="E35" s="77">
        <f t="shared" si="0"/>
        <v>1.1162846227316141</v>
      </c>
      <c r="F35" s="76">
        <f>分析係数表!C38</f>
        <v>1.798368367772285E-2</v>
      </c>
      <c r="G35" s="77">
        <f t="shared" si="1"/>
        <v>2.0074909549511539E-2</v>
      </c>
      <c r="H35" s="77">
        <v>2.3685782031116955E-2</v>
      </c>
      <c r="I35" s="77">
        <f t="shared" si="2"/>
        <v>2.3685782031116955E-2</v>
      </c>
      <c r="J35" s="76">
        <f>分析係数表!G38</f>
        <v>0.32425742574257427</v>
      </c>
      <c r="K35" s="78">
        <f t="shared" si="3"/>
        <v>7.6802907081097056E-3</v>
      </c>
      <c r="L35" s="79"/>
      <c r="M35" s="80"/>
      <c r="N35" s="81">
        <f>分析係数表!H38</f>
        <v>4.2681911846583896E-2</v>
      </c>
      <c r="O35" s="82">
        <f t="shared" si="4"/>
        <v>0.33489268713932291</v>
      </c>
      <c r="P35" s="76">
        <f>分析係数表!C38</f>
        <v>1.798368367772285E-2</v>
      </c>
      <c r="Q35" s="82">
        <f t="shared" si="5"/>
        <v>6.0226041514961862E-3</v>
      </c>
      <c r="R35" s="83">
        <v>7.6180980973187254E-3</v>
      </c>
      <c r="S35" s="84">
        <f t="shared" si="6"/>
        <v>3.1303880128435678E-2</v>
      </c>
      <c r="T35" s="85">
        <f>分析係数表!F38</f>
        <v>0.53712871287128716</v>
      </c>
      <c r="U35" s="86">
        <f t="shared" si="7"/>
        <v>1.681421284126372E-2</v>
      </c>
      <c r="V35" s="87">
        <f>分析係数表!D38</f>
        <v>0.15099009900990099</v>
      </c>
      <c r="W35" s="88">
        <f t="shared" si="8"/>
        <v>0</v>
      </c>
      <c r="X35" s="76">
        <f>分析係数表!E38</f>
        <v>0.14603960396039603</v>
      </c>
      <c r="Y35" s="89">
        <f t="shared" si="9"/>
        <v>0</v>
      </c>
    </row>
    <row r="36" spans="1:25" x14ac:dyDescent="0.2">
      <c r="A36" s="6" t="s">
        <v>24</v>
      </c>
      <c r="B36" s="5" t="s">
        <v>39</v>
      </c>
      <c r="C36" s="90"/>
      <c r="D36" s="76">
        <f>投入係数表!J36</f>
        <v>0</v>
      </c>
      <c r="E36" s="77">
        <f t="shared" si="0"/>
        <v>0</v>
      </c>
      <c r="F36" s="76">
        <f>分析係数表!C39</f>
        <v>1</v>
      </c>
      <c r="G36" s="77">
        <f t="shared" si="1"/>
        <v>0</v>
      </c>
      <c r="H36" s="77">
        <v>2.5823726898721359E-2</v>
      </c>
      <c r="I36" s="77">
        <f t="shared" si="2"/>
        <v>2.5823726898721359E-2</v>
      </c>
      <c r="J36" s="76">
        <f>分析係数表!G39</f>
        <v>0.35219608488238197</v>
      </c>
      <c r="K36" s="78">
        <f t="shared" si="3"/>
        <v>9.0950155108015188E-3</v>
      </c>
      <c r="L36" s="79"/>
      <c r="M36" s="80"/>
      <c r="N36" s="81">
        <f>分析係数表!H39</f>
        <v>3.8399944896940056E-3</v>
      </c>
      <c r="O36" s="82">
        <f t="shared" si="4"/>
        <v>3.012953304144796E-2</v>
      </c>
      <c r="P36" s="76">
        <f>分析係数表!C39</f>
        <v>1</v>
      </c>
      <c r="Q36" s="82">
        <f t="shared" si="5"/>
        <v>3.012953304144796E-2</v>
      </c>
      <c r="R36" s="83">
        <v>5.0293026555341153E-2</v>
      </c>
      <c r="S36" s="84">
        <f t="shared" si="6"/>
        <v>7.6116753454062519E-2</v>
      </c>
      <c r="T36" s="85">
        <f>分析係数表!F39</f>
        <v>0.70282941273235733</v>
      </c>
      <c r="U36" s="86">
        <f t="shared" si="7"/>
        <v>5.3497093129212393E-2</v>
      </c>
      <c r="V36" s="87">
        <f>分析係数表!D39</f>
        <v>6.3990787958545819E-2</v>
      </c>
      <c r="W36" s="88">
        <f t="shared" si="8"/>
        <v>0</v>
      </c>
      <c r="X36" s="76">
        <f>分析係数表!E39</f>
        <v>7.9453857542358938E-2</v>
      </c>
      <c r="Y36" s="89">
        <f t="shared" si="9"/>
        <v>0</v>
      </c>
    </row>
    <row r="37" spans="1:25" x14ac:dyDescent="0.2">
      <c r="A37" s="6" t="s">
        <v>25</v>
      </c>
      <c r="B37" s="5" t="s">
        <v>40</v>
      </c>
      <c r="C37" s="90"/>
      <c r="D37" s="76">
        <f>投入係数表!J37</f>
        <v>1.7908309455587392E-4</v>
      </c>
      <c r="E37" s="77">
        <f t="shared" si="0"/>
        <v>1.7908309455587391E-2</v>
      </c>
      <c r="F37" s="76">
        <f>分析係数表!C40</f>
        <v>0.9626016260162602</v>
      </c>
      <c r="G37" s="77">
        <f t="shared" si="1"/>
        <v>1.7238567801150791E-2</v>
      </c>
      <c r="H37" s="77">
        <v>1.8175511188332029E-2</v>
      </c>
      <c r="I37" s="77">
        <f t="shared" si="2"/>
        <v>1.8175511188332029E-2</v>
      </c>
      <c r="J37" s="76">
        <f>分析係数表!G40</f>
        <v>0.50871012884234912</v>
      </c>
      <c r="K37" s="78">
        <f t="shared" si="3"/>
        <v>9.2460666383919442E-3</v>
      </c>
      <c r="L37" s="79"/>
      <c r="M37" s="80"/>
      <c r="N37" s="81">
        <f>分析係数表!H40</f>
        <v>2.9858970605961464E-2</v>
      </c>
      <c r="O37" s="82">
        <f t="shared" si="4"/>
        <v>0.23428076364964467</v>
      </c>
      <c r="P37" s="76">
        <f>分析係数表!C40</f>
        <v>0.9626016260162602</v>
      </c>
      <c r="Q37" s="82">
        <f t="shared" si="5"/>
        <v>0.22551904403347911</v>
      </c>
      <c r="R37" s="83">
        <v>0.22592086900091385</v>
      </c>
      <c r="S37" s="84">
        <f t="shared" si="6"/>
        <v>0.24409638018924587</v>
      </c>
      <c r="T37" s="85">
        <f>分析係数表!F40</f>
        <v>0.70414515272885203</v>
      </c>
      <c r="U37" s="86">
        <f t="shared" si="7"/>
        <v>0.17187928290891646</v>
      </c>
      <c r="V37" s="87">
        <f>分析係数表!D40</f>
        <v>8.6039666071514739E-2</v>
      </c>
      <c r="W37" s="88">
        <f t="shared" si="8"/>
        <v>0</v>
      </c>
      <c r="X37" s="76">
        <f>分析係数表!E40</f>
        <v>4.8545094822178253E-2</v>
      </c>
      <c r="Y37" s="89">
        <f t="shared" si="9"/>
        <v>0</v>
      </c>
    </row>
    <row r="38" spans="1:25" x14ac:dyDescent="0.2">
      <c r="A38" s="6" t="s">
        <v>26</v>
      </c>
      <c r="B38" s="5" t="s">
        <v>277</v>
      </c>
      <c r="C38" s="90"/>
      <c r="D38" s="76">
        <f>投入係数表!J38</f>
        <v>0</v>
      </c>
      <c r="E38" s="77">
        <f t="shared" si="0"/>
        <v>0</v>
      </c>
      <c r="F38" s="76">
        <f>分析係数表!C41</f>
        <v>0.80407934786411506</v>
      </c>
      <c r="G38" s="77">
        <f t="shared" si="1"/>
        <v>0</v>
      </c>
      <c r="H38" s="77">
        <v>1.222083712505966E-3</v>
      </c>
      <c r="I38" s="77">
        <f t="shared" si="2"/>
        <v>1.222083712505966E-3</v>
      </c>
      <c r="J38" s="76">
        <f>分析係数表!G41</f>
        <v>0.44359889765752225</v>
      </c>
      <c r="K38" s="78">
        <f t="shared" si="3"/>
        <v>5.4211498771285888E-4</v>
      </c>
      <c r="L38" s="79"/>
      <c r="M38" s="80"/>
      <c r="N38" s="81">
        <f>分析係数表!H41</f>
        <v>5.117122701886706E-2</v>
      </c>
      <c r="O38" s="82">
        <f t="shared" si="4"/>
        <v>0.40150192386324152</v>
      </c>
      <c r="P38" s="76">
        <f>分析係数表!C41</f>
        <v>0.80407934786411506</v>
      </c>
      <c r="Q38" s="82">
        <f t="shared" si="5"/>
        <v>0.32283940510614284</v>
      </c>
      <c r="R38" s="83">
        <v>0.32870521704158906</v>
      </c>
      <c r="S38" s="84">
        <f t="shared" si="6"/>
        <v>0.32992730075409504</v>
      </c>
      <c r="T38" s="85">
        <f>分析係数表!F41</f>
        <v>0.54800826756858323</v>
      </c>
      <c r="U38" s="86">
        <f t="shared" si="7"/>
        <v>0.18080288850983056</v>
      </c>
      <c r="V38" s="87">
        <f>分析係数表!D41</f>
        <v>0.13760491043467368</v>
      </c>
      <c r="W38" s="88">
        <f t="shared" si="8"/>
        <v>0</v>
      </c>
      <c r="X38" s="76">
        <f>分析係数表!E41</f>
        <v>0.12955655768508079</v>
      </c>
      <c r="Y38" s="89">
        <f t="shared" si="9"/>
        <v>0</v>
      </c>
    </row>
    <row r="39" spans="1:25" x14ac:dyDescent="0.2">
      <c r="A39" s="6" t="s">
        <v>51</v>
      </c>
      <c r="B39" s="5" t="s">
        <v>368</v>
      </c>
      <c r="C39" s="90"/>
      <c r="D39" s="76">
        <f>投入係数表!J39</f>
        <v>1.4326647564469914E-3</v>
      </c>
      <c r="E39" s="77">
        <f>$C$12*D39</f>
        <v>0.14326647564469913</v>
      </c>
      <c r="F39" s="76">
        <f>分析係数表!C42</f>
        <v>0.72084063047285463</v>
      </c>
      <c r="G39" s="77">
        <f>E39*F39</f>
        <v>0.10327229662934879</v>
      </c>
      <c r="H39" s="77">
        <v>0.11052342567038555</v>
      </c>
      <c r="I39" s="77">
        <f>C39+H39</f>
        <v>0.11052342567038555</v>
      </c>
      <c r="J39" s="76">
        <f>分析係数表!G42</f>
        <v>0.48553519768563164</v>
      </c>
      <c r="K39" s="78">
        <f>I39*J39</f>
        <v>5.3663013331763862E-2</v>
      </c>
      <c r="L39" s="79"/>
      <c r="M39" s="80"/>
      <c r="N39" s="81">
        <f>分析係数表!H42</f>
        <v>1.3345272329654056E-2</v>
      </c>
      <c r="O39" s="82">
        <f t="shared" si="4"/>
        <v>0.10471026057005457</v>
      </c>
      <c r="P39" s="76">
        <f>分析係数表!C42</f>
        <v>0.72084063047285463</v>
      </c>
      <c r="Q39" s="82">
        <f>O39*P39</f>
        <v>7.5479410246295023E-2</v>
      </c>
      <c r="R39" s="83">
        <v>7.9360639895243446E-2</v>
      </c>
      <c r="S39" s="84">
        <f>I39+R39</f>
        <v>0.18988406556562898</v>
      </c>
      <c r="T39" s="85">
        <f>分析係数表!F42</f>
        <v>0.55737704918032782</v>
      </c>
      <c r="U39" s="86">
        <f t="shared" si="7"/>
        <v>0.10583702015133417</v>
      </c>
      <c r="V39" s="87">
        <f>分析係数表!D42</f>
        <v>0.19961427193828352</v>
      </c>
      <c r="W39" s="88">
        <f t="shared" si="8"/>
        <v>0</v>
      </c>
      <c r="X39" s="76">
        <f>分析係数表!E42</f>
        <v>0.15043394406943106</v>
      </c>
      <c r="Y39" s="89">
        <f t="shared" si="9"/>
        <v>0</v>
      </c>
    </row>
    <row r="40" spans="1:25" x14ac:dyDescent="0.2">
      <c r="A40" s="6" t="s">
        <v>195</v>
      </c>
      <c r="B40" s="5" t="s">
        <v>41</v>
      </c>
      <c r="C40" s="90"/>
      <c r="D40" s="76">
        <f>投入係数表!J40</f>
        <v>4.4770773638968482E-2</v>
      </c>
      <c r="E40" s="77">
        <f>$C$12*D40</f>
        <v>4.4770773638968482</v>
      </c>
      <c r="F40" s="76">
        <f>分析係数表!C43</f>
        <v>0.38963327337469256</v>
      </c>
      <c r="G40" s="77">
        <f>E40*F40</f>
        <v>1.7444183084468685</v>
      </c>
      <c r="H40" s="77">
        <v>2.0198970890307524</v>
      </c>
      <c r="I40" s="77">
        <f>C40+H40</f>
        <v>2.0198970890307524</v>
      </c>
      <c r="J40" s="76">
        <f>分析係数表!G43</f>
        <v>0.33758167298539971</v>
      </c>
      <c r="K40" s="78">
        <f>I40*J40</f>
        <v>0.68188023857334024</v>
      </c>
      <c r="L40" s="79"/>
      <c r="M40" s="80"/>
      <c r="N40" s="81">
        <f>分析係数表!H43</f>
        <v>3.6299140736659033E-2</v>
      </c>
      <c r="O40" s="82">
        <f t="shared" si="4"/>
        <v>0.2848119087505484</v>
      </c>
      <c r="P40" s="76">
        <f>分析係数表!C43</f>
        <v>0.38963327337469256</v>
      </c>
      <c r="Q40" s="82">
        <f>O40*P40</f>
        <v>0.11097219630257042</v>
      </c>
      <c r="R40" s="83">
        <v>0.19837654890653805</v>
      </c>
      <c r="S40" s="84">
        <f>I40+R40</f>
        <v>2.2182736379372905</v>
      </c>
      <c r="T40" s="85">
        <f>分析係数表!F43</f>
        <v>0.6053884004194563</v>
      </c>
      <c r="U40" s="86">
        <f t="shared" si="7"/>
        <v>1.3429171293635045</v>
      </c>
      <c r="V40" s="87">
        <f>分析係数表!D43</f>
        <v>0.1323707348552069</v>
      </c>
      <c r="W40" s="88">
        <f t="shared" si="8"/>
        <v>0</v>
      </c>
      <c r="X40" s="76">
        <f>分析係数表!E43</f>
        <v>0.1111559248205211</v>
      </c>
      <c r="Y40" s="89">
        <f t="shared" si="9"/>
        <v>0</v>
      </c>
    </row>
    <row r="41" spans="1:25" x14ac:dyDescent="0.2">
      <c r="A41" s="6" t="s">
        <v>341</v>
      </c>
      <c r="B41" s="5" t="s">
        <v>42</v>
      </c>
      <c r="C41" s="90"/>
      <c r="D41" s="76">
        <f>投入係数表!J41</f>
        <v>1.1938872970391595E-4</v>
      </c>
      <c r="E41" s="77">
        <f>$C$12*D41</f>
        <v>1.1938872970391595E-2</v>
      </c>
      <c r="F41" s="76">
        <f>分析係数表!C44</f>
        <v>0.46868809379421872</v>
      </c>
      <c r="G41" s="77">
        <f>E41*F41</f>
        <v>5.5956076145441585E-3</v>
      </c>
      <c r="H41" s="77">
        <v>8.0845891535388792E-3</v>
      </c>
      <c r="I41" s="77">
        <f>C41+H41</f>
        <v>8.0845891535388792E-3</v>
      </c>
      <c r="J41" s="76">
        <f>分析係数表!G44</f>
        <v>0.26169007702763936</v>
      </c>
      <c r="K41" s="78">
        <f>I41*J41</f>
        <v>2.1156567583264069E-3</v>
      </c>
      <c r="L41" s="79"/>
      <c r="M41" s="80"/>
      <c r="N41" s="81">
        <f>分析係数表!H44</f>
        <v>0.11189365109431233</v>
      </c>
      <c r="O41" s="82">
        <f t="shared" si="4"/>
        <v>0.87794486862479304</v>
      </c>
      <c r="P41" s="76">
        <f>分析係数表!C44</f>
        <v>0.46868809379421872</v>
      </c>
      <c r="Q41" s="82">
        <f>O41*P41</f>
        <v>0.41148230693217003</v>
      </c>
      <c r="R41" s="83">
        <v>0.41818420623272368</v>
      </c>
      <c r="S41" s="84">
        <f>I41+R41</f>
        <v>0.42626879538626256</v>
      </c>
      <c r="T41" s="85">
        <f>分析係数表!F44</f>
        <v>0.56748980516538283</v>
      </c>
      <c r="U41" s="86">
        <f t="shared" si="7"/>
        <v>0.24190319564183257</v>
      </c>
      <c r="V41" s="87">
        <f>分析係数表!D44</f>
        <v>0.1153375623017671</v>
      </c>
      <c r="W41" s="88">
        <f t="shared" si="8"/>
        <v>0</v>
      </c>
      <c r="X41" s="76">
        <f>分析係数表!E44</f>
        <v>8.8151336656094245E-2</v>
      </c>
      <c r="Y41" s="89">
        <f t="shared" si="9"/>
        <v>0</v>
      </c>
    </row>
    <row r="42" spans="1:25" x14ac:dyDescent="0.2">
      <c r="A42" s="6" t="s">
        <v>342</v>
      </c>
      <c r="B42" s="5" t="s">
        <v>279</v>
      </c>
      <c r="C42" s="90"/>
      <c r="D42" s="76">
        <f>投入係数表!J42</f>
        <v>8.3572110792741168E-4</v>
      </c>
      <c r="E42" s="77">
        <f>$C$12*D42</f>
        <v>8.3572110792741169E-2</v>
      </c>
      <c r="F42" s="76">
        <f>分析係数表!C45</f>
        <v>1</v>
      </c>
      <c r="G42" s="77">
        <f>E42*F42</f>
        <v>8.3572110792741169E-2</v>
      </c>
      <c r="H42" s="77">
        <v>0.10052957258906212</v>
      </c>
      <c r="I42" s="77">
        <f>C42+H42</f>
        <v>0.10052957258906212</v>
      </c>
      <c r="J42" s="76">
        <f>分析係数表!G45</f>
        <v>0</v>
      </c>
      <c r="K42" s="78">
        <f>I42*J42</f>
        <v>0</v>
      </c>
      <c r="L42" s="79"/>
      <c r="M42" s="80"/>
      <c r="N42" s="81">
        <f>分析係数表!H45</f>
        <v>0</v>
      </c>
      <c r="O42" s="82">
        <f t="shared" si="4"/>
        <v>0</v>
      </c>
      <c r="P42" s="76">
        <f>分析係数表!C45</f>
        <v>1</v>
      </c>
      <c r="Q42" s="82">
        <f>O42*P42</f>
        <v>0</v>
      </c>
      <c r="R42" s="83">
        <v>8.2788992228438382E-3</v>
      </c>
      <c r="S42" s="84">
        <f>I42+R42</f>
        <v>0.10880847181190595</v>
      </c>
      <c r="T42" s="85">
        <f>分析係数表!F45</f>
        <v>0</v>
      </c>
      <c r="U42" s="86">
        <f t="shared" si="7"/>
        <v>0</v>
      </c>
      <c r="V42" s="87">
        <f>分析係数表!D45</f>
        <v>0</v>
      </c>
      <c r="W42" s="88">
        <f t="shared" si="8"/>
        <v>0</v>
      </c>
      <c r="X42" s="76">
        <f>分析係数表!E45</f>
        <v>0</v>
      </c>
      <c r="Y42" s="89">
        <f t="shared" si="9"/>
        <v>0</v>
      </c>
    </row>
    <row r="43" spans="1:25" x14ac:dyDescent="0.2">
      <c r="A43" s="6" t="s">
        <v>343</v>
      </c>
      <c r="B43" s="5" t="s">
        <v>280</v>
      </c>
      <c r="C43" s="90"/>
      <c r="D43" s="76">
        <f>投入係数表!J43</f>
        <v>1.8505253104106971E-3</v>
      </c>
      <c r="E43" s="77">
        <f>$C$12*D43</f>
        <v>0.18505253104106972</v>
      </c>
      <c r="F43" s="76">
        <f>分析係数表!C46</f>
        <v>0.536069455406472</v>
      </c>
      <c r="G43" s="77">
        <f>E43*F43</f>
        <v>9.9201009536775506E-2</v>
      </c>
      <c r="H43" s="77">
        <v>0.1362852191678256</v>
      </c>
      <c r="I43" s="77">
        <f>C43+H43</f>
        <v>0.1362852191678256</v>
      </c>
      <c r="J43" s="76">
        <f>分析係数表!G46</f>
        <v>9.4007050528789656E-3</v>
      </c>
      <c r="K43" s="78">
        <f>I43*J43</f>
        <v>1.2811771484636954E-3</v>
      </c>
      <c r="L43" s="79"/>
      <c r="M43" s="80"/>
      <c r="N43" s="81">
        <f>分析係数表!H46</f>
        <v>2.2310999374350673E-2</v>
      </c>
      <c r="O43" s="82">
        <f t="shared" si="4"/>
        <v>0.17505754100464607</v>
      </c>
      <c r="P43" s="76">
        <f>分析係数表!C46</f>
        <v>0.536069455406472</v>
      </c>
      <c r="Q43" s="82">
        <f>O43*P43</f>
        <v>9.3843000671156765E-2</v>
      </c>
      <c r="R43" s="83">
        <v>0.10641322778494948</v>
      </c>
      <c r="S43" s="84">
        <f>I43+R43</f>
        <v>0.24269844695277509</v>
      </c>
      <c r="T43" s="85">
        <f>分析係数表!F46</f>
        <v>0.31345475910693305</v>
      </c>
      <c r="U43" s="86">
        <f t="shared" si="7"/>
        <v>7.6074983225208892E-2</v>
      </c>
      <c r="V43" s="87">
        <f>分析係数表!D46</f>
        <v>1.7626321974148062E-3</v>
      </c>
      <c r="W43" s="88">
        <f t="shared" si="8"/>
        <v>0</v>
      </c>
      <c r="X43" s="76">
        <f>分析係数表!E46</f>
        <v>4.4065804935370153E-3</v>
      </c>
      <c r="Y43" s="89">
        <f t="shared" si="9"/>
        <v>0</v>
      </c>
    </row>
    <row r="44" spans="1:25" x14ac:dyDescent="0.2">
      <c r="A44" s="192">
        <v>40</v>
      </c>
      <c r="B44" s="14" t="s">
        <v>151</v>
      </c>
      <c r="C44" s="197">
        <f>SUM(C5:C43)</f>
        <v>100</v>
      </c>
      <c r="D44" s="92">
        <f>投入係数表!J44</f>
        <v>0.68350047755491883</v>
      </c>
      <c r="E44" s="91">
        <f>SUM(E5:E43)</f>
        <v>68.350047755491872</v>
      </c>
      <c r="F44" s="92">
        <f>分析係数表!C47</f>
        <v>0.44522465035354009</v>
      </c>
      <c r="G44" s="91">
        <f>SUM(G5:G43)</f>
        <v>8.0863515597256921</v>
      </c>
      <c r="H44" s="91">
        <f>SUM(H5:H43)</f>
        <v>9.1469788028492172</v>
      </c>
      <c r="I44" s="91">
        <f>SUM(I5:I43)</f>
        <v>109.14697880284926</v>
      </c>
      <c r="J44" s="92">
        <f>分析係数表!G47</f>
        <v>0.26635660586338372</v>
      </c>
      <c r="K44" s="93">
        <f>SUM(K5:K43)</f>
        <v>12.507296209423286</v>
      </c>
      <c r="L44" s="94">
        <f>最終需要_まとめ!$L$33</f>
        <v>0.62733333333333341</v>
      </c>
      <c r="M44" s="91">
        <f>K44*L44</f>
        <v>7.846243822044876</v>
      </c>
      <c r="N44" s="95">
        <f>分析係数表!H47</f>
        <v>1</v>
      </c>
      <c r="O44" s="91">
        <f>SUM(O5:O43)</f>
        <v>7.846243822044876</v>
      </c>
      <c r="P44" s="92">
        <f>分析係数表!C47</f>
        <v>0.44522465035354009</v>
      </c>
      <c r="Q44" s="96">
        <f>SUM(Q5:Q43)</f>
        <v>3.8116502571108781</v>
      </c>
      <c r="R44" s="91">
        <f>SUM(R5:R43)</f>
        <v>4.2755967568165518</v>
      </c>
      <c r="S44" s="97">
        <f>SUM(S5:S43)</f>
        <v>113.42257555966576</v>
      </c>
      <c r="T44" s="98">
        <f>分析係数表!F47</f>
        <v>0.51444037128882703</v>
      </c>
      <c r="U44" s="99">
        <f>SUM(U5:U43)</f>
        <v>38.422961098829518</v>
      </c>
      <c r="V44" s="100">
        <f>分析係数表!D47</f>
        <v>9.5757819315252443E-2</v>
      </c>
      <c r="W44" s="101">
        <f>SUM(W5:W43)</f>
        <v>3</v>
      </c>
      <c r="X44" s="92">
        <f>分析係数表!E47</f>
        <v>7.8077982415729788E-2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303</v>
      </c>
      <c r="S2" s="3" t="s">
        <v>153</v>
      </c>
      <c r="U2" s="64" t="s">
        <v>210</v>
      </c>
      <c r="W2" s="3" t="s">
        <v>130</v>
      </c>
      <c r="Y2" s="3" t="s">
        <v>154</v>
      </c>
    </row>
    <row r="3" spans="1:25" ht="44" x14ac:dyDescent="0.2">
      <c r="B3" s="65"/>
      <c r="C3" s="66" t="s">
        <v>228</v>
      </c>
      <c r="D3" s="66" t="s">
        <v>244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投入係数表!K5</f>
        <v>0</v>
      </c>
      <c r="E5" s="110">
        <f t="shared" ref="E5:E38" si="0">$C$13*D5</f>
        <v>0</v>
      </c>
      <c r="F5" s="76">
        <f>分析係数表!C8</f>
        <v>0.25708080716677228</v>
      </c>
      <c r="G5" s="110">
        <f t="shared" ref="G5:G38" si="1">E5*F5</f>
        <v>0</v>
      </c>
      <c r="H5" s="110">
        <f t="array" ref="H5:H43">MMULT(逆行列係数!C5:AO43,'9'!G5:G43)</f>
        <v>1.2138507900166939E-4</v>
      </c>
      <c r="I5" s="110">
        <f t="shared" ref="I5:I38" si="2">C5+H5</f>
        <v>1.2138507900166939E-4</v>
      </c>
      <c r="J5" s="107">
        <f>分析係数表!G8</f>
        <v>0.11961316593145571</v>
      </c>
      <c r="K5" s="111">
        <f t="shared" ref="K5:K38" si="3">I5*J5</f>
        <v>1.4519253596229541E-5</v>
      </c>
      <c r="L5" s="79" t="s">
        <v>183</v>
      </c>
      <c r="M5" s="80" t="s">
        <v>183</v>
      </c>
      <c r="N5" s="81">
        <f>分析係数表!H8</f>
        <v>1.1829938181254628E-2</v>
      </c>
      <c r="O5" s="82">
        <f t="shared" ref="O5:O43" si="4">$M$44*N5</f>
        <v>3.3054026761190097E-2</v>
      </c>
      <c r="P5" s="76">
        <f>分析係数表!C8</f>
        <v>0.25708080716677228</v>
      </c>
      <c r="Q5" s="82">
        <f t="shared" ref="Q5:Q38" si="5">O5*P5</f>
        <v>8.497555879878842E-3</v>
      </c>
      <c r="R5" s="83">
        <f t="array" ref="R5:R43">MMULT(逆行列係数!C5:AO43,'9'!Q5:Q43)</f>
        <v>1.2319982069103647E-2</v>
      </c>
      <c r="S5" s="84">
        <f t="shared" ref="S5:S38" si="6">I5+R5</f>
        <v>1.2441367148105316E-2</v>
      </c>
      <c r="T5" s="85">
        <f>分析係数表!F8</f>
        <v>0.4511367492365117</v>
      </c>
      <c r="U5" s="86">
        <f t="shared" ref="U5:U43" si="7">S5*T5</f>
        <v>5.6127579312541627E-3</v>
      </c>
      <c r="V5" s="87">
        <f>分析係数表!D8</f>
        <v>0.32558534102477094</v>
      </c>
      <c r="W5" s="167">
        <f t="shared" ref="W5:W43" si="8">ROUND(S5*V5,0)</f>
        <v>0</v>
      </c>
      <c r="X5" s="76">
        <f>分析係数表!E8</f>
        <v>0.2662029182219206</v>
      </c>
      <c r="Y5" s="166">
        <f t="shared" ref="Y5:Y43" si="9">ROUND(S5*X5,0)</f>
        <v>0</v>
      </c>
    </row>
    <row r="6" spans="1:25" x14ac:dyDescent="0.2">
      <c r="A6" s="6" t="s">
        <v>220</v>
      </c>
      <c r="B6" s="5" t="s">
        <v>266</v>
      </c>
      <c r="C6" s="90"/>
      <c r="D6" s="107">
        <f>投入係数表!K6</f>
        <v>0</v>
      </c>
      <c r="E6" s="110">
        <f t="shared" si="0"/>
        <v>0</v>
      </c>
      <c r="F6" s="76">
        <f>分析係数表!C9</f>
        <v>5.5710306406685284E-2</v>
      </c>
      <c r="G6" s="110">
        <f t="shared" si="1"/>
        <v>0</v>
      </c>
      <c r="H6" s="110">
        <v>1.1866438204137589E-5</v>
      </c>
      <c r="I6" s="110">
        <f t="shared" si="2"/>
        <v>1.1866438204137589E-5</v>
      </c>
      <c r="J6" s="107">
        <f>分析係数表!G9</f>
        <v>0.27272727272727271</v>
      </c>
      <c r="K6" s="111">
        <f t="shared" si="3"/>
        <v>3.2363013284011603E-6</v>
      </c>
      <c r="L6" s="79"/>
      <c r="M6" s="80"/>
      <c r="N6" s="81">
        <f>分析係数表!H9</f>
        <v>6.1990942434522072E-4</v>
      </c>
      <c r="O6" s="82">
        <f t="shared" si="4"/>
        <v>1.7320887385776473E-3</v>
      </c>
      <c r="P6" s="76">
        <f>分析係数表!C9</f>
        <v>5.5710306406685284E-2</v>
      </c>
      <c r="Q6" s="82">
        <f t="shared" si="5"/>
        <v>9.649519434972974E-5</v>
      </c>
      <c r="R6" s="83">
        <v>1.1213670555163395E-4</v>
      </c>
      <c r="S6" s="84">
        <f t="shared" si="6"/>
        <v>1.2400314375577153E-4</v>
      </c>
      <c r="T6" s="85">
        <f>分析係数表!F9</f>
        <v>0.77272727272727271</v>
      </c>
      <c r="U6" s="86">
        <f t="shared" si="7"/>
        <v>9.5820611084005271E-5</v>
      </c>
      <c r="V6" s="87">
        <f>分析係数表!D9</f>
        <v>0</v>
      </c>
      <c r="W6" s="167">
        <f t="shared" si="8"/>
        <v>0</v>
      </c>
      <c r="X6" s="76">
        <f>分析係数表!E9</f>
        <v>0</v>
      </c>
      <c r="Y6" s="166">
        <f t="shared" si="9"/>
        <v>0</v>
      </c>
    </row>
    <row r="7" spans="1:25" x14ac:dyDescent="0.2">
      <c r="A7" s="6" t="s">
        <v>221</v>
      </c>
      <c r="B7" s="5" t="s">
        <v>267</v>
      </c>
      <c r="C7" s="90"/>
      <c r="D7" s="107">
        <f>投入係数表!K7</f>
        <v>0</v>
      </c>
      <c r="E7" s="110">
        <f t="shared" si="0"/>
        <v>0</v>
      </c>
      <c r="F7" s="76">
        <f>分析係数表!C10</f>
        <v>2.7964205816555232E-3</v>
      </c>
      <c r="G7" s="110">
        <f t="shared" si="1"/>
        <v>0</v>
      </c>
      <c r="H7" s="110">
        <v>1.5637099189609594E-6</v>
      </c>
      <c r="I7" s="110">
        <f t="shared" si="2"/>
        <v>1.5637099189609594E-6</v>
      </c>
      <c r="J7" s="107">
        <f>分析係数表!G10</f>
        <v>0.2857142857142857</v>
      </c>
      <c r="K7" s="111">
        <f t="shared" si="3"/>
        <v>4.467742625602741E-7</v>
      </c>
      <c r="L7" s="79"/>
      <c r="M7" s="80"/>
      <c r="N7" s="81">
        <f>分析係数表!H10</f>
        <v>1.205379436226818E-3</v>
      </c>
      <c r="O7" s="82">
        <f t="shared" si="4"/>
        <v>3.3679503250120917E-3</v>
      </c>
      <c r="P7" s="76">
        <f>分析係数表!C10</f>
        <v>2.7964205816555232E-3</v>
      </c>
      <c r="Q7" s="82">
        <f t="shared" si="5"/>
        <v>9.418205606857222E-6</v>
      </c>
      <c r="R7" s="83">
        <v>1.6707555689068241E-5</v>
      </c>
      <c r="S7" s="84">
        <f t="shared" si="6"/>
        <v>1.8271265608029201E-5</v>
      </c>
      <c r="T7" s="85">
        <f>分析係数表!F10</f>
        <v>0.5714285714285714</v>
      </c>
      <c r="U7" s="86">
        <f t="shared" si="7"/>
        <v>1.0440723204588114E-5</v>
      </c>
      <c r="V7" s="87">
        <f>分析係数表!D10</f>
        <v>0.14285714285714285</v>
      </c>
      <c r="W7" s="167">
        <f t="shared" si="8"/>
        <v>0</v>
      </c>
      <c r="X7" s="76">
        <f>分析係数表!E10</f>
        <v>0</v>
      </c>
      <c r="Y7" s="166">
        <f t="shared" si="9"/>
        <v>0</v>
      </c>
    </row>
    <row r="8" spans="1:25" x14ac:dyDescent="0.2">
      <c r="A8" s="6" t="s">
        <v>222</v>
      </c>
      <c r="B8" s="5" t="s">
        <v>27</v>
      </c>
      <c r="C8" s="90"/>
      <c r="D8" s="107">
        <f>投入係数表!K8</f>
        <v>0.58624229979466114</v>
      </c>
      <c r="E8" s="110">
        <f t="shared" si="0"/>
        <v>58.624229979466115</v>
      </c>
      <c r="F8" s="76">
        <f>分析係数表!C11</f>
        <v>6.4759848893686245E-3</v>
      </c>
      <c r="G8" s="110">
        <f t="shared" si="1"/>
        <v>0.37964962749789366</v>
      </c>
      <c r="H8" s="110">
        <v>0.38127274717460724</v>
      </c>
      <c r="I8" s="110">
        <f t="shared" si="2"/>
        <v>0.38127274717460724</v>
      </c>
      <c r="J8" s="107">
        <f>分析係数表!G11</f>
        <v>0.45</v>
      </c>
      <c r="K8" s="111">
        <f t="shared" si="3"/>
        <v>0.17157273622857327</v>
      </c>
      <c r="L8" s="79"/>
      <c r="M8" s="80"/>
      <c r="N8" s="81">
        <f>分析係数表!H11</f>
        <v>-2.2959608309082246E-5</v>
      </c>
      <c r="O8" s="82">
        <f t="shared" si="4"/>
        <v>-6.4151434762135069E-5</v>
      </c>
      <c r="P8" s="76">
        <f>分析係数表!C11</f>
        <v>6.4759848893686245E-3</v>
      </c>
      <c r="Q8" s="82">
        <f t="shared" si="5"/>
        <v>-4.1544372215090381E-7</v>
      </c>
      <c r="R8" s="83">
        <v>2.1632830582721144E-5</v>
      </c>
      <c r="S8" s="84">
        <f t="shared" si="6"/>
        <v>0.38129438000518995</v>
      </c>
      <c r="T8" s="85">
        <f>分析係数表!F11</f>
        <v>0.7</v>
      </c>
      <c r="U8" s="86">
        <f t="shared" si="7"/>
        <v>0.26690606600363292</v>
      </c>
      <c r="V8" s="87">
        <f>分析係数表!D11</f>
        <v>0</v>
      </c>
      <c r="W8" s="167">
        <f t="shared" si="8"/>
        <v>0</v>
      </c>
      <c r="X8" s="76">
        <f>分析係数表!E11</f>
        <v>0</v>
      </c>
      <c r="Y8" s="166">
        <f t="shared" si="9"/>
        <v>0</v>
      </c>
    </row>
    <row r="9" spans="1:25" x14ac:dyDescent="0.2">
      <c r="A9" s="6" t="s">
        <v>223</v>
      </c>
      <c r="B9" s="5" t="s">
        <v>191</v>
      </c>
      <c r="C9" s="90"/>
      <c r="D9" s="107">
        <f>投入係数表!K9</f>
        <v>0</v>
      </c>
      <c r="E9" s="110">
        <f t="shared" si="0"/>
        <v>0</v>
      </c>
      <c r="F9" s="76">
        <f>分析係数表!C12</f>
        <v>0.17595248540478525</v>
      </c>
      <c r="G9" s="110">
        <f t="shared" si="1"/>
        <v>0</v>
      </c>
      <c r="H9" s="110">
        <v>1.3956751105509093E-4</v>
      </c>
      <c r="I9" s="110">
        <f t="shared" si="2"/>
        <v>1.3956751105509093E-4</v>
      </c>
      <c r="J9" s="107">
        <f>分析係数表!G12</f>
        <v>0.14349788595589075</v>
      </c>
      <c r="K9" s="111">
        <f t="shared" si="3"/>
        <v>2.0027642784530961E-5</v>
      </c>
      <c r="L9" s="79"/>
      <c r="M9" s="80"/>
      <c r="N9" s="81">
        <f>分析係数表!H12</f>
        <v>9.2205786969274298E-2</v>
      </c>
      <c r="O9" s="82">
        <f t="shared" si="4"/>
        <v>0.25763216200473443</v>
      </c>
      <c r="P9" s="76">
        <f>分析係数表!C12</f>
        <v>0.17595248540478525</v>
      </c>
      <c r="Q9" s="82">
        <f t="shared" si="5"/>
        <v>4.5331019224941302E-2</v>
      </c>
      <c r="R9" s="83">
        <v>5.0399389337234396E-2</v>
      </c>
      <c r="S9" s="84">
        <f t="shared" si="6"/>
        <v>5.053895684828949E-2</v>
      </c>
      <c r="T9" s="85">
        <f>分析係数表!F12</f>
        <v>0.29285224545766197</v>
      </c>
      <c r="U9" s="86">
        <f t="shared" si="7"/>
        <v>1.4800446996109461E-2</v>
      </c>
      <c r="V9" s="87">
        <f>分析係数表!D12</f>
        <v>4.4880585075991318E-2</v>
      </c>
      <c r="W9" s="167">
        <f t="shared" si="8"/>
        <v>0</v>
      </c>
      <c r="X9" s="76">
        <f>分析係数表!E12</f>
        <v>4.4223517312307163E-2</v>
      </c>
      <c r="Y9" s="166">
        <f t="shared" si="9"/>
        <v>0</v>
      </c>
    </row>
    <row r="10" spans="1:25" x14ac:dyDescent="0.2">
      <c r="A10" s="6" t="s">
        <v>224</v>
      </c>
      <c r="B10" s="5" t="s">
        <v>28</v>
      </c>
      <c r="C10" s="90"/>
      <c r="D10" s="107">
        <f>投入係数表!K10</f>
        <v>0</v>
      </c>
      <c r="E10" s="110">
        <f t="shared" si="0"/>
        <v>0</v>
      </c>
      <c r="F10" s="76">
        <f>分析係数表!C13</f>
        <v>0</v>
      </c>
      <c r="G10" s="110">
        <f t="shared" si="1"/>
        <v>0</v>
      </c>
      <c r="H10" s="110">
        <v>0</v>
      </c>
      <c r="I10" s="110">
        <f t="shared" si="2"/>
        <v>0</v>
      </c>
      <c r="J10" s="107">
        <f>分析係数表!G13</f>
        <v>0.2425249169435216</v>
      </c>
      <c r="K10" s="111">
        <f t="shared" si="3"/>
        <v>0</v>
      </c>
      <c r="L10" s="79"/>
      <c r="M10" s="80"/>
      <c r="N10" s="81">
        <f>分析係数表!H13</f>
        <v>1.40971995017765E-2</v>
      </c>
      <c r="O10" s="82">
        <f t="shared" si="4"/>
        <v>3.9388980943950942E-2</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107">
        <f>投入係数表!K11</f>
        <v>0</v>
      </c>
      <c r="E11" s="110">
        <f t="shared" si="0"/>
        <v>0</v>
      </c>
      <c r="F11" s="76">
        <f>分析係数表!C14</f>
        <v>0.19640062597809071</v>
      </c>
      <c r="G11" s="110">
        <f t="shared" si="1"/>
        <v>0</v>
      </c>
      <c r="H11" s="110">
        <v>5.8850978673735503E-3</v>
      </c>
      <c r="I11" s="110">
        <f t="shared" si="2"/>
        <v>5.8850978673735503E-3</v>
      </c>
      <c r="J11" s="107">
        <f>分析係数表!G14</f>
        <v>0.16773857118025379</v>
      </c>
      <c r="K11" s="111">
        <f t="shared" si="3"/>
        <v>9.8715790752919807E-4</v>
      </c>
      <c r="L11" s="79"/>
      <c r="M11" s="80"/>
      <c r="N11" s="81">
        <f>分析係数表!H14</f>
        <v>1.1652001216859241E-3</v>
      </c>
      <c r="O11" s="82">
        <f t="shared" si="4"/>
        <v>3.2556853141783551E-3</v>
      </c>
      <c r="P11" s="76">
        <f>分析係数表!C14</f>
        <v>0.19640062597809071</v>
      </c>
      <c r="Q11" s="82">
        <f t="shared" si="5"/>
        <v>6.3941863369230587E-4</v>
      </c>
      <c r="R11" s="83">
        <v>3.5862904447426787E-3</v>
      </c>
      <c r="S11" s="84">
        <f t="shared" si="6"/>
        <v>9.4713883121162294E-3</v>
      </c>
      <c r="T11" s="85">
        <f>分析係数表!F14</f>
        <v>0.31948548583347819</v>
      </c>
      <c r="U11" s="86">
        <f t="shared" si="7"/>
        <v>3.0259710964139807E-3</v>
      </c>
      <c r="V11" s="87">
        <f>分析係数表!D14</f>
        <v>9.0039979141317575E-2</v>
      </c>
      <c r="W11" s="167">
        <f t="shared" si="8"/>
        <v>0</v>
      </c>
      <c r="X11" s="76">
        <f>分析係数表!E14</f>
        <v>7.6134190856944201E-2</v>
      </c>
      <c r="Y11" s="166">
        <f t="shared" si="9"/>
        <v>0</v>
      </c>
    </row>
    <row r="12" spans="1:25" x14ac:dyDescent="0.2">
      <c r="A12" s="6" t="s">
        <v>226</v>
      </c>
      <c r="B12" s="5" t="s">
        <v>29</v>
      </c>
      <c r="C12" s="90"/>
      <c r="D12" s="107">
        <f>投入係数表!K12</f>
        <v>2.0533880903490761E-3</v>
      </c>
      <c r="E12" s="110">
        <f t="shared" si="0"/>
        <v>0.20533880903490762</v>
      </c>
      <c r="F12" s="76">
        <f>分析係数表!C15</f>
        <v>0</v>
      </c>
      <c r="G12" s="110">
        <f t="shared" si="1"/>
        <v>0</v>
      </c>
      <c r="H12" s="110">
        <v>0</v>
      </c>
      <c r="I12" s="110">
        <f t="shared" si="2"/>
        <v>0</v>
      </c>
      <c r="J12" s="107">
        <f>分析係数表!G15</f>
        <v>9.5630372492836679E-2</v>
      </c>
      <c r="K12" s="111">
        <f t="shared" si="3"/>
        <v>0</v>
      </c>
      <c r="L12" s="79"/>
      <c r="M12" s="80"/>
      <c r="N12" s="81">
        <f>分析係数表!H15</f>
        <v>8.4950550743604306E-3</v>
      </c>
      <c r="O12" s="82">
        <f t="shared" si="4"/>
        <v>2.3736030861989978E-2</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75">
        <f>最終需要_まとめ!C14</f>
        <v>100</v>
      </c>
      <c r="D13" s="107">
        <f>投入係数表!K13</f>
        <v>6.1601642710472276E-2</v>
      </c>
      <c r="E13" s="110">
        <f t="shared" si="0"/>
        <v>6.1601642710472273</v>
      </c>
      <c r="F13" s="76">
        <f>分析係数表!C16</f>
        <v>6.4643221946592777E-2</v>
      </c>
      <c r="G13" s="110">
        <f t="shared" si="1"/>
        <v>0.39821286620077684</v>
      </c>
      <c r="H13" s="110">
        <v>0.40518114595826493</v>
      </c>
      <c r="I13" s="110">
        <f t="shared" si="2"/>
        <v>100.40518114595827</v>
      </c>
      <c r="J13" s="107">
        <f>分析係数表!G16</f>
        <v>3.2854209445585217E-2</v>
      </c>
      <c r="K13" s="111">
        <f t="shared" si="3"/>
        <v>3.2987328507912368</v>
      </c>
      <c r="L13" s="79"/>
      <c r="M13" s="80"/>
      <c r="N13" s="81">
        <f>分析係数表!H16</f>
        <v>1.6731814555243689E-2</v>
      </c>
      <c r="O13" s="82">
        <f t="shared" si="4"/>
        <v>4.6750358082905945E-2</v>
      </c>
      <c r="P13" s="76">
        <f>分析係数表!C16</f>
        <v>6.4643221946592777E-2</v>
      </c>
      <c r="Q13" s="82">
        <f t="shared" si="5"/>
        <v>3.0220937736359765E-3</v>
      </c>
      <c r="R13" s="83">
        <v>3.584695622325705E-3</v>
      </c>
      <c r="S13" s="84">
        <f t="shared" si="6"/>
        <v>100.40876584158059</v>
      </c>
      <c r="T13" s="85">
        <f>分析係数表!F16</f>
        <v>0.28747433264887062</v>
      </c>
      <c r="U13" s="86">
        <f t="shared" si="7"/>
        <v>28.864942952405094</v>
      </c>
      <c r="V13" s="87">
        <f>分析係数表!D16</f>
        <v>2.0533880903490759E-2</v>
      </c>
      <c r="W13" s="167">
        <f t="shared" si="8"/>
        <v>2</v>
      </c>
      <c r="X13" s="76">
        <f>分析係数表!E16</f>
        <v>1.9507186858316223E-2</v>
      </c>
      <c r="Y13" s="166">
        <f t="shared" si="9"/>
        <v>2</v>
      </c>
    </row>
    <row r="14" spans="1:25" x14ac:dyDescent="0.2">
      <c r="A14" s="6" t="s">
        <v>2</v>
      </c>
      <c r="B14" s="5" t="s">
        <v>365</v>
      </c>
      <c r="C14" s="90"/>
      <c r="D14" s="107">
        <f>投入係数表!K14</f>
        <v>0</v>
      </c>
      <c r="E14" s="110">
        <f t="shared" si="0"/>
        <v>0</v>
      </c>
      <c r="F14" s="76">
        <f>分析係数表!C17</f>
        <v>7.1833954921355581E-2</v>
      </c>
      <c r="G14" s="110">
        <f t="shared" si="1"/>
        <v>0</v>
      </c>
      <c r="H14" s="110">
        <v>1.421459115250404E-3</v>
      </c>
      <c r="I14" s="110">
        <f t="shared" si="2"/>
        <v>1.421459115250404E-3</v>
      </c>
      <c r="J14" s="107">
        <f>分析係数表!G17</f>
        <v>0.22404227212681638</v>
      </c>
      <c r="K14" s="111">
        <f t="shared" si="3"/>
        <v>3.1846692991607464E-4</v>
      </c>
      <c r="L14" s="79"/>
      <c r="M14" s="80"/>
      <c r="N14" s="81">
        <f>分析係数表!H17</f>
        <v>2.8642111365580103E-3</v>
      </c>
      <c r="O14" s="82">
        <f t="shared" si="4"/>
        <v>8.0028914865763502E-3</v>
      </c>
      <c r="P14" s="76">
        <f>分析係数表!C17</f>
        <v>7.1833954921355581E-2</v>
      </c>
      <c r="Q14" s="82">
        <f t="shared" si="5"/>
        <v>5.7487934628722593E-4</v>
      </c>
      <c r="R14" s="83">
        <v>1.3259540304744355E-3</v>
      </c>
      <c r="S14" s="84">
        <f t="shared" si="6"/>
        <v>2.7474131457248395E-3</v>
      </c>
      <c r="T14" s="85">
        <f>分析係数表!F17</f>
        <v>0.35984147952443857</v>
      </c>
      <c r="U14" s="86">
        <f t="shared" si="7"/>
        <v>9.8863321122251826E-4</v>
      </c>
      <c r="V14" s="87">
        <f>分析係数表!D17</f>
        <v>0.11783355350066051</v>
      </c>
      <c r="W14" s="167">
        <f t="shared" si="8"/>
        <v>0</v>
      </c>
      <c r="X14" s="76">
        <f>分析係数表!E17</f>
        <v>0.10752972258916776</v>
      </c>
      <c r="Y14" s="166">
        <f t="shared" si="9"/>
        <v>0</v>
      </c>
    </row>
    <row r="15" spans="1:25" x14ac:dyDescent="0.2">
      <c r="A15" s="6" t="s">
        <v>3</v>
      </c>
      <c r="B15" s="5" t="s">
        <v>31</v>
      </c>
      <c r="C15" s="90"/>
      <c r="D15" s="107">
        <f>投入係数表!K15</f>
        <v>1.026694045174538E-3</v>
      </c>
      <c r="E15" s="110">
        <f t="shared" si="0"/>
        <v>0.10266940451745381</v>
      </c>
      <c r="F15" s="76">
        <f>分析係数表!C18</f>
        <v>8.5547050877982866E-2</v>
      </c>
      <c r="G15" s="110">
        <f t="shared" si="1"/>
        <v>8.7830647718668241E-3</v>
      </c>
      <c r="H15" s="110">
        <v>9.6009568754196872E-3</v>
      </c>
      <c r="I15" s="110">
        <f t="shared" si="2"/>
        <v>9.6009568754196872E-3</v>
      </c>
      <c r="J15" s="107">
        <f>分析係数表!G18</f>
        <v>0.21485411140583555</v>
      </c>
      <c r="K15" s="111">
        <f t="shared" si="3"/>
        <v>2.0628050581140444E-3</v>
      </c>
      <c r="L15" s="79"/>
      <c r="M15" s="80"/>
      <c r="N15" s="81">
        <f>分析係数表!H18</f>
        <v>4.4771236202710384E-4</v>
      </c>
      <c r="O15" s="82">
        <f t="shared" si="4"/>
        <v>1.2509529778616342E-3</v>
      </c>
      <c r="P15" s="76">
        <f>分析係数表!C18</f>
        <v>8.5547050877982866E-2</v>
      </c>
      <c r="Q15" s="82">
        <f t="shared" si="5"/>
        <v>1.0701533804309339E-4</v>
      </c>
      <c r="R15" s="83">
        <v>2.6648786820276677E-4</v>
      </c>
      <c r="S15" s="84">
        <f t="shared" si="6"/>
        <v>9.8674447436224548E-3</v>
      </c>
      <c r="T15" s="85">
        <f>分析係数表!F18</f>
        <v>0.45800176834659595</v>
      </c>
      <c r="U15" s="86">
        <f t="shared" si="7"/>
        <v>4.5193071416414071E-3</v>
      </c>
      <c r="V15" s="87">
        <f>分析係数表!D18</f>
        <v>9.637488947833775E-2</v>
      </c>
      <c r="W15" s="167">
        <f t="shared" si="8"/>
        <v>0</v>
      </c>
      <c r="X15" s="76">
        <f>分析係数表!E18</f>
        <v>8.3996463306808128E-2</v>
      </c>
      <c r="Y15" s="166">
        <f t="shared" si="9"/>
        <v>0</v>
      </c>
    </row>
    <row r="16" spans="1:25" x14ac:dyDescent="0.2">
      <c r="A16" s="6" t="s">
        <v>4</v>
      </c>
      <c r="B16" s="5" t="s">
        <v>32</v>
      </c>
      <c r="C16" s="90"/>
      <c r="D16" s="107">
        <f>投入係数表!K16</f>
        <v>0</v>
      </c>
      <c r="E16" s="110">
        <f t="shared" si="0"/>
        <v>0</v>
      </c>
      <c r="F16" s="76">
        <f>分析係数表!C19</f>
        <v>0.13115875912408759</v>
      </c>
      <c r="G16" s="110">
        <f t="shared" si="1"/>
        <v>0</v>
      </c>
      <c r="H16" s="110">
        <v>2.9196030365312119E-3</v>
      </c>
      <c r="I16" s="110">
        <f t="shared" si="2"/>
        <v>2.9196030365312119E-3</v>
      </c>
      <c r="J16" s="107">
        <f>分析係数表!G19</f>
        <v>5.7684761281883587E-2</v>
      </c>
      <c r="K16" s="111">
        <f t="shared" si="3"/>
        <v>1.6841660420016541E-4</v>
      </c>
      <c r="L16" s="79"/>
      <c r="M16" s="80"/>
      <c r="N16" s="81">
        <f>分析係数表!H19</f>
        <v>-1.1479804154541123E-4</v>
      </c>
      <c r="O16" s="82">
        <f t="shared" si="4"/>
        <v>-3.207571738106754E-4</v>
      </c>
      <c r="P16" s="76">
        <f>分析係数表!C19</f>
        <v>0.13115875912408759</v>
      </c>
      <c r="Q16" s="82">
        <f t="shared" si="5"/>
        <v>-4.2070112897157472E-5</v>
      </c>
      <c r="R16" s="83">
        <v>3.0259443923531565E-4</v>
      </c>
      <c r="S16" s="84">
        <f t="shared" si="6"/>
        <v>3.2221974757665273E-3</v>
      </c>
      <c r="T16" s="85">
        <f>分析係数表!F19</f>
        <v>0.24015696533682146</v>
      </c>
      <c r="U16" s="86">
        <f t="shared" si="7"/>
        <v>7.7383316749605547E-4</v>
      </c>
      <c r="V16" s="87">
        <f>分析係数表!D19</f>
        <v>2.0536298234139962E-2</v>
      </c>
      <c r="W16" s="167">
        <f t="shared" si="8"/>
        <v>0</v>
      </c>
      <c r="X16" s="76">
        <f>分析係数表!E19</f>
        <v>2.0274689339437543E-2</v>
      </c>
      <c r="Y16" s="166">
        <f t="shared" si="9"/>
        <v>0</v>
      </c>
    </row>
    <row r="17" spans="1:25" x14ac:dyDescent="0.2">
      <c r="A17" s="6" t="s">
        <v>5</v>
      </c>
      <c r="B17" s="5" t="s">
        <v>33</v>
      </c>
      <c r="C17" s="90"/>
      <c r="D17" s="107">
        <f>投入係数表!K17</f>
        <v>0</v>
      </c>
      <c r="E17" s="110">
        <f t="shared" si="0"/>
        <v>0</v>
      </c>
      <c r="F17" s="76">
        <f>分析係数表!C20</f>
        <v>0.10578609000584449</v>
      </c>
      <c r="G17" s="110">
        <f t="shared" si="1"/>
        <v>0</v>
      </c>
      <c r="H17" s="110">
        <v>8.8372441183365551E-4</v>
      </c>
      <c r="I17" s="110">
        <f t="shared" si="2"/>
        <v>8.8372441183365551E-4</v>
      </c>
      <c r="J17" s="107">
        <f>分析係数表!G20</f>
        <v>0.10007552870090634</v>
      </c>
      <c r="K17" s="111">
        <f t="shared" si="3"/>
        <v>8.8439187740150572E-5</v>
      </c>
      <c r="L17" s="79"/>
      <c r="M17" s="80"/>
      <c r="N17" s="81">
        <f>分析係数表!H20</f>
        <v>5.5677050149524447E-4</v>
      </c>
      <c r="O17" s="82">
        <f t="shared" si="4"/>
        <v>1.5556722929817757E-3</v>
      </c>
      <c r="P17" s="76">
        <f>分析係数表!C20</f>
        <v>0.10578609000584449</v>
      </c>
      <c r="Q17" s="82">
        <f t="shared" si="5"/>
        <v>1.6456848920496861E-4</v>
      </c>
      <c r="R17" s="83">
        <v>5.1951528821432558E-4</v>
      </c>
      <c r="S17" s="84">
        <f t="shared" si="6"/>
        <v>1.4032397000479811E-3</v>
      </c>
      <c r="T17" s="85">
        <f>分析係数表!F20</f>
        <v>0.22356495468277945</v>
      </c>
      <c r="U17" s="86">
        <f t="shared" si="7"/>
        <v>3.137152199503039E-4</v>
      </c>
      <c r="V17" s="87">
        <f>分析係数表!D20</f>
        <v>3.8519637462235648E-2</v>
      </c>
      <c r="W17" s="167">
        <f t="shared" si="8"/>
        <v>0</v>
      </c>
      <c r="X17" s="76">
        <f>分析係数表!E20</f>
        <v>4.1163141993957701E-2</v>
      </c>
      <c r="Y17" s="166">
        <f t="shared" si="9"/>
        <v>0</v>
      </c>
    </row>
    <row r="18" spans="1:25" x14ac:dyDescent="0.2">
      <c r="A18" s="6" t="s">
        <v>6</v>
      </c>
      <c r="B18" s="5" t="s">
        <v>34</v>
      </c>
      <c r="C18" s="90"/>
      <c r="D18" s="107">
        <f>投入係数表!K18</f>
        <v>1.026694045174538E-3</v>
      </c>
      <c r="E18" s="110">
        <f t="shared" si="0"/>
        <v>0.10266940451745381</v>
      </c>
      <c r="F18" s="76">
        <f>分析係数表!C21</f>
        <v>0.49326544021024965</v>
      </c>
      <c r="G18" s="110">
        <f t="shared" si="1"/>
        <v>5.0643269015426047E-2</v>
      </c>
      <c r="H18" s="110">
        <v>7.1145555679782244E-2</v>
      </c>
      <c r="I18" s="110">
        <f t="shared" si="2"/>
        <v>7.1145555679782244E-2</v>
      </c>
      <c r="J18" s="107">
        <f>分析係数表!G21</f>
        <v>0.28516082529957654</v>
      </c>
      <c r="K18" s="111">
        <f t="shared" si="3"/>
        <v>2.028792537404368E-2</v>
      </c>
      <c r="L18" s="79"/>
      <c r="M18" s="80"/>
      <c r="N18" s="81">
        <f>分析係数表!H21</f>
        <v>9.2412423444056041E-4</v>
      </c>
      <c r="O18" s="82">
        <f t="shared" si="4"/>
        <v>2.5820952491759368E-3</v>
      </c>
      <c r="P18" s="76">
        <f>分析係数表!C21</f>
        <v>0.49326544021024965</v>
      </c>
      <c r="Q18" s="82">
        <f t="shared" si="5"/>
        <v>1.2736583497495626E-3</v>
      </c>
      <c r="R18" s="83">
        <v>3.5658392795314578E-3</v>
      </c>
      <c r="S18" s="84">
        <f t="shared" si="6"/>
        <v>7.4711394959313698E-2</v>
      </c>
      <c r="T18" s="85">
        <f>分析係数表!F21</f>
        <v>0.42584917560140551</v>
      </c>
      <c r="U18" s="86">
        <f t="shared" si="7"/>
        <v>3.1815785951454741E-2</v>
      </c>
      <c r="V18" s="87">
        <f>分析係数表!D21</f>
        <v>0.11514550860437878</v>
      </c>
      <c r="W18" s="167">
        <f t="shared" si="8"/>
        <v>0</v>
      </c>
      <c r="X18" s="76">
        <f>分析係数表!E21</f>
        <v>9.1990269393639065E-2</v>
      </c>
      <c r="Y18" s="166">
        <f t="shared" si="9"/>
        <v>0</v>
      </c>
    </row>
    <row r="19" spans="1:25" x14ac:dyDescent="0.2">
      <c r="A19" s="6" t="s">
        <v>7</v>
      </c>
      <c r="B19" s="5" t="s">
        <v>269</v>
      </c>
      <c r="C19" s="90"/>
      <c r="D19" s="107">
        <f>投入係数表!K19</f>
        <v>0</v>
      </c>
      <c r="E19" s="110">
        <f t="shared" si="0"/>
        <v>0</v>
      </c>
      <c r="F19" s="76">
        <f>分析係数表!C22</f>
        <v>6.9390630503698536E-2</v>
      </c>
      <c r="G19" s="110">
        <f t="shared" si="1"/>
        <v>0</v>
      </c>
      <c r="H19" s="110">
        <v>3.4676783629354282E-4</v>
      </c>
      <c r="I19" s="110">
        <f t="shared" si="2"/>
        <v>3.4676783629354282E-4</v>
      </c>
      <c r="J19" s="107">
        <f>分析係数表!G22</f>
        <v>0.19456830158086744</v>
      </c>
      <c r="K19" s="111">
        <f t="shared" si="3"/>
        <v>6.7470028950506912E-5</v>
      </c>
      <c r="L19" s="79"/>
      <c r="M19" s="80"/>
      <c r="N19" s="81">
        <f>分析係数表!H22</f>
        <v>4.5919216618164492E-5</v>
      </c>
      <c r="O19" s="82">
        <f t="shared" si="4"/>
        <v>1.2830286952427014E-4</v>
      </c>
      <c r="P19" s="76">
        <f>分析係数表!C22</f>
        <v>6.9390630503698536E-2</v>
      </c>
      <c r="Q19" s="82">
        <f t="shared" si="5"/>
        <v>8.9030170117228724E-6</v>
      </c>
      <c r="R19" s="83">
        <v>9.9321768554584198E-5</v>
      </c>
      <c r="S19" s="84">
        <f t="shared" si="6"/>
        <v>4.4608960484812703E-4</v>
      </c>
      <c r="T19" s="85">
        <f>分析係数表!F22</f>
        <v>0.41264693960275639</v>
      </c>
      <c r="U19" s="86">
        <f t="shared" si="7"/>
        <v>1.8407751022918255E-4</v>
      </c>
      <c r="V19" s="87">
        <f>分析係数表!D22</f>
        <v>5.3506282934738546E-2</v>
      </c>
      <c r="W19" s="167">
        <f t="shared" si="8"/>
        <v>0</v>
      </c>
      <c r="X19" s="76">
        <f>分析係数表!E22</f>
        <v>5.2492906364004867E-2</v>
      </c>
      <c r="Y19" s="166">
        <f t="shared" si="9"/>
        <v>0</v>
      </c>
    </row>
    <row r="20" spans="1:25" x14ac:dyDescent="0.2">
      <c r="A20" s="6" t="s">
        <v>8</v>
      </c>
      <c r="B20" s="5" t="s">
        <v>270</v>
      </c>
      <c r="C20" s="90"/>
      <c r="D20" s="107">
        <f>投入係数表!K20</f>
        <v>0</v>
      </c>
      <c r="E20" s="110">
        <f t="shared" si="0"/>
        <v>0</v>
      </c>
      <c r="F20" s="76">
        <f>分析係数表!C23</f>
        <v>0</v>
      </c>
      <c r="G20" s="110">
        <f t="shared" si="1"/>
        <v>0</v>
      </c>
      <c r="H20" s="110">
        <v>0</v>
      </c>
      <c r="I20" s="110">
        <f t="shared" si="2"/>
        <v>0</v>
      </c>
      <c r="J20" s="107">
        <f>分析係数表!G23</f>
        <v>0.21586290978054729</v>
      </c>
      <c r="K20" s="111">
        <f t="shared" si="3"/>
        <v>0</v>
      </c>
      <c r="L20" s="79"/>
      <c r="M20" s="80"/>
      <c r="N20" s="81">
        <f>分析係数表!H23</f>
        <v>2.2959608309082246E-5</v>
      </c>
      <c r="O20" s="82">
        <f t="shared" si="4"/>
        <v>6.4151434762135069E-5</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107">
        <f>投入係数表!K21</f>
        <v>0</v>
      </c>
      <c r="E21" s="110">
        <f t="shared" si="0"/>
        <v>0</v>
      </c>
      <c r="F21" s="76">
        <f>分析係数表!C24</f>
        <v>0.34782608695652173</v>
      </c>
      <c r="G21" s="110">
        <f t="shared" si="1"/>
        <v>0</v>
      </c>
      <c r="H21" s="110">
        <v>1.0499390213701497E-3</v>
      </c>
      <c r="I21" s="110">
        <f t="shared" si="2"/>
        <v>1.0499390213701497E-3</v>
      </c>
      <c r="J21" s="107">
        <f>分析係数表!G24</f>
        <v>0.20816326530612245</v>
      </c>
      <c r="K21" s="111">
        <f t="shared" si="3"/>
        <v>2.1855873506072503E-4</v>
      </c>
      <c r="L21" s="79"/>
      <c r="M21" s="80"/>
      <c r="N21" s="81">
        <f>分析係数表!H24</f>
        <v>3.5587392879077485E-4</v>
      </c>
      <c r="O21" s="82">
        <f t="shared" si="4"/>
        <v>9.9434723881309368E-4</v>
      </c>
      <c r="P21" s="76">
        <f>分析係数表!C24</f>
        <v>0.34782608695652173</v>
      </c>
      <c r="Q21" s="82">
        <f t="shared" si="5"/>
        <v>3.458599091523804E-4</v>
      </c>
      <c r="R21" s="83">
        <v>1.4359492544513464E-3</v>
      </c>
      <c r="S21" s="84">
        <f t="shared" si="6"/>
        <v>2.4858882758214962E-3</v>
      </c>
      <c r="T21" s="85">
        <f>分析係数表!F24</f>
        <v>0.39183673469387753</v>
      </c>
      <c r="U21" s="86">
        <f t="shared" si="7"/>
        <v>9.7406234481168825E-4</v>
      </c>
      <c r="V21" s="87">
        <f>分析係数表!D24</f>
        <v>9.6598639455782315E-2</v>
      </c>
      <c r="W21" s="167">
        <f t="shared" si="8"/>
        <v>0</v>
      </c>
      <c r="X21" s="76">
        <f>分析係数表!E24</f>
        <v>8.9795918367346933E-2</v>
      </c>
      <c r="Y21" s="166">
        <f t="shared" si="9"/>
        <v>0</v>
      </c>
    </row>
    <row r="22" spans="1:25" x14ac:dyDescent="0.2">
      <c r="A22" s="6" t="s">
        <v>10</v>
      </c>
      <c r="B22" s="5" t="s">
        <v>272</v>
      </c>
      <c r="C22" s="90"/>
      <c r="D22" s="107">
        <f>投入係数表!K22</f>
        <v>0</v>
      </c>
      <c r="E22" s="110">
        <f t="shared" si="0"/>
        <v>0</v>
      </c>
      <c r="F22" s="76">
        <f>分析係数表!C25</f>
        <v>2.4457402008422391E-2</v>
      </c>
      <c r="G22" s="110">
        <f t="shared" si="1"/>
        <v>0</v>
      </c>
      <c r="H22" s="110">
        <v>1.8112951156903567E-4</v>
      </c>
      <c r="I22" s="110">
        <f t="shared" si="2"/>
        <v>1.8112951156903567E-4</v>
      </c>
      <c r="J22" s="107">
        <f>分析係数表!G25</f>
        <v>0.19696969696969696</v>
      </c>
      <c r="K22" s="111">
        <f t="shared" si="3"/>
        <v>3.567702500602218E-5</v>
      </c>
      <c r="L22" s="79"/>
      <c r="M22" s="80"/>
      <c r="N22" s="81">
        <f>分析係数表!H25</f>
        <v>5.165911869543506E-4</v>
      </c>
      <c r="O22" s="82">
        <f t="shared" si="4"/>
        <v>1.4434072821480394E-3</v>
      </c>
      <c r="P22" s="76">
        <f>分析係数表!C25</f>
        <v>2.4457402008422391E-2</v>
      </c>
      <c r="Q22" s="82">
        <f t="shared" si="5"/>
        <v>3.530199216137896E-5</v>
      </c>
      <c r="R22" s="83">
        <v>3.5724144108399973E-4</v>
      </c>
      <c r="S22" s="84">
        <f t="shared" si="6"/>
        <v>5.3837095265303538E-4</v>
      </c>
      <c r="T22" s="85">
        <f>分析係数表!F25</f>
        <v>0.35101010101010099</v>
      </c>
      <c r="U22" s="86">
        <f t="shared" si="7"/>
        <v>1.8897364247164625E-4</v>
      </c>
      <c r="V22" s="87">
        <f>分析係数表!D25</f>
        <v>2.5757575757575757E-2</v>
      </c>
      <c r="W22" s="167">
        <f t="shared" si="8"/>
        <v>0</v>
      </c>
      <c r="X22" s="76">
        <f>分析係数表!E25</f>
        <v>2.5757575757575757E-2</v>
      </c>
      <c r="Y22" s="166">
        <f t="shared" si="9"/>
        <v>0</v>
      </c>
    </row>
    <row r="23" spans="1:25" x14ac:dyDescent="0.2">
      <c r="A23" s="6" t="s">
        <v>11</v>
      </c>
      <c r="B23" s="5" t="s">
        <v>35</v>
      </c>
      <c r="C23" s="90"/>
      <c r="D23" s="107">
        <f>投入係数表!K23</f>
        <v>0</v>
      </c>
      <c r="E23" s="110">
        <f t="shared" si="0"/>
        <v>0</v>
      </c>
      <c r="F23" s="76">
        <f>分析係数表!C26</f>
        <v>7.6803723816912361E-2</v>
      </c>
      <c r="G23" s="110">
        <f t="shared" si="1"/>
        <v>0</v>
      </c>
      <c r="H23" s="110">
        <v>3.4617133111432703E-4</v>
      </c>
      <c r="I23" s="110">
        <f t="shared" si="2"/>
        <v>3.4617133111432703E-4</v>
      </c>
      <c r="J23" s="107">
        <f>分析係数表!G26</f>
        <v>0.19661921708185054</v>
      </c>
      <c r="K23" s="111">
        <f t="shared" si="3"/>
        <v>6.806393609988103E-5</v>
      </c>
      <c r="L23" s="79"/>
      <c r="M23" s="80"/>
      <c r="N23" s="81">
        <f>分析係数表!H26</f>
        <v>1.0945993261354961E-2</v>
      </c>
      <c r="O23" s="82">
        <f t="shared" si="4"/>
        <v>3.0584196522847898E-2</v>
      </c>
      <c r="P23" s="76">
        <f>分析係数表!C26</f>
        <v>7.6803723816912361E-2</v>
      </c>
      <c r="Q23" s="82">
        <f t="shared" si="5"/>
        <v>2.3489801829029815E-3</v>
      </c>
      <c r="R23" s="83">
        <v>2.5347503597433303E-3</v>
      </c>
      <c r="S23" s="84">
        <f t="shared" si="6"/>
        <v>2.8809216908576574E-3</v>
      </c>
      <c r="T23" s="85">
        <f>分析係数表!F26</f>
        <v>0.33496441281138789</v>
      </c>
      <c r="U23" s="86">
        <f t="shared" si="7"/>
        <v>9.6500624253372598E-4</v>
      </c>
      <c r="V23" s="87">
        <f>分析係数表!D26</f>
        <v>6.005338078291815E-2</v>
      </c>
      <c r="W23" s="167">
        <f t="shared" si="8"/>
        <v>0</v>
      </c>
      <c r="X23" s="76">
        <f>分析係数表!E26</f>
        <v>6.005338078291815E-2</v>
      </c>
      <c r="Y23" s="166">
        <f t="shared" si="9"/>
        <v>0</v>
      </c>
    </row>
    <row r="24" spans="1:25" x14ac:dyDescent="0.2">
      <c r="A24" s="6" t="s">
        <v>12</v>
      </c>
      <c r="B24" s="5" t="s">
        <v>366</v>
      </c>
      <c r="C24" s="90"/>
      <c r="D24" s="107">
        <f>投入係数表!K24</f>
        <v>0</v>
      </c>
      <c r="E24" s="110">
        <f t="shared" si="0"/>
        <v>0</v>
      </c>
      <c r="F24" s="76">
        <f>分析係数表!C27</f>
        <v>1</v>
      </c>
      <c r="G24" s="110">
        <f t="shared" si="1"/>
        <v>0</v>
      </c>
      <c r="H24" s="110">
        <v>1.1054497097470637E-3</v>
      </c>
      <c r="I24" s="110">
        <f t="shared" si="2"/>
        <v>1.1054497097470637E-3</v>
      </c>
      <c r="J24" s="107">
        <f>分析係数表!G27</f>
        <v>0.17096451389423448</v>
      </c>
      <c r="K24" s="111">
        <f t="shared" si="3"/>
        <v>1.8899267226142935E-4</v>
      </c>
      <c r="L24" s="79"/>
      <c r="M24" s="80"/>
      <c r="N24" s="81">
        <f>分析係数表!H27</f>
        <v>1.0923033653045878E-2</v>
      </c>
      <c r="O24" s="82">
        <f t="shared" si="4"/>
        <v>3.052004508808576E-2</v>
      </c>
      <c r="P24" s="76">
        <f>分析係数表!C27</f>
        <v>1</v>
      </c>
      <c r="Q24" s="82">
        <f t="shared" si="5"/>
        <v>3.052004508808576E-2</v>
      </c>
      <c r="R24" s="83">
        <v>3.1749408793930914E-2</v>
      </c>
      <c r="S24" s="84">
        <f t="shared" si="6"/>
        <v>3.2854858503677975E-2</v>
      </c>
      <c r="T24" s="85">
        <f>分析係数表!F27</f>
        <v>0.32199214841043799</v>
      </c>
      <c r="U24" s="86">
        <f t="shared" si="7"/>
        <v>1.0579006475320219E-2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107">
        <f>投入係数表!K25</f>
        <v>0</v>
      </c>
      <c r="E25" s="110">
        <f t="shared" si="0"/>
        <v>0</v>
      </c>
      <c r="F25" s="76">
        <f>分析係数表!C28</f>
        <v>0.18074367492972143</v>
      </c>
      <c r="G25" s="110">
        <f t="shared" si="1"/>
        <v>0</v>
      </c>
      <c r="H25" s="110">
        <v>2.5207336992109017E-3</v>
      </c>
      <c r="I25" s="110">
        <f t="shared" si="2"/>
        <v>2.5207336992109017E-3</v>
      </c>
      <c r="J25" s="107">
        <f>分析係数表!G28</f>
        <v>0.12488465087665333</v>
      </c>
      <c r="K25" s="111">
        <f t="shared" si="3"/>
        <v>3.1480094797896834E-4</v>
      </c>
      <c r="L25" s="79"/>
      <c r="M25" s="80"/>
      <c r="N25" s="81">
        <f>分析係数表!H28</f>
        <v>2.063494796778767E-2</v>
      </c>
      <c r="O25" s="82">
        <f t="shared" si="4"/>
        <v>5.76561019924689E-2</v>
      </c>
      <c r="P25" s="76">
        <f>分析係数表!C28</f>
        <v>0.18074367492972143</v>
      </c>
      <c r="Q25" s="82">
        <f t="shared" si="5"/>
        <v>1.0420975756241664E-2</v>
      </c>
      <c r="R25" s="83">
        <v>1.202405695140204E-2</v>
      </c>
      <c r="S25" s="84">
        <f t="shared" si="6"/>
        <v>1.4544790650612942E-2</v>
      </c>
      <c r="T25" s="85">
        <f>分析係数表!F28</f>
        <v>0.21337024505280427</v>
      </c>
      <c r="U25" s="86">
        <f t="shared" si="7"/>
        <v>3.1034255453630199E-3</v>
      </c>
      <c r="V25" s="87">
        <f>分析係数表!D28</f>
        <v>2.7888854711370859E-2</v>
      </c>
      <c r="W25" s="167">
        <f t="shared" si="8"/>
        <v>0</v>
      </c>
      <c r="X25" s="76">
        <f>分析係数表!E28</f>
        <v>2.7735055880241978E-2</v>
      </c>
      <c r="Y25" s="166">
        <f t="shared" si="9"/>
        <v>0</v>
      </c>
    </row>
    <row r="26" spans="1:25" x14ac:dyDescent="0.2">
      <c r="A26" s="6" t="s">
        <v>14</v>
      </c>
      <c r="B26" s="5" t="s">
        <v>50</v>
      </c>
      <c r="C26" s="90"/>
      <c r="D26" s="107">
        <f>投入係数表!K26</f>
        <v>1.026694045174538E-3</v>
      </c>
      <c r="E26" s="110">
        <f t="shared" si="0"/>
        <v>0.10266940451745381</v>
      </c>
      <c r="F26" s="76">
        <f>分析係数表!C29</f>
        <v>0.4900686838685725</v>
      </c>
      <c r="G26" s="110">
        <f t="shared" si="1"/>
        <v>5.031505994543866E-2</v>
      </c>
      <c r="H26" s="110">
        <v>5.9352675050515412E-2</v>
      </c>
      <c r="I26" s="110">
        <f t="shared" si="2"/>
        <v>5.9352675050515412E-2</v>
      </c>
      <c r="J26" s="107">
        <f>分析係数表!G29</f>
        <v>0.25811666442139297</v>
      </c>
      <c r="K26" s="111">
        <f t="shared" si="3"/>
        <v>1.5319914508525869E-2</v>
      </c>
      <c r="L26" s="79"/>
      <c r="M26" s="80"/>
      <c r="N26" s="81">
        <f>分析係数表!H29</f>
        <v>9.8668916708280954E-3</v>
      </c>
      <c r="O26" s="82">
        <f t="shared" si="4"/>
        <v>2.7569079089027549E-2</v>
      </c>
      <c r="P26" s="76">
        <f>分析係数表!C29</f>
        <v>0.4900686838685725</v>
      </c>
      <c r="Q26" s="82">
        <f t="shared" si="5"/>
        <v>1.3510742304628315E-2</v>
      </c>
      <c r="R26" s="83">
        <v>1.9461539637129259E-2</v>
      </c>
      <c r="S26" s="84">
        <f t="shared" si="6"/>
        <v>7.8814214687644671E-2</v>
      </c>
      <c r="T26" s="85">
        <f>分析係数表!F29</f>
        <v>0.3889263101172033</v>
      </c>
      <c r="U26" s="86">
        <f t="shared" si="7"/>
        <v>3.0652921703250732E-2</v>
      </c>
      <c r="V26" s="87">
        <f>分析係数表!D29</f>
        <v>9.1472450491714943E-2</v>
      </c>
      <c r="W26" s="167">
        <f t="shared" si="8"/>
        <v>0</v>
      </c>
      <c r="X26" s="76">
        <f>分析係数表!E29</f>
        <v>6.1565404822847905E-2</v>
      </c>
      <c r="Y26" s="166">
        <f t="shared" si="9"/>
        <v>0</v>
      </c>
    </row>
    <row r="27" spans="1:25" x14ac:dyDescent="0.2">
      <c r="A27" s="6" t="s">
        <v>15</v>
      </c>
      <c r="B27" s="5" t="s">
        <v>36</v>
      </c>
      <c r="C27" s="90"/>
      <c r="D27" s="107">
        <f>投入係数表!K27</f>
        <v>1.026694045174538E-3</v>
      </c>
      <c r="E27" s="110">
        <f t="shared" si="0"/>
        <v>0.10266940451745381</v>
      </c>
      <c r="F27" s="76">
        <f>分析係数表!C30</f>
        <v>1</v>
      </c>
      <c r="G27" s="110">
        <f t="shared" si="1"/>
        <v>0.10266940451745381</v>
      </c>
      <c r="H27" s="110">
        <v>0.11148205567317669</v>
      </c>
      <c r="I27" s="110">
        <f t="shared" si="2"/>
        <v>0.11148205567317669</v>
      </c>
      <c r="J27" s="107">
        <f>分析係数表!G30</f>
        <v>0.3444616177228233</v>
      </c>
      <c r="K27" s="111">
        <f t="shared" si="3"/>
        <v>3.8401289244248293E-2</v>
      </c>
      <c r="L27" s="79"/>
      <c r="M27" s="80"/>
      <c r="N27" s="81">
        <f>分析係数表!H30</f>
        <v>0</v>
      </c>
      <c r="O27" s="82">
        <f t="shared" si="4"/>
        <v>0</v>
      </c>
      <c r="P27" s="76">
        <f>分析係数表!C30</f>
        <v>1</v>
      </c>
      <c r="Q27" s="82">
        <f t="shared" si="5"/>
        <v>0</v>
      </c>
      <c r="R27" s="83">
        <v>7.3995862564123719E-3</v>
      </c>
      <c r="S27" s="84">
        <f t="shared" si="6"/>
        <v>0.11888164192958907</v>
      </c>
      <c r="T27" s="85">
        <f>分析係数表!F30</f>
        <v>0.4403400309119011</v>
      </c>
      <c r="U27" s="86">
        <f t="shared" si="7"/>
        <v>5.2348345882132809E-2</v>
      </c>
      <c r="V27" s="87">
        <f>分析係数表!D30</f>
        <v>0.12627511591962906</v>
      </c>
      <c r="W27" s="167">
        <f t="shared" si="8"/>
        <v>0</v>
      </c>
      <c r="X27" s="76">
        <f>分析係数表!E30</f>
        <v>8.212261720762494E-2</v>
      </c>
      <c r="Y27" s="166">
        <f t="shared" si="9"/>
        <v>0</v>
      </c>
    </row>
    <row r="28" spans="1:25" x14ac:dyDescent="0.2">
      <c r="A28" s="6" t="s">
        <v>16</v>
      </c>
      <c r="B28" s="5" t="s">
        <v>193</v>
      </c>
      <c r="C28" s="90"/>
      <c r="D28" s="107">
        <f>投入係数表!K28</f>
        <v>8.2135523613963042E-3</v>
      </c>
      <c r="E28" s="110">
        <f t="shared" si="0"/>
        <v>0.82135523613963046</v>
      </c>
      <c r="F28" s="76">
        <f>分析係数表!C31</f>
        <v>4.323595505617972E-2</v>
      </c>
      <c r="G28" s="110">
        <f t="shared" si="1"/>
        <v>3.5512078074890943E-2</v>
      </c>
      <c r="H28" s="110">
        <v>3.7901430756529991E-2</v>
      </c>
      <c r="I28" s="110">
        <f t="shared" si="2"/>
        <v>3.7901430756529991E-2</v>
      </c>
      <c r="J28" s="107">
        <f>分析係数表!G31</f>
        <v>7.0393374741200831E-2</v>
      </c>
      <c r="K28" s="111">
        <f t="shared" si="3"/>
        <v>2.6680096184720906E-3</v>
      </c>
      <c r="L28" s="79"/>
      <c r="M28" s="80"/>
      <c r="N28" s="81">
        <f>分析係数表!H31</f>
        <v>2.2758711736377779E-2</v>
      </c>
      <c r="O28" s="82">
        <f t="shared" si="4"/>
        <v>6.35901097079664E-2</v>
      </c>
      <c r="P28" s="76">
        <f>分析係数表!C31</f>
        <v>4.323595505617972E-2</v>
      </c>
      <c r="Q28" s="82">
        <f t="shared" si="5"/>
        <v>2.7493791253511732E-3</v>
      </c>
      <c r="R28" s="83">
        <v>3.5873000001989479E-3</v>
      </c>
      <c r="S28" s="84">
        <f t="shared" si="6"/>
        <v>4.1488730756728938E-2</v>
      </c>
      <c r="T28" s="85">
        <f>分析係数表!F31</f>
        <v>0.34575569358178054</v>
      </c>
      <c r="U28" s="86">
        <f t="shared" si="7"/>
        <v>1.4344964878620565E-2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107">
        <f>投入係数表!K29</f>
        <v>1.026694045174538E-3</v>
      </c>
      <c r="E29" s="110">
        <f t="shared" si="0"/>
        <v>0.10266940451745381</v>
      </c>
      <c r="F29" s="76">
        <f>分析係数表!C32</f>
        <v>0.52019105514546249</v>
      </c>
      <c r="G29" s="110">
        <f t="shared" si="1"/>
        <v>5.3407705867090607E-2</v>
      </c>
      <c r="H29" s="110">
        <v>5.8046763746440105E-2</v>
      </c>
      <c r="I29" s="110">
        <f t="shared" si="2"/>
        <v>5.8046763746440105E-2</v>
      </c>
      <c r="J29" s="107">
        <f>分析係数表!G32</f>
        <v>0.14013266998341625</v>
      </c>
      <c r="K29" s="111">
        <f t="shared" si="3"/>
        <v>8.1342479876852225E-3</v>
      </c>
      <c r="L29" s="79"/>
      <c r="M29" s="80"/>
      <c r="N29" s="81">
        <f>分析係数表!H32</f>
        <v>6.5492282701657108E-3</v>
      </c>
      <c r="O29" s="82">
        <f t="shared" si="4"/>
        <v>1.8299196765899032E-2</v>
      </c>
      <c r="P29" s="76">
        <f>分析係数表!C32</f>
        <v>0.52019105514546249</v>
      </c>
      <c r="Q29" s="82">
        <f t="shared" si="5"/>
        <v>9.5190784739674524E-3</v>
      </c>
      <c r="R29" s="83">
        <v>1.1966638647346296E-2</v>
      </c>
      <c r="S29" s="84">
        <f t="shared" si="6"/>
        <v>7.0013402393786395E-2</v>
      </c>
      <c r="T29" s="85">
        <f>分析係数表!F32</f>
        <v>0.48341625207296851</v>
      </c>
      <c r="U29" s="86">
        <f t="shared" si="7"/>
        <v>3.3845616580080819E-2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107">
        <f>投入係数表!K30</f>
        <v>0</v>
      </c>
      <c r="E30" s="110">
        <f t="shared" si="0"/>
        <v>0</v>
      </c>
      <c r="F30" s="76">
        <f>分析係数表!C33</f>
        <v>0.8616094310609943</v>
      </c>
      <c r="G30" s="110">
        <f t="shared" si="1"/>
        <v>0</v>
      </c>
      <c r="H30" s="110">
        <v>5.1501708607446395E-3</v>
      </c>
      <c r="I30" s="110">
        <f t="shared" si="2"/>
        <v>5.1501708607446395E-3</v>
      </c>
      <c r="J30" s="107">
        <f>分析係数表!G33</f>
        <v>0.50771971496437052</v>
      </c>
      <c r="K30" s="111">
        <f t="shared" si="3"/>
        <v>2.6148432814350753E-3</v>
      </c>
      <c r="L30" s="79"/>
      <c r="M30" s="80"/>
      <c r="N30" s="81">
        <f>分析係数表!H33</f>
        <v>9.6430354898145438E-4</v>
      </c>
      <c r="O30" s="82">
        <f t="shared" si="4"/>
        <v>2.6943602600096733E-3</v>
      </c>
      <c r="P30" s="76">
        <f>分析係数表!C33</f>
        <v>0.8616094310609943</v>
      </c>
      <c r="Q30" s="82">
        <f t="shared" si="5"/>
        <v>2.3214862107002873E-3</v>
      </c>
      <c r="R30" s="83">
        <v>6.5306863931305871E-3</v>
      </c>
      <c r="S30" s="84">
        <f t="shared" si="6"/>
        <v>1.1680857253875226E-2</v>
      </c>
      <c r="T30" s="85">
        <f>分析係数表!F33</f>
        <v>0.64489311163895491</v>
      </c>
      <c r="U30" s="86">
        <f t="shared" si="7"/>
        <v>7.5329043810620526E-3</v>
      </c>
      <c r="V30" s="87">
        <f>分析係数表!D33</f>
        <v>5.3444180522565318E-2</v>
      </c>
      <c r="W30" s="167">
        <f t="shared" si="8"/>
        <v>0</v>
      </c>
      <c r="X30" s="76">
        <f>分析係数表!E33</f>
        <v>5.6413301662707839E-2</v>
      </c>
      <c r="Y30" s="166">
        <f t="shared" si="9"/>
        <v>0</v>
      </c>
    </row>
    <row r="31" spans="1:25" x14ac:dyDescent="0.2">
      <c r="A31" s="6" t="s">
        <v>19</v>
      </c>
      <c r="B31" s="5" t="s">
        <v>275</v>
      </c>
      <c r="C31" s="90"/>
      <c r="D31" s="107">
        <f>投入係数表!K31</f>
        <v>1.0266940451745379E-2</v>
      </c>
      <c r="E31" s="110">
        <f t="shared" si="0"/>
        <v>1.0266940451745379</v>
      </c>
      <c r="F31" s="76">
        <f>分析係数表!C34</f>
        <v>0.46533725073451271</v>
      </c>
      <c r="G31" s="110">
        <f t="shared" si="1"/>
        <v>0.47775898432701508</v>
      </c>
      <c r="H31" s="110">
        <v>0.51189532150633876</v>
      </c>
      <c r="I31" s="110">
        <f t="shared" si="2"/>
        <v>0.51189532150633876</v>
      </c>
      <c r="J31" s="107">
        <f>分析係数表!G34</f>
        <v>0.42478189749182116</v>
      </c>
      <c r="K31" s="111">
        <f t="shared" si="3"/>
        <v>0.21744386598664842</v>
      </c>
      <c r="L31" s="79"/>
      <c r="M31" s="80"/>
      <c r="N31" s="81">
        <f>分析係数表!H34</f>
        <v>0.16189393808941618</v>
      </c>
      <c r="O31" s="82">
        <f t="shared" si="4"/>
        <v>0.45234780436650496</v>
      </c>
      <c r="P31" s="76">
        <f>分析係数表!C34</f>
        <v>0.46533725073451271</v>
      </c>
      <c r="Q31" s="82">
        <f t="shared" si="5"/>
        <v>0.21049428365970263</v>
      </c>
      <c r="R31" s="83">
        <v>0.22885353482108894</v>
      </c>
      <c r="S31" s="84">
        <f t="shared" si="6"/>
        <v>0.74074885632742771</v>
      </c>
      <c r="T31" s="85">
        <f>分析係数表!F34</f>
        <v>0.69907306434023986</v>
      </c>
      <c r="U31" s="86">
        <f t="shared" si="7"/>
        <v>0.51783757289934296</v>
      </c>
      <c r="V31" s="87">
        <f>分析係数表!D34</f>
        <v>0.22532715376226828</v>
      </c>
      <c r="W31" s="167">
        <f t="shared" si="8"/>
        <v>0</v>
      </c>
      <c r="X31" s="76">
        <f>分析係数表!E34</f>
        <v>0.16319520174482008</v>
      </c>
      <c r="Y31" s="166">
        <f t="shared" si="9"/>
        <v>0</v>
      </c>
    </row>
    <row r="32" spans="1:25" x14ac:dyDescent="0.2">
      <c r="A32" s="6" t="s">
        <v>20</v>
      </c>
      <c r="B32" s="5" t="s">
        <v>37</v>
      </c>
      <c r="C32" s="90"/>
      <c r="D32" s="107">
        <f>投入係数表!K32</f>
        <v>3.0800821355236141E-3</v>
      </c>
      <c r="E32" s="110">
        <f t="shared" si="0"/>
        <v>0.30800821355236141</v>
      </c>
      <c r="F32" s="76">
        <f>分析係数表!C35</f>
        <v>0.39835445318599483</v>
      </c>
      <c r="G32" s="110">
        <f t="shared" si="1"/>
        <v>0.12269644348644605</v>
      </c>
      <c r="H32" s="110">
        <v>0.14921953712124886</v>
      </c>
      <c r="I32" s="110">
        <f t="shared" si="2"/>
        <v>0.14921953712124886</v>
      </c>
      <c r="J32" s="107">
        <f>分析係数表!G35</f>
        <v>0.31392226148409896</v>
      </c>
      <c r="K32" s="111">
        <f t="shared" si="3"/>
        <v>4.6843334550712892E-2</v>
      </c>
      <c r="L32" s="79"/>
      <c r="M32" s="80"/>
      <c r="N32" s="81">
        <f>分析係数表!H35</f>
        <v>6.1135697025008755E-2</v>
      </c>
      <c r="O32" s="82">
        <f t="shared" si="4"/>
        <v>0.17081923291287518</v>
      </c>
      <c r="P32" s="76">
        <f>分析係数表!C35</f>
        <v>0.39835445318599483</v>
      </c>
      <c r="Q32" s="82">
        <f t="shared" si="5"/>
        <v>6.804660212065948E-2</v>
      </c>
      <c r="R32" s="83">
        <v>8.750620169344743E-2</v>
      </c>
      <c r="S32" s="84">
        <f t="shared" si="6"/>
        <v>0.23672573881469627</v>
      </c>
      <c r="T32" s="85">
        <f>分析係数表!F35</f>
        <v>0.64325088339222614</v>
      </c>
      <c r="U32" s="86">
        <f t="shared" si="7"/>
        <v>0.15227404061423078</v>
      </c>
      <c r="V32" s="87">
        <f>分析係数表!D35</f>
        <v>6.9257950530035334E-2</v>
      </c>
      <c r="W32" s="167">
        <f t="shared" si="8"/>
        <v>0</v>
      </c>
      <c r="X32" s="76">
        <f>分析係数表!E35</f>
        <v>6.332155477031802E-2</v>
      </c>
      <c r="Y32" s="166">
        <f t="shared" si="9"/>
        <v>0</v>
      </c>
    </row>
    <row r="33" spans="1:25" x14ac:dyDescent="0.2">
      <c r="A33" s="6" t="s">
        <v>21</v>
      </c>
      <c r="B33" s="5" t="s">
        <v>38</v>
      </c>
      <c r="C33" s="90"/>
      <c r="D33" s="107">
        <f>投入係数表!K33</f>
        <v>1.026694045174538E-3</v>
      </c>
      <c r="E33" s="110">
        <f t="shared" si="0"/>
        <v>0.10266940451745381</v>
      </c>
      <c r="F33" s="76">
        <f>分析係数表!C36</f>
        <v>0.82984806862140492</v>
      </c>
      <c r="G33" s="110">
        <f t="shared" si="1"/>
        <v>8.5200007045318785E-2</v>
      </c>
      <c r="H33" s="110">
        <v>0.11859301685727003</v>
      </c>
      <c r="I33" s="110">
        <f t="shared" si="2"/>
        <v>0.11859301685727003</v>
      </c>
      <c r="J33" s="107">
        <f>分析係数表!G36</f>
        <v>2.3700511715593859E-2</v>
      </c>
      <c r="K33" s="111">
        <f t="shared" si="3"/>
        <v>2.8107151854133484E-3</v>
      </c>
      <c r="L33" s="79"/>
      <c r="M33" s="80"/>
      <c r="N33" s="81">
        <f>分析係数表!H36</f>
        <v>0.1825633254696675</v>
      </c>
      <c r="O33" s="82">
        <f t="shared" si="4"/>
        <v>0.51010013351111705</v>
      </c>
      <c r="P33" s="76">
        <f>分析係数表!C36</f>
        <v>0.82984806862140492</v>
      </c>
      <c r="Q33" s="82">
        <f t="shared" si="5"/>
        <v>0.42330561059772126</v>
      </c>
      <c r="R33" s="83">
        <v>0.44196504434521539</v>
      </c>
      <c r="S33" s="84">
        <f t="shared" si="6"/>
        <v>0.56055806120248541</v>
      </c>
      <c r="T33" s="85">
        <f>分析係数表!F36</f>
        <v>0.87735658497172098</v>
      </c>
      <c r="U33" s="86">
        <f t="shared" si="7"/>
        <v>0.49180930625498154</v>
      </c>
      <c r="V33" s="87">
        <f>分析係数表!D36</f>
        <v>1.3129544842445462E-2</v>
      </c>
      <c r="W33" s="167">
        <f t="shared" si="8"/>
        <v>0</v>
      </c>
      <c r="X33" s="76">
        <f>分析係数表!E36</f>
        <v>5.0498249394021009E-3</v>
      </c>
      <c r="Y33" s="166">
        <f t="shared" si="9"/>
        <v>0</v>
      </c>
    </row>
    <row r="34" spans="1:25" x14ac:dyDescent="0.2">
      <c r="A34" s="6" t="s">
        <v>22</v>
      </c>
      <c r="B34" s="5" t="s">
        <v>378</v>
      </c>
      <c r="C34" s="90"/>
      <c r="D34" s="107">
        <f>投入係数表!K34</f>
        <v>1.9507186858316223E-2</v>
      </c>
      <c r="E34" s="110">
        <f t="shared" si="0"/>
        <v>1.9507186858316223</v>
      </c>
      <c r="F34" s="76">
        <f>分析係数表!C37</f>
        <v>0.51418558077436582</v>
      </c>
      <c r="G34" s="110">
        <f t="shared" si="1"/>
        <v>1.0030314204017403</v>
      </c>
      <c r="H34" s="110">
        <v>1.0546028310732762</v>
      </c>
      <c r="I34" s="110">
        <f t="shared" si="2"/>
        <v>1.0546028310732762</v>
      </c>
      <c r="J34" s="107">
        <f>分析係数表!G37</f>
        <v>0.49604430379746833</v>
      </c>
      <c r="K34" s="111">
        <f t="shared" si="3"/>
        <v>0.52312972712258243</v>
      </c>
      <c r="L34" s="79"/>
      <c r="M34" s="80"/>
      <c r="N34" s="81">
        <f>分析係数表!H37</f>
        <v>4.8416074021777188E-2</v>
      </c>
      <c r="O34" s="82">
        <f t="shared" si="4"/>
        <v>0.13527933805465234</v>
      </c>
      <c r="P34" s="76">
        <f>分析係数表!C37</f>
        <v>0.51418558077436582</v>
      </c>
      <c r="Q34" s="82">
        <f t="shared" si="5"/>
        <v>6.9558685004403181E-2</v>
      </c>
      <c r="R34" s="83">
        <v>8.4282548698828744E-2</v>
      </c>
      <c r="S34" s="84">
        <f t="shared" si="6"/>
        <v>1.138885379772105</v>
      </c>
      <c r="T34" s="85">
        <f>分析係数表!F37</f>
        <v>0.72084956183057447</v>
      </c>
      <c r="U34" s="86">
        <f t="shared" si="7"/>
        <v>0.82096502698396934</v>
      </c>
      <c r="V34" s="87">
        <f>分析係数表!D37</f>
        <v>0.12153115871470302</v>
      </c>
      <c r="W34" s="167">
        <f t="shared" si="8"/>
        <v>0</v>
      </c>
      <c r="X34" s="76">
        <f>分析係数表!E37</f>
        <v>0.11197663096397274</v>
      </c>
      <c r="Y34" s="166">
        <f t="shared" si="9"/>
        <v>0</v>
      </c>
    </row>
    <row r="35" spans="1:25" x14ac:dyDescent="0.2">
      <c r="A35" s="6" t="s">
        <v>23</v>
      </c>
      <c r="B35" s="5" t="s">
        <v>194</v>
      </c>
      <c r="C35" s="90"/>
      <c r="D35" s="107">
        <f>投入係数表!K35</f>
        <v>0</v>
      </c>
      <c r="E35" s="110">
        <f t="shared" si="0"/>
        <v>0</v>
      </c>
      <c r="F35" s="76">
        <f>分析係数表!C38</f>
        <v>1.798368367772285E-2</v>
      </c>
      <c r="G35" s="110">
        <f t="shared" si="1"/>
        <v>0</v>
      </c>
      <c r="H35" s="110">
        <v>1.0139444075254551E-3</v>
      </c>
      <c r="I35" s="110">
        <f t="shared" si="2"/>
        <v>1.0139444075254551E-3</v>
      </c>
      <c r="J35" s="107">
        <f>分析係数表!G38</f>
        <v>0.32425742574257427</v>
      </c>
      <c r="K35" s="111">
        <f t="shared" si="3"/>
        <v>3.2877900343028374E-4</v>
      </c>
      <c r="L35" s="79"/>
      <c r="M35" s="80"/>
      <c r="N35" s="81">
        <f>分析係数表!H38</f>
        <v>4.2681911846583896E-2</v>
      </c>
      <c r="O35" s="82">
        <f t="shared" si="4"/>
        <v>0.11925751722280911</v>
      </c>
      <c r="P35" s="76">
        <f>分析係数表!C38</f>
        <v>1.798368367772285E-2</v>
      </c>
      <c r="Q35" s="82">
        <f t="shared" si="5"/>
        <v>2.1446894659255841E-3</v>
      </c>
      <c r="R35" s="83">
        <v>2.7128554905353143E-3</v>
      </c>
      <c r="S35" s="84">
        <f t="shared" si="6"/>
        <v>3.7267998980607692E-3</v>
      </c>
      <c r="T35" s="85">
        <f>分析係数表!F38</f>
        <v>0.53712871287128716</v>
      </c>
      <c r="U35" s="86">
        <f t="shared" si="7"/>
        <v>2.0017712323742252E-3</v>
      </c>
      <c r="V35" s="87">
        <f>分析係数表!D38</f>
        <v>0.15099009900990099</v>
      </c>
      <c r="W35" s="167">
        <f t="shared" si="8"/>
        <v>0</v>
      </c>
      <c r="X35" s="76">
        <f>分析係数表!E38</f>
        <v>0.14603960396039603</v>
      </c>
      <c r="Y35" s="166">
        <f t="shared" si="9"/>
        <v>0</v>
      </c>
    </row>
    <row r="36" spans="1:25" x14ac:dyDescent="0.2">
      <c r="A36" s="6" t="s">
        <v>24</v>
      </c>
      <c r="B36" s="5" t="s">
        <v>39</v>
      </c>
      <c r="C36" s="90"/>
      <c r="D36" s="107">
        <f>投入係数表!K36</f>
        <v>0</v>
      </c>
      <c r="E36" s="110">
        <f t="shared" si="0"/>
        <v>0</v>
      </c>
      <c r="F36" s="76">
        <f>分析係数表!C39</f>
        <v>1</v>
      </c>
      <c r="G36" s="110">
        <f t="shared" si="1"/>
        <v>0</v>
      </c>
      <c r="H36" s="110">
        <v>1.3009498773479657E-2</v>
      </c>
      <c r="I36" s="110">
        <f t="shared" si="2"/>
        <v>1.3009498773479657E-2</v>
      </c>
      <c r="J36" s="107">
        <f>分析係数表!G39</f>
        <v>0.35219608488238197</v>
      </c>
      <c r="K36" s="111">
        <f t="shared" si="3"/>
        <v>4.5818945343016849E-3</v>
      </c>
      <c r="L36" s="79"/>
      <c r="M36" s="80"/>
      <c r="N36" s="81">
        <f>分析係数表!H39</f>
        <v>3.8399944896940056E-3</v>
      </c>
      <c r="O36" s="82">
        <f t="shared" si="4"/>
        <v>1.0729327463967091E-2</v>
      </c>
      <c r="P36" s="76">
        <f>分析係数表!C39</f>
        <v>1</v>
      </c>
      <c r="Q36" s="82">
        <f t="shared" si="5"/>
        <v>1.0729327463967091E-2</v>
      </c>
      <c r="R36" s="83">
        <v>1.7909681850161042E-2</v>
      </c>
      <c r="S36" s="84">
        <f t="shared" si="6"/>
        <v>3.0919180623640699E-2</v>
      </c>
      <c r="T36" s="85">
        <f>分析係数表!F39</f>
        <v>0.70282941273235733</v>
      </c>
      <c r="U36" s="86">
        <f t="shared" si="7"/>
        <v>2.1730909559879073E-2</v>
      </c>
      <c r="V36" s="87">
        <f>分析係数表!D39</f>
        <v>6.3990787958545819E-2</v>
      </c>
      <c r="W36" s="167">
        <f t="shared" si="8"/>
        <v>0</v>
      </c>
      <c r="X36" s="76">
        <f>分析係数表!E39</f>
        <v>7.9453857542358938E-2</v>
      </c>
      <c r="Y36" s="166">
        <f t="shared" si="9"/>
        <v>0</v>
      </c>
    </row>
    <row r="37" spans="1:25" x14ac:dyDescent="0.2">
      <c r="A37" s="6" t="s">
        <v>25</v>
      </c>
      <c r="B37" s="5" t="s">
        <v>40</v>
      </c>
      <c r="C37" s="90"/>
      <c r="D37" s="107">
        <f>投入係数表!K37</f>
        <v>0</v>
      </c>
      <c r="E37" s="110">
        <f t="shared" si="0"/>
        <v>0</v>
      </c>
      <c r="F37" s="76">
        <f>分析係数表!C40</f>
        <v>0.9626016260162602</v>
      </c>
      <c r="G37" s="110">
        <f t="shared" si="1"/>
        <v>0</v>
      </c>
      <c r="H37" s="110">
        <v>3.234815198145262E-4</v>
      </c>
      <c r="I37" s="110">
        <f t="shared" si="2"/>
        <v>3.234815198145262E-4</v>
      </c>
      <c r="J37" s="107">
        <f>分析係数表!G40</f>
        <v>0.50871012884234912</v>
      </c>
      <c r="K37" s="111">
        <f t="shared" si="3"/>
        <v>1.6455832562296653E-4</v>
      </c>
      <c r="L37" s="79"/>
      <c r="M37" s="80"/>
      <c r="N37" s="81">
        <f>分析係数表!H40</f>
        <v>2.9858970605961464E-2</v>
      </c>
      <c r="O37" s="82">
        <f t="shared" si="4"/>
        <v>8.3428940908156668E-2</v>
      </c>
      <c r="P37" s="76">
        <f>分析係数表!C40</f>
        <v>0.9626016260162602</v>
      </c>
      <c r="Q37" s="82">
        <f t="shared" si="5"/>
        <v>8.0308834175006102E-2</v>
      </c>
      <c r="R37" s="83">
        <v>8.0451926723200395E-2</v>
      </c>
      <c r="S37" s="84">
        <f t="shared" si="6"/>
        <v>8.0775408243014921E-2</v>
      </c>
      <c r="T37" s="85">
        <f>分析係数表!F40</f>
        <v>0.70414515272885203</v>
      </c>
      <c r="U37" s="86">
        <f t="shared" si="7"/>
        <v>5.6877612174013117E-2</v>
      </c>
      <c r="V37" s="87">
        <f>分析係数表!D40</f>
        <v>8.6039666071514739E-2</v>
      </c>
      <c r="W37" s="167">
        <f t="shared" si="8"/>
        <v>0</v>
      </c>
      <c r="X37" s="76">
        <f>分析係数表!E40</f>
        <v>4.8545094822178253E-2</v>
      </c>
      <c r="Y37" s="166">
        <f t="shared" si="9"/>
        <v>0</v>
      </c>
    </row>
    <row r="38" spans="1:25" x14ac:dyDescent="0.2">
      <c r="A38" s="6" t="s">
        <v>26</v>
      </c>
      <c r="B38" s="5" t="s">
        <v>277</v>
      </c>
      <c r="C38" s="90"/>
      <c r="D38" s="107">
        <f>投入係数表!K38</f>
        <v>0</v>
      </c>
      <c r="E38" s="110">
        <f t="shared" si="0"/>
        <v>0</v>
      </c>
      <c r="F38" s="76">
        <f>分析係数表!C41</f>
        <v>0.80407934786411506</v>
      </c>
      <c r="G38" s="110">
        <f t="shared" si="1"/>
        <v>0</v>
      </c>
      <c r="H38" s="110">
        <v>9.1484906096323936E-4</v>
      </c>
      <c r="I38" s="110">
        <f t="shared" si="2"/>
        <v>9.1484906096323936E-4</v>
      </c>
      <c r="J38" s="107">
        <f>分析係数表!G41</f>
        <v>0.44359889765752225</v>
      </c>
      <c r="K38" s="111">
        <f t="shared" si="3"/>
        <v>4.0582603496631237E-4</v>
      </c>
      <c r="L38" s="79"/>
      <c r="M38" s="80"/>
      <c r="N38" s="81">
        <f>分析係数表!H41</f>
        <v>5.117122701886706E-2</v>
      </c>
      <c r="O38" s="82">
        <f t="shared" si="4"/>
        <v>0.14297751022610855</v>
      </c>
      <c r="P38" s="76">
        <f>分析係数表!C41</f>
        <v>0.80407934786411506</v>
      </c>
      <c r="Q38" s="82">
        <f t="shared" si="5"/>
        <v>0.1149652631818442</v>
      </c>
      <c r="R38" s="83">
        <v>0.11705411789495478</v>
      </c>
      <c r="S38" s="84">
        <f t="shared" si="6"/>
        <v>0.11796896695591802</v>
      </c>
      <c r="T38" s="85">
        <f>分析係数表!F41</f>
        <v>0.54800826756858323</v>
      </c>
      <c r="U38" s="86">
        <f t="shared" si="7"/>
        <v>6.4647969208368072E-2</v>
      </c>
      <c r="V38" s="87">
        <f>分析係数表!D41</f>
        <v>0.13760491043467368</v>
      </c>
      <c r="W38" s="167">
        <f t="shared" si="8"/>
        <v>0</v>
      </c>
      <c r="X38" s="76">
        <f>分析係数表!E41</f>
        <v>0.12955655768508079</v>
      </c>
      <c r="Y38" s="166">
        <f t="shared" si="9"/>
        <v>0</v>
      </c>
    </row>
    <row r="39" spans="1:25" x14ac:dyDescent="0.2">
      <c r="A39" s="6" t="s">
        <v>51</v>
      </c>
      <c r="B39" s="5" t="s">
        <v>368</v>
      </c>
      <c r="C39" s="90"/>
      <c r="D39" s="107">
        <f>投入係数表!K39</f>
        <v>0</v>
      </c>
      <c r="E39" s="110">
        <f>$C$13*D39</f>
        <v>0</v>
      </c>
      <c r="F39" s="76">
        <f>分析係数表!C42</f>
        <v>0.72084063047285463</v>
      </c>
      <c r="G39" s="110">
        <f>E39*F39</f>
        <v>0</v>
      </c>
      <c r="H39" s="110">
        <v>2.5736145158107189E-3</v>
      </c>
      <c r="I39" s="110">
        <f>C39+H39</f>
        <v>2.5736145158107189E-3</v>
      </c>
      <c r="J39" s="107">
        <f>分析係数表!G42</f>
        <v>0.48553519768563164</v>
      </c>
      <c r="K39" s="111">
        <f>I39*J39</f>
        <v>1.2495804327007686E-3</v>
      </c>
      <c r="L39" s="79"/>
      <c r="M39" s="80"/>
      <c r="N39" s="81">
        <f>分析係数表!H42</f>
        <v>1.3345272329654056E-2</v>
      </c>
      <c r="O39" s="82">
        <f t="shared" si="4"/>
        <v>3.7288021455491011E-2</v>
      </c>
      <c r="P39" s="76">
        <f>分析係数表!C42</f>
        <v>0.72084063047285463</v>
      </c>
      <c r="Q39" s="82">
        <f>O39*P39</f>
        <v>2.6878720895061471E-2</v>
      </c>
      <c r="R39" s="83">
        <v>2.8260852633019015E-2</v>
      </c>
      <c r="S39" s="84">
        <f>I39+R39</f>
        <v>3.0834467148829734E-2</v>
      </c>
      <c r="T39" s="85">
        <f>分析係数表!F42</f>
        <v>0.55737704918032782</v>
      </c>
      <c r="U39" s="86">
        <f t="shared" si="7"/>
        <v>1.7186424312462475E-2</v>
      </c>
      <c r="V39" s="87">
        <f>分析係数表!D42</f>
        <v>0.19961427193828352</v>
      </c>
      <c r="W39" s="167">
        <f t="shared" si="8"/>
        <v>0</v>
      </c>
      <c r="X39" s="76">
        <f>分析係数表!E42</f>
        <v>0.15043394406943106</v>
      </c>
      <c r="Y39" s="166">
        <f t="shared" si="9"/>
        <v>0</v>
      </c>
    </row>
    <row r="40" spans="1:25" x14ac:dyDescent="0.2">
      <c r="A40" s="6" t="s">
        <v>195</v>
      </c>
      <c r="B40" s="5" t="s">
        <v>41</v>
      </c>
      <c r="C40" s="90"/>
      <c r="D40" s="107">
        <f>投入係数表!K40</f>
        <v>5.1334702258726897E-3</v>
      </c>
      <c r="E40" s="110">
        <f>$C$13*D40</f>
        <v>0.51334702258726894</v>
      </c>
      <c r="F40" s="76">
        <f>分析係数表!C43</f>
        <v>0.38963327337469256</v>
      </c>
      <c r="G40" s="110">
        <f>E40*F40</f>
        <v>0.20001708078782984</v>
      </c>
      <c r="H40" s="110">
        <v>0.27809696747308033</v>
      </c>
      <c r="I40" s="110">
        <f>C40+H40</f>
        <v>0.27809696747308033</v>
      </c>
      <c r="J40" s="107">
        <f>分析係数表!G43</f>
        <v>0.33758167298539971</v>
      </c>
      <c r="K40" s="111">
        <f>I40*J40</f>
        <v>9.388043953172874E-2</v>
      </c>
      <c r="L40" s="79"/>
      <c r="M40" s="80"/>
      <c r="N40" s="81">
        <f>分析係数表!H43</f>
        <v>3.6299140736659033E-2</v>
      </c>
      <c r="O40" s="82">
        <f t="shared" si="4"/>
        <v>0.10142341835893556</v>
      </c>
      <c r="P40" s="76">
        <f>分析係数表!C43</f>
        <v>0.38963327337469256</v>
      </c>
      <c r="Q40" s="82">
        <f>O40*P40</f>
        <v>3.9517938492042951E-2</v>
      </c>
      <c r="R40" s="83">
        <v>7.0643210814515869E-2</v>
      </c>
      <c r="S40" s="84">
        <f>I40+R40</f>
        <v>0.34874017828759618</v>
      </c>
      <c r="T40" s="85">
        <f>分析係数表!F43</f>
        <v>0.6053884004194563</v>
      </c>
      <c r="U40" s="86">
        <f t="shared" si="7"/>
        <v>0.21112325869552387</v>
      </c>
      <c r="V40" s="87">
        <f>分析係数表!D43</f>
        <v>0.1323707348552069</v>
      </c>
      <c r="W40" s="167">
        <f t="shared" si="8"/>
        <v>0</v>
      </c>
      <c r="X40" s="76">
        <f>分析係数表!E43</f>
        <v>0.1111559248205211</v>
      </c>
      <c r="Y40" s="166">
        <f t="shared" si="9"/>
        <v>0</v>
      </c>
    </row>
    <row r="41" spans="1:25" x14ac:dyDescent="0.2">
      <c r="A41" s="6" t="s">
        <v>341</v>
      </c>
      <c r="B41" s="5" t="s">
        <v>42</v>
      </c>
      <c r="C41" s="90"/>
      <c r="D41" s="107">
        <f>投入係数表!K41</f>
        <v>0</v>
      </c>
      <c r="E41" s="110">
        <f>$C$13*D41</f>
        <v>0</v>
      </c>
      <c r="F41" s="76">
        <f>分析係数表!C44</f>
        <v>0.46868809379421872</v>
      </c>
      <c r="G41" s="110">
        <f>E41*F41</f>
        <v>0</v>
      </c>
      <c r="H41" s="110">
        <v>6.0554416499727427E-4</v>
      </c>
      <c r="I41" s="110">
        <f>C41+H41</f>
        <v>6.0554416499727427E-4</v>
      </c>
      <c r="J41" s="107">
        <f>分析係数表!G44</f>
        <v>0.26169007702763936</v>
      </c>
      <c r="K41" s="111">
        <f>I41*J41</f>
        <v>1.5846489918177427E-4</v>
      </c>
      <c r="L41" s="79"/>
      <c r="M41" s="80"/>
      <c r="N41" s="81">
        <f>分析係数表!H44</f>
        <v>0.11189365109431233</v>
      </c>
      <c r="O41" s="82">
        <f t="shared" si="4"/>
        <v>0.3126420173132653</v>
      </c>
      <c r="P41" s="76">
        <f>分析係数表!C44</f>
        <v>0.46868809379421872</v>
      </c>
      <c r="Q41" s="82">
        <f>O41*P41</f>
        <v>0.14653159113453343</v>
      </c>
      <c r="R41" s="83">
        <v>0.14891818212906535</v>
      </c>
      <c r="S41" s="84">
        <f>I41+R41</f>
        <v>0.14952372629406263</v>
      </c>
      <c r="T41" s="85">
        <f>分析係数表!F44</f>
        <v>0.56748980516538283</v>
      </c>
      <c r="U41" s="86">
        <f t="shared" si="7"/>
        <v>8.4853190302219633E-2</v>
      </c>
      <c r="V41" s="87">
        <f>分析係数表!D44</f>
        <v>0.1153375623017671</v>
      </c>
      <c r="W41" s="167">
        <f t="shared" si="8"/>
        <v>0</v>
      </c>
      <c r="X41" s="76">
        <f>分析係数表!E44</f>
        <v>8.8151336656094245E-2</v>
      </c>
      <c r="Y41" s="166">
        <f t="shared" si="9"/>
        <v>0</v>
      </c>
    </row>
    <row r="42" spans="1:25" x14ac:dyDescent="0.2">
      <c r="A42" s="6" t="s">
        <v>342</v>
      </c>
      <c r="B42" s="5" t="s">
        <v>279</v>
      </c>
      <c r="C42" s="90"/>
      <c r="D42" s="107">
        <f>投入係数表!K42</f>
        <v>0</v>
      </c>
      <c r="E42" s="110">
        <f>$C$13*D42</f>
        <v>0</v>
      </c>
      <c r="F42" s="76">
        <f>分析係数表!C45</f>
        <v>1</v>
      </c>
      <c r="G42" s="110">
        <f>E42*F42</f>
        <v>0</v>
      </c>
      <c r="H42" s="110">
        <v>5.4003163746837212E-3</v>
      </c>
      <c r="I42" s="110">
        <f>C42+H42</f>
        <v>5.4003163746837212E-3</v>
      </c>
      <c r="J42" s="107">
        <f>分析係数表!G45</f>
        <v>0</v>
      </c>
      <c r="K42" s="111">
        <f>I42*J42</f>
        <v>0</v>
      </c>
      <c r="L42" s="79"/>
      <c r="M42" s="80"/>
      <c r="N42" s="81">
        <f>分析係数表!H45</f>
        <v>0</v>
      </c>
      <c r="O42" s="82">
        <f t="shared" si="4"/>
        <v>0</v>
      </c>
      <c r="P42" s="76">
        <f>分析係数表!C45</f>
        <v>1</v>
      </c>
      <c r="Q42" s="82">
        <f>O42*P42</f>
        <v>0</v>
      </c>
      <c r="R42" s="83">
        <v>2.9481711741392918E-3</v>
      </c>
      <c r="S42" s="84">
        <f>I42+R42</f>
        <v>8.348487548823013E-3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107">
        <f>投入係数表!K43</f>
        <v>1.026694045174538E-3</v>
      </c>
      <c r="E43" s="110">
        <f>$C$13*D43</f>
        <v>0.10266940451745381</v>
      </c>
      <c r="F43" s="76">
        <f>分析係数表!C46</f>
        <v>0.536069455406472</v>
      </c>
      <c r="G43" s="110">
        <f>E43*F43</f>
        <v>5.5037931766578237E-2</v>
      </c>
      <c r="H43" s="110">
        <v>6.8657881899108139E-2</v>
      </c>
      <c r="I43" s="110">
        <f>C43+H43</f>
        <v>6.8657881899108139E-2</v>
      </c>
      <c r="J43" s="107">
        <f>分析係数表!G46</f>
        <v>9.4007050528789656E-3</v>
      </c>
      <c r="K43" s="111">
        <f>I43*J43</f>
        <v>6.454324972889131E-4</v>
      </c>
      <c r="L43" s="79"/>
      <c r="M43" s="80"/>
      <c r="N43" s="81">
        <f>分析係数表!H46</f>
        <v>2.2310999374350673E-2</v>
      </c>
      <c r="O43" s="82">
        <f t="shared" si="4"/>
        <v>6.2339156730104761E-2</v>
      </c>
      <c r="P43" s="76">
        <f>分析係数表!C46</f>
        <v>0.536069455406472</v>
      </c>
      <c r="Q43" s="82">
        <f>O43*P43</f>
        <v>3.3418117798805963E-2</v>
      </c>
      <c r="R43" s="83">
        <v>3.7894459427293359E-2</v>
      </c>
      <c r="S43" s="84">
        <f>I43+R43</f>
        <v>0.1065523413264015</v>
      </c>
      <c r="T43" s="85">
        <f>分析係数表!F46</f>
        <v>0.31345475910693305</v>
      </c>
      <c r="U43" s="86">
        <f t="shared" si="7"/>
        <v>3.3399338482746885E-2</v>
      </c>
      <c r="V43" s="87">
        <f>分析係数表!D46</f>
        <v>1.7626321974148062E-3</v>
      </c>
      <c r="W43" s="167">
        <f t="shared" si="8"/>
        <v>0</v>
      </c>
      <c r="X43" s="76">
        <f>分析係数表!E46</f>
        <v>4.4065804935370153E-3</v>
      </c>
      <c r="Y43" s="166">
        <f t="shared" si="9"/>
        <v>0</v>
      </c>
    </row>
    <row r="44" spans="1:25" x14ac:dyDescent="0.2">
      <c r="A44" s="192">
        <v>40</v>
      </c>
      <c r="B44" s="14" t="s">
        <v>151</v>
      </c>
      <c r="C44" s="197">
        <f>SUM(C5:C43)</f>
        <v>100</v>
      </c>
      <c r="D44" s="108">
        <f>投入係数表!K44</f>
        <v>0.70328542094455848</v>
      </c>
      <c r="E44" s="91">
        <f>SUM(E5:E43)</f>
        <v>70.328542094455841</v>
      </c>
      <c r="F44" s="92">
        <f>分析係数表!C47</f>
        <v>0.44522465035354009</v>
      </c>
      <c r="G44" s="91">
        <f>SUM(G5:G43)</f>
        <v>3.0229349437057653</v>
      </c>
      <c r="H44" s="91">
        <f>SUM(H5:H43)</f>
        <v>3.3609747648015507</v>
      </c>
      <c r="I44" s="91">
        <f>SUM(I5:I43)</f>
        <v>103.36097476480161</v>
      </c>
      <c r="J44" s="108">
        <f>分析係数表!G47</f>
        <v>0.26635660586338372</v>
      </c>
      <c r="K44" s="93">
        <f>SUM(K5:K43)</f>
        <v>4.453931514143628</v>
      </c>
      <c r="L44" s="94">
        <f>最終需要_まとめ!$L$33</f>
        <v>0.62733333333333341</v>
      </c>
      <c r="M44" s="91">
        <f>K44*L44</f>
        <v>2.7940997032061028</v>
      </c>
      <c r="N44" s="95">
        <f>分析係数表!H47</f>
        <v>1</v>
      </c>
      <c r="O44" s="96">
        <f>SUM(O5:O43)</f>
        <v>2.7940997032061028</v>
      </c>
      <c r="P44" s="92">
        <f>分析係数表!C47</f>
        <v>0.44522465035354009</v>
      </c>
      <c r="Q44" s="96">
        <f>SUM(Q5:Q43)</f>
        <v>1.3573540529286472</v>
      </c>
      <c r="R44" s="91">
        <f>SUM(R5:R43)</f>
        <v>1.5225684926697365</v>
      </c>
      <c r="S44" s="97">
        <f>SUM(S5:S43)</f>
        <v>104.88354325747132</v>
      </c>
      <c r="T44" s="98">
        <f>分析係数表!F47</f>
        <v>0.51444037128882703</v>
      </c>
      <c r="U44" s="99">
        <f>SUM(U5:U43)</f>
        <v>31.82323145636455</v>
      </c>
      <c r="V44" s="100">
        <f>分析係数表!D47</f>
        <v>9.5757819315252443E-2</v>
      </c>
      <c r="W44" s="164">
        <f>SUM(W5:W43)</f>
        <v>2</v>
      </c>
      <c r="X44" s="92">
        <f>分析係数表!E47</f>
        <v>7.8077982415729788E-2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365</v>
      </c>
      <c r="S2" s="3" t="s">
        <v>153</v>
      </c>
      <c r="U2" s="64" t="s">
        <v>210</v>
      </c>
      <c r="W2" s="3" t="s">
        <v>130</v>
      </c>
      <c r="Y2" s="3" t="s">
        <v>154</v>
      </c>
    </row>
    <row r="3" spans="1:25" ht="44" x14ac:dyDescent="0.2">
      <c r="B3" s="65"/>
      <c r="C3" s="66" t="s">
        <v>228</v>
      </c>
      <c r="D3" s="66" t="s">
        <v>379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投入係数表!L5</f>
        <v>1.66446499339498E-2</v>
      </c>
      <c r="E5" s="77">
        <f t="shared" ref="E5:E38" si="0">$C$14*D5</f>
        <v>1.66446499339498</v>
      </c>
      <c r="F5" s="76">
        <f>分析係数表!C8</f>
        <v>0.25708080716677228</v>
      </c>
      <c r="G5" s="77">
        <f t="shared" ref="G5:G38" si="1">E5*F5</f>
        <v>0.42790200400281775</v>
      </c>
      <c r="H5" s="77">
        <f t="array" ref="H5:H43">MMULT(逆行列係数!C5:AO43,'10'!G5:G43)</f>
        <v>0.45167376901335926</v>
      </c>
      <c r="I5" s="77">
        <f t="shared" ref="I5:I38" si="2">C5+H5</f>
        <v>0.45167376901335926</v>
      </c>
      <c r="J5" s="76">
        <f>分析係数表!G8</f>
        <v>0.11961316593145571</v>
      </c>
      <c r="K5" s="78">
        <f t="shared" ref="K5:K38" si="3">I5*J5</f>
        <v>5.402612947988094E-2</v>
      </c>
      <c r="L5" s="79" t="s">
        <v>183</v>
      </c>
      <c r="M5" s="80" t="s">
        <v>183</v>
      </c>
      <c r="N5" s="81">
        <f>分析係数表!H8</f>
        <v>1.1829938181254628E-2</v>
      </c>
      <c r="O5" s="82">
        <f t="shared" ref="O5:O43" si="4">$M$44*N5</f>
        <v>0.18946179233520397</v>
      </c>
      <c r="P5" s="76">
        <f>分析係数表!C8</f>
        <v>0.25708080716677228</v>
      </c>
      <c r="Q5" s="82">
        <f t="shared" ref="Q5:Q38" si="5">O5*P5</f>
        <v>4.8706990500797624E-2</v>
      </c>
      <c r="R5" s="83">
        <f t="array" ref="R5:R43">MMULT(逆行列係数!C5:AO43,'10'!Q5:Q43)</f>
        <v>7.0616687679655954E-2</v>
      </c>
      <c r="S5" s="84">
        <f t="shared" ref="S5:S38" si="6">I5+R5</f>
        <v>0.52229045669301521</v>
      </c>
      <c r="T5" s="85">
        <f>分析係数表!F8</f>
        <v>0.4511367492365117</v>
      </c>
      <c r="U5" s="86">
        <f t="shared" ref="U5:U43" si="7">S5*T5</f>
        <v>0.23562441878973997</v>
      </c>
      <c r="V5" s="87">
        <f>分析係数表!D8</f>
        <v>0.32558534102477094</v>
      </c>
      <c r="W5" s="167">
        <f t="shared" ref="W5:W43" si="8">ROUND(S5*V5,0)</f>
        <v>0</v>
      </c>
      <c r="X5" s="76">
        <f>分析係数表!E8</f>
        <v>0.2662029182219206</v>
      </c>
      <c r="Y5" s="166">
        <f t="shared" ref="Y5:Y43" si="9">ROUND(S5*X5,0)</f>
        <v>0</v>
      </c>
    </row>
    <row r="6" spans="1:25" x14ac:dyDescent="0.2">
      <c r="A6" s="6" t="s">
        <v>220</v>
      </c>
      <c r="B6" s="5" t="s">
        <v>266</v>
      </c>
      <c r="C6" s="90"/>
      <c r="D6" s="76">
        <f>投入係数表!L6</f>
        <v>0</v>
      </c>
      <c r="E6" s="77">
        <f t="shared" si="0"/>
        <v>0</v>
      </c>
      <c r="F6" s="76">
        <f>分析係数表!C9</f>
        <v>5.5710306406685284E-2</v>
      </c>
      <c r="G6" s="77">
        <f t="shared" si="1"/>
        <v>0</v>
      </c>
      <c r="H6" s="77">
        <v>2.8289843298439298E-4</v>
      </c>
      <c r="I6" s="77">
        <f t="shared" si="2"/>
        <v>2.8289843298439298E-4</v>
      </c>
      <c r="J6" s="76">
        <f>分析係数表!G9</f>
        <v>0.27272727272727271</v>
      </c>
      <c r="K6" s="78">
        <f t="shared" si="3"/>
        <v>7.7154118086652626E-5</v>
      </c>
      <c r="L6" s="79"/>
      <c r="M6" s="80"/>
      <c r="N6" s="81">
        <f>分析係数表!H9</f>
        <v>6.1990942434522072E-4</v>
      </c>
      <c r="O6" s="82">
        <f t="shared" si="4"/>
        <v>9.9281288559932221E-3</v>
      </c>
      <c r="P6" s="76">
        <f>分析係数表!C9</f>
        <v>5.5710306406685284E-2</v>
      </c>
      <c r="Q6" s="82">
        <f t="shared" si="5"/>
        <v>5.5309910061243628E-4</v>
      </c>
      <c r="R6" s="83">
        <v>6.4275440247790977E-4</v>
      </c>
      <c r="S6" s="84">
        <f t="shared" si="6"/>
        <v>9.2565283546230275E-4</v>
      </c>
      <c r="T6" s="85">
        <f>分析係数表!F9</f>
        <v>0.77272727272727271</v>
      </c>
      <c r="U6" s="86">
        <f t="shared" si="7"/>
        <v>7.1527719103905215E-4</v>
      </c>
      <c r="V6" s="87">
        <f>分析係数表!D9</f>
        <v>0</v>
      </c>
      <c r="W6" s="167">
        <f t="shared" si="8"/>
        <v>0</v>
      </c>
      <c r="X6" s="76">
        <f>分析係数表!E9</f>
        <v>0</v>
      </c>
      <c r="Y6" s="166">
        <f t="shared" si="9"/>
        <v>0</v>
      </c>
    </row>
    <row r="7" spans="1:25" x14ac:dyDescent="0.2">
      <c r="A7" s="6" t="s">
        <v>221</v>
      </c>
      <c r="B7" s="5" t="s">
        <v>267</v>
      </c>
      <c r="C7" s="90"/>
      <c r="D7" s="76">
        <f>投入係数表!L7</f>
        <v>0</v>
      </c>
      <c r="E7" s="77">
        <f t="shared" si="0"/>
        <v>0</v>
      </c>
      <c r="F7" s="76">
        <f>分析係数表!C10</f>
        <v>2.7964205816555232E-3</v>
      </c>
      <c r="G7" s="77">
        <f t="shared" si="1"/>
        <v>0</v>
      </c>
      <c r="H7" s="77">
        <v>4.7973484753494193E-6</v>
      </c>
      <c r="I7" s="77">
        <f t="shared" si="2"/>
        <v>4.7973484753494193E-6</v>
      </c>
      <c r="J7" s="76">
        <f>分析係数表!G10</f>
        <v>0.2857142857142857</v>
      </c>
      <c r="K7" s="78">
        <f t="shared" si="3"/>
        <v>1.3706709929569768E-6</v>
      </c>
      <c r="L7" s="79"/>
      <c r="M7" s="80"/>
      <c r="N7" s="81">
        <f>分析係数表!H10</f>
        <v>1.205379436226818E-3</v>
      </c>
      <c r="O7" s="82">
        <f t="shared" si="4"/>
        <v>1.9304694997764597E-2</v>
      </c>
      <c r="P7" s="76">
        <f>分析係数表!C10</f>
        <v>2.7964205816555232E-3</v>
      </c>
      <c r="Q7" s="82">
        <f t="shared" si="5"/>
        <v>5.3984046414331346E-5</v>
      </c>
      <c r="R7" s="83">
        <v>9.576574343758206E-5</v>
      </c>
      <c r="S7" s="84">
        <f t="shared" si="6"/>
        <v>1.0056309191293148E-4</v>
      </c>
      <c r="T7" s="85">
        <f>分析係数表!F10</f>
        <v>0.5714285714285714</v>
      </c>
      <c r="U7" s="86">
        <f t="shared" si="7"/>
        <v>5.7464623950246556E-5</v>
      </c>
      <c r="V7" s="87">
        <f>分析係数表!D10</f>
        <v>0.14285714285714285</v>
      </c>
      <c r="W7" s="167">
        <f t="shared" si="8"/>
        <v>0</v>
      </c>
      <c r="X7" s="76">
        <f>分析係数表!E10</f>
        <v>0</v>
      </c>
      <c r="Y7" s="166">
        <f t="shared" si="9"/>
        <v>0</v>
      </c>
    </row>
    <row r="8" spans="1:25" x14ac:dyDescent="0.2">
      <c r="A8" s="6" t="s">
        <v>222</v>
      </c>
      <c r="B8" s="5" t="s">
        <v>27</v>
      </c>
      <c r="C8" s="90"/>
      <c r="D8" s="76">
        <f>投入係数表!L8</f>
        <v>2.642007926023778E-4</v>
      </c>
      <c r="E8" s="77">
        <f t="shared" si="0"/>
        <v>2.6420079260237778E-2</v>
      </c>
      <c r="F8" s="76">
        <f>分析係数表!C11</f>
        <v>6.4759848893686245E-3</v>
      </c>
      <c r="G8" s="77">
        <f t="shared" si="1"/>
        <v>1.7109603406522124E-4</v>
      </c>
      <c r="H8" s="77">
        <v>6.2648393181214659E-4</v>
      </c>
      <c r="I8" s="77">
        <f t="shared" si="2"/>
        <v>6.2648393181214659E-4</v>
      </c>
      <c r="J8" s="76">
        <f>分析係数表!G11</f>
        <v>0.45</v>
      </c>
      <c r="K8" s="78">
        <f t="shared" si="3"/>
        <v>2.8191776931546595E-4</v>
      </c>
      <c r="L8" s="79"/>
      <c r="M8" s="80"/>
      <c r="N8" s="81">
        <f>分析係数表!H11</f>
        <v>-2.2959608309082246E-5</v>
      </c>
      <c r="O8" s="82">
        <f t="shared" si="4"/>
        <v>-3.6770847614789705E-4</v>
      </c>
      <c r="P8" s="76">
        <f>分析係数表!C11</f>
        <v>6.4759848893686245E-3</v>
      </c>
      <c r="Q8" s="82">
        <f t="shared" si="5"/>
        <v>-2.3812745352265445E-6</v>
      </c>
      <c r="R8" s="83">
        <v>1.2399683963160781E-4</v>
      </c>
      <c r="S8" s="84">
        <f t="shared" si="6"/>
        <v>7.5048077144375435E-4</v>
      </c>
      <c r="T8" s="85">
        <f>分析係数表!F11</f>
        <v>0.7</v>
      </c>
      <c r="U8" s="86">
        <f t="shared" si="7"/>
        <v>5.2533654001062796E-4</v>
      </c>
      <c r="V8" s="87">
        <f>分析係数表!D11</f>
        <v>0</v>
      </c>
      <c r="W8" s="167">
        <f t="shared" si="8"/>
        <v>0</v>
      </c>
      <c r="X8" s="76">
        <f>分析係数表!E11</f>
        <v>0</v>
      </c>
      <c r="Y8" s="166">
        <f t="shared" si="9"/>
        <v>0</v>
      </c>
    </row>
    <row r="9" spans="1:25" x14ac:dyDescent="0.2">
      <c r="A9" s="6" t="s">
        <v>223</v>
      </c>
      <c r="B9" s="5" t="s">
        <v>191</v>
      </c>
      <c r="C9" s="90"/>
      <c r="D9" s="76">
        <f>投入係数表!L9</f>
        <v>0</v>
      </c>
      <c r="E9" s="77">
        <f t="shared" si="0"/>
        <v>0</v>
      </c>
      <c r="F9" s="76">
        <f>分析係数表!C12</f>
        <v>0.17595248540478525</v>
      </c>
      <c r="G9" s="77">
        <f t="shared" si="1"/>
        <v>0</v>
      </c>
      <c r="H9" s="77">
        <v>1.1283086438582434E-2</v>
      </c>
      <c r="I9" s="77">
        <f t="shared" si="2"/>
        <v>1.1283086438582434E-2</v>
      </c>
      <c r="J9" s="76">
        <f>分析係数表!G12</f>
        <v>0.14349788595589075</v>
      </c>
      <c r="K9" s="78">
        <f t="shared" si="3"/>
        <v>1.6190990509941596E-3</v>
      </c>
      <c r="L9" s="79"/>
      <c r="M9" s="80"/>
      <c r="N9" s="81">
        <f>分析係数表!H12</f>
        <v>9.2205786969274298E-2</v>
      </c>
      <c r="O9" s="82">
        <f t="shared" si="4"/>
        <v>1.4767172402099544</v>
      </c>
      <c r="P9" s="76">
        <f>分析係数表!C12</f>
        <v>0.17595248540478525</v>
      </c>
      <c r="Q9" s="82">
        <f t="shared" si="5"/>
        <v>0.25983206865503677</v>
      </c>
      <c r="R9" s="83">
        <v>0.2888833698060575</v>
      </c>
      <c r="S9" s="84">
        <f t="shared" si="6"/>
        <v>0.30016645624463995</v>
      </c>
      <c r="T9" s="85">
        <f>分析係数表!F12</f>
        <v>0.29285224545766197</v>
      </c>
      <c r="U9" s="86">
        <f t="shared" si="7"/>
        <v>8.7904420722311846E-2</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投入係数表!L10</f>
        <v>7.661822985468956E-3</v>
      </c>
      <c r="E10" s="77">
        <f t="shared" si="0"/>
        <v>0.76618229854689557</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0.22577300435480879</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投入係数表!L11</f>
        <v>6.3408190224570676E-3</v>
      </c>
      <c r="E11" s="77">
        <f t="shared" si="0"/>
        <v>0.63408190224570671</v>
      </c>
      <c r="F11" s="76">
        <f>分析係数表!C14</f>
        <v>0.19640062597809071</v>
      </c>
      <c r="G11" s="77">
        <f t="shared" si="1"/>
        <v>0.12453408252243532</v>
      </c>
      <c r="H11" s="77">
        <v>0.15872930277274774</v>
      </c>
      <c r="I11" s="77">
        <f t="shared" si="2"/>
        <v>0.15872930277274774</v>
      </c>
      <c r="J11" s="76">
        <f>分析係数表!G14</f>
        <v>0.16773857118025379</v>
      </c>
      <c r="K11" s="78">
        <f t="shared" si="3"/>
        <v>2.6625026451538601E-2</v>
      </c>
      <c r="L11" s="79"/>
      <c r="M11" s="80"/>
      <c r="N11" s="81">
        <f>分析係数表!H14</f>
        <v>1.1652001216859241E-3</v>
      </c>
      <c r="O11" s="82">
        <f t="shared" si="4"/>
        <v>1.8661205164505777E-2</v>
      </c>
      <c r="P11" s="76">
        <f>分析係数表!C14</f>
        <v>0.19640062597809071</v>
      </c>
      <c r="Q11" s="82">
        <f t="shared" si="5"/>
        <v>3.6650723758145137E-3</v>
      </c>
      <c r="R11" s="83">
        <v>2.0556194874669476E-2</v>
      </c>
      <c r="S11" s="84">
        <f t="shared" si="6"/>
        <v>0.17928549764741722</v>
      </c>
      <c r="T11" s="85">
        <f>分析係数表!F14</f>
        <v>0.31948548583347819</v>
      </c>
      <c r="U11" s="86">
        <f t="shared" si="7"/>
        <v>5.7279114318782E-2</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投入係数表!L12</f>
        <v>0.20079260237780713</v>
      </c>
      <c r="E12" s="77">
        <f t="shared" si="0"/>
        <v>20.079260237780712</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0.13605213617472189</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投入係数表!L13</f>
        <v>2.3778071334214002E-3</v>
      </c>
      <c r="E13" s="77">
        <f t="shared" si="0"/>
        <v>0.23778071334214002</v>
      </c>
      <c r="F13" s="76">
        <f>分析係数表!C16</f>
        <v>6.4643221946592777E-2</v>
      </c>
      <c r="G13" s="77">
        <f t="shared" si="1"/>
        <v>1.5370911427195112E-2</v>
      </c>
      <c r="H13" s="77">
        <v>2.1135420052692595E-2</v>
      </c>
      <c r="I13" s="77">
        <f t="shared" si="2"/>
        <v>2.1135420052692595E-2</v>
      </c>
      <c r="J13" s="76">
        <f>分析係数表!G16</f>
        <v>3.2854209445585217E-2</v>
      </c>
      <c r="K13" s="78">
        <f t="shared" si="3"/>
        <v>6.9438751713158428E-4</v>
      </c>
      <c r="L13" s="79"/>
      <c r="M13" s="80"/>
      <c r="N13" s="81">
        <f>分析係数表!H16</f>
        <v>1.6731814555243689E-2</v>
      </c>
      <c r="O13" s="82">
        <f t="shared" si="4"/>
        <v>0.26796755199278</v>
      </c>
      <c r="P13" s="76">
        <f>分析係数表!C16</f>
        <v>6.4643221946592777E-2</v>
      </c>
      <c r="Q13" s="82">
        <f t="shared" si="5"/>
        <v>1.7322285937954415E-2</v>
      </c>
      <c r="R13" s="83">
        <v>2.0547053540218487E-2</v>
      </c>
      <c r="S13" s="84">
        <f t="shared" si="6"/>
        <v>4.1682473592911079E-2</v>
      </c>
      <c r="T13" s="85">
        <f>分析係数表!F16</f>
        <v>0.28747433264887062</v>
      </c>
      <c r="U13" s="86">
        <f t="shared" si="7"/>
        <v>1.1982641279276285E-2</v>
      </c>
      <c r="V13" s="87">
        <f>分析係数表!D16</f>
        <v>2.0533880903490759E-2</v>
      </c>
      <c r="W13" s="167">
        <f t="shared" si="8"/>
        <v>0</v>
      </c>
      <c r="X13" s="76">
        <f>分析係数表!E16</f>
        <v>1.9507186858316223E-2</v>
      </c>
      <c r="Y13" s="166">
        <f t="shared" si="9"/>
        <v>0</v>
      </c>
    </row>
    <row r="14" spans="1:25" x14ac:dyDescent="0.2">
      <c r="A14" s="6" t="s">
        <v>2</v>
      </c>
      <c r="B14" s="5" t="s">
        <v>365</v>
      </c>
      <c r="C14" s="75">
        <f>最終需要_まとめ!C15</f>
        <v>100</v>
      </c>
      <c r="D14" s="76">
        <f>投入係数表!L14</f>
        <v>0.20660501981505944</v>
      </c>
      <c r="E14" s="77">
        <f t="shared" si="0"/>
        <v>20.660501981505945</v>
      </c>
      <c r="F14" s="76">
        <f>分析係数表!C17</f>
        <v>7.1833954921355581E-2</v>
      </c>
      <c r="G14" s="77">
        <f t="shared" si="1"/>
        <v>1.4841255679920757</v>
      </c>
      <c r="H14" s="77">
        <v>1.5120068495982262</v>
      </c>
      <c r="I14" s="77">
        <f t="shared" si="2"/>
        <v>101.51200684959822</v>
      </c>
      <c r="J14" s="76">
        <f>分析係数表!G17</f>
        <v>0.22404227212681638</v>
      </c>
      <c r="K14" s="78">
        <f t="shared" si="3"/>
        <v>22.742980662736933</v>
      </c>
      <c r="L14" s="79"/>
      <c r="M14" s="80"/>
      <c r="N14" s="81">
        <f>分析係数表!H17</f>
        <v>2.8642111365580103E-3</v>
      </c>
      <c r="O14" s="82">
        <f t="shared" si="4"/>
        <v>4.5871632399450156E-2</v>
      </c>
      <c r="P14" s="76">
        <f>分析係数表!C17</f>
        <v>7.1833954921355581E-2</v>
      </c>
      <c r="Q14" s="82">
        <f t="shared" si="5"/>
        <v>3.2951407739510966E-3</v>
      </c>
      <c r="R14" s="83">
        <v>7.6002124940110962E-3</v>
      </c>
      <c r="S14" s="84">
        <f t="shared" si="6"/>
        <v>101.51960706209223</v>
      </c>
      <c r="T14" s="85">
        <f>分析係数表!F17</f>
        <v>0.35984147952443857</v>
      </c>
      <c r="U14" s="86">
        <f t="shared" si="7"/>
        <v>36.530965605962912</v>
      </c>
      <c r="V14" s="87">
        <f>分析係数表!D17</f>
        <v>0.11783355350066051</v>
      </c>
      <c r="W14" s="167">
        <f t="shared" si="8"/>
        <v>12</v>
      </c>
      <c r="X14" s="76">
        <f>分析係数表!E17</f>
        <v>0.10752972258916776</v>
      </c>
      <c r="Y14" s="166">
        <f t="shared" si="9"/>
        <v>11</v>
      </c>
    </row>
    <row r="15" spans="1:25" x14ac:dyDescent="0.2">
      <c r="A15" s="6" t="s">
        <v>3</v>
      </c>
      <c r="B15" s="5" t="s">
        <v>31</v>
      </c>
      <c r="C15" s="90"/>
      <c r="D15" s="76">
        <f>投入係数表!L15</f>
        <v>2.9062087186261559E-3</v>
      </c>
      <c r="E15" s="77">
        <f t="shared" si="0"/>
        <v>0.29062087186261559</v>
      </c>
      <c r="F15" s="76">
        <f>分析係数表!C18</f>
        <v>8.5547050877982866E-2</v>
      </c>
      <c r="G15" s="77">
        <f t="shared" si="1"/>
        <v>2.4861758511434916E-2</v>
      </c>
      <c r="H15" s="77">
        <v>2.7813994985751041E-2</v>
      </c>
      <c r="I15" s="77">
        <f t="shared" si="2"/>
        <v>2.7813994985751041E-2</v>
      </c>
      <c r="J15" s="76">
        <f>分析係数表!G18</f>
        <v>0.21485411140583555</v>
      </c>
      <c r="K15" s="78">
        <f t="shared" si="3"/>
        <v>5.9759511773099057E-3</v>
      </c>
      <c r="L15" s="79"/>
      <c r="M15" s="80"/>
      <c r="N15" s="81">
        <f>分析係数表!H18</f>
        <v>4.4771236202710384E-4</v>
      </c>
      <c r="O15" s="82">
        <f t="shared" si="4"/>
        <v>7.1703152848839932E-3</v>
      </c>
      <c r="P15" s="76">
        <f>分析係数表!C18</f>
        <v>8.5547050877982866E-2</v>
      </c>
      <c r="Q15" s="82">
        <f t="shared" si="5"/>
        <v>6.1339932648714921E-4</v>
      </c>
      <c r="R15" s="83">
        <v>1.5274771061952748E-3</v>
      </c>
      <c r="S15" s="84">
        <f t="shared" si="6"/>
        <v>2.9341472091946316E-2</v>
      </c>
      <c r="T15" s="85">
        <f>分析係数表!F18</f>
        <v>0.45800176834659595</v>
      </c>
      <c r="U15" s="86">
        <f t="shared" si="7"/>
        <v>1.3438446104003706E-2</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投入係数表!L16</f>
        <v>2.3778071334214002E-3</v>
      </c>
      <c r="E16" s="77">
        <f t="shared" si="0"/>
        <v>0.23778071334214002</v>
      </c>
      <c r="F16" s="76">
        <f>分析係数表!C19</f>
        <v>0.13115875912408759</v>
      </c>
      <c r="G16" s="77">
        <f t="shared" si="1"/>
        <v>3.1187023305595463E-2</v>
      </c>
      <c r="H16" s="77">
        <v>5.323617555639111E-2</v>
      </c>
      <c r="I16" s="77">
        <f t="shared" si="2"/>
        <v>5.323617555639111E-2</v>
      </c>
      <c r="J16" s="76">
        <f>分析係数表!G19</f>
        <v>5.7684761281883587E-2</v>
      </c>
      <c r="K16" s="78">
        <f t="shared" si="3"/>
        <v>3.0709160785308675E-3</v>
      </c>
      <c r="L16" s="79"/>
      <c r="M16" s="80"/>
      <c r="N16" s="81">
        <f>分析係数表!H19</f>
        <v>-1.1479804154541123E-4</v>
      </c>
      <c r="O16" s="82">
        <f t="shared" si="4"/>
        <v>-1.8385423807394852E-3</v>
      </c>
      <c r="P16" s="76">
        <f>分析係数表!C19</f>
        <v>0.13115875912408759</v>
      </c>
      <c r="Q16" s="82">
        <f t="shared" si="5"/>
        <v>-2.4114093725483666E-4</v>
      </c>
      <c r="R16" s="83">
        <v>1.7344357231386448E-3</v>
      </c>
      <c r="S16" s="84">
        <f t="shared" si="6"/>
        <v>5.4970611279529756E-2</v>
      </c>
      <c r="T16" s="85">
        <f>分析係数表!F19</f>
        <v>0.24015696533682146</v>
      </c>
      <c r="U16" s="86">
        <f t="shared" si="7"/>
        <v>1.3201575187601915E-2</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投入係数表!L17</f>
        <v>2.1136063408190224E-3</v>
      </c>
      <c r="E17" s="77">
        <f t="shared" si="0"/>
        <v>0.21136063408190223</v>
      </c>
      <c r="F17" s="76">
        <f>分析係数表!C20</f>
        <v>0.10578609000584449</v>
      </c>
      <c r="G17" s="77">
        <f t="shared" si="1"/>
        <v>2.2359015060680471E-2</v>
      </c>
      <c r="H17" s="77">
        <v>2.8799799888921319E-2</v>
      </c>
      <c r="I17" s="77">
        <f t="shared" si="2"/>
        <v>2.8799799888921319E-2</v>
      </c>
      <c r="J17" s="76">
        <f>分析係数表!G20</f>
        <v>0.10007552870090634</v>
      </c>
      <c r="K17" s="78">
        <f t="shared" si="3"/>
        <v>2.882155200364105E-3</v>
      </c>
      <c r="L17" s="79"/>
      <c r="M17" s="80"/>
      <c r="N17" s="81">
        <f>分析係数表!H20</f>
        <v>5.5677050149524447E-4</v>
      </c>
      <c r="O17" s="82">
        <f t="shared" si="4"/>
        <v>8.9169305465865035E-3</v>
      </c>
      <c r="P17" s="76">
        <f>分析係数表!C20</f>
        <v>0.10578609000584449</v>
      </c>
      <c r="Q17" s="82">
        <f t="shared" si="5"/>
        <v>9.4328721737706395E-4</v>
      </c>
      <c r="R17" s="83">
        <v>2.9778005070835827E-3</v>
      </c>
      <c r="S17" s="84">
        <f t="shared" si="6"/>
        <v>3.1777600396004899E-2</v>
      </c>
      <c r="T17" s="85">
        <f>分析係数表!F20</f>
        <v>0.22356495468277945</v>
      </c>
      <c r="U17" s="86">
        <f t="shared" si="7"/>
        <v>7.1043577924603096E-3</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投入係数表!L18</f>
        <v>9.511228533685601E-3</v>
      </c>
      <c r="E18" s="77">
        <f t="shared" si="0"/>
        <v>0.95112285336856006</v>
      </c>
      <c r="F18" s="76">
        <f>分析係数表!C21</f>
        <v>0.49326544021024965</v>
      </c>
      <c r="G18" s="77">
        <f t="shared" si="1"/>
        <v>0.46915603296087149</v>
      </c>
      <c r="H18" s="77">
        <v>0.52132714110145473</v>
      </c>
      <c r="I18" s="77">
        <f t="shared" si="2"/>
        <v>0.52132714110145473</v>
      </c>
      <c r="J18" s="76">
        <f>分析係数表!G21</f>
        <v>0.28516082529957654</v>
      </c>
      <c r="K18" s="78">
        <f t="shared" si="3"/>
        <v>0.14866207780755961</v>
      </c>
      <c r="L18" s="79"/>
      <c r="M18" s="80"/>
      <c r="N18" s="81">
        <f>分析係数表!H21</f>
        <v>9.2412423444056041E-4</v>
      </c>
      <c r="O18" s="82">
        <f t="shared" si="4"/>
        <v>1.4800266164952856E-2</v>
      </c>
      <c r="P18" s="76">
        <f>分析係数表!C21</f>
        <v>0.49326544021024965</v>
      </c>
      <c r="Q18" s="82">
        <f t="shared" si="5"/>
        <v>7.3004598050843339E-3</v>
      </c>
      <c r="R18" s="83">
        <v>2.0438971201915311E-2</v>
      </c>
      <c r="S18" s="84">
        <f t="shared" si="6"/>
        <v>0.54176611230337002</v>
      </c>
      <c r="T18" s="85">
        <f>分析係数表!F21</f>
        <v>0.42584917560140551</v>
      </c>
      <c r="U18" s="86">
        <f t="shared" si="7"/>
        <v>0.23071065229316859</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投入係数表!L19</f>
        <v>2.642007926023778E-4</v>
      </c>
      <c r="E19" s="77">
        <f t="shared" si="0"/>
        <v>2.6420079260237778E-2</v>
      </c>
      <c r="F19" s="76">
        <f>分析係数表!C22</f>
        <v>6.9390630503698536E-2</v>
      </c>
      <c r="G19" s="77">
        <f t="shared" si="1"/>
        <v>1.8333059578255887E-3</v>
      </c>
      <c r="H19" s="77">
        <v>3.596737522019207E-3</v>
      </c>
      <c r="I19" s="77">
        <f t="shared" si="2"/>
        <v>3.596737522019207E-3</v>
      </c>
      <c r="J19" s="76">
        <f>分析係数表!G22</f>
        <v>0.19456830158086744</v>
      </c>
      <c r="K19" s="78">
        <f t="shared" si="3"/>
        <v>6.9981111089145493E-4</v>
      </c>
      <c r="L19" s="79"/>
      <c r="M19" s="80"/>
      <c r="N19" s="81">
        <f>分析係数表!H22</f>
        <v>4.5919216618164492E-5</v>
      </c>
      <c r="O19" s="82">
        <f t="shared" si="4"/>
        <v>7.3541695229579411E-4</v>
      </c>
      <c r="P19" s="76">
        <f>分析係数表!C22</f>
        <v>6.9390630503698536E-2</v>
      </c>
      <c r="Q19" s="82">
        <f t="shared" si="5"/>
        <v>5.1031046002913542E-5</v>
      </c>
      <c r="R19" s="83">
        <v>5.6930069138651283E-4</v>
      </c>
      <c r="S19" s="84">
        <f t="shared" si="6"/>
        <v>4.1660382134057197E-3</v>
      </c>
      <c r="T19" s="85">
        <f>分析係数表!F22</f>
        <v>0.41264693960275639</v>
      </c>
      <c r="U19" s="86">
        <f t="shared" si="7"/>
        <v>1.7191029190300052E-3</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投入係数表!L20</f>
        <v>2.3778071334214002E-3</v>
      </c>
      <c r="E20" s="77">
        <f t="shared" si="0"/>
        <v>0.23778071334214002</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3.6770847614789705E-4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投入係数表!L21</f>
        <v>0</v>
      </c>
      <c r="E21" s="77">
        <f t="shared" si="0"/>
        <v>0</v>
      </c>
      <c r="F21" s="76">
        <f>分析係数表!C24</f>
        <v>0.34782608695652173</v>
      </c>
      <c r="G21" s="77">
        <f t="shared" si="1"/>
        <v>0</v>
      </c>
      <c r="H21" s="77">
        <v>5.7558403937527413E-3</v>
      </c>
      <c r="I21" s="77">
        <f t="shared" si="2"/>
        <v>5.7558403937527413E-3</v>
      </c>
      <c r="J21" s="76">
        <f>分析係数表!G24</f>
        <v>0.20816326530612245</v>
      </c>
      <c r="K21" s="78">
        <f t="shared" si="3"/>
        <v>1.1981545309444482E-3</v>
      </c>
      <c r="L21" s="79"/>
      <c r="M21" s="80"/>
      <c r="N21" s="81">
        <f>分析係数表!H24</f>
        <v>3.5587392879077485E-4</v>
      </c>
      <c r="O21" s="82">
        <f t="shared" si="4"/>
        <v>5.6994813802924045E-3</v>
      </c>
      <c r="P21" s="76">
        <f>分析係数表!C24</f>
        <v>0.34782608695652173</v>
      </c>
      <c r="Q21" s="82">
        <f t="shared" si="5"/>
        <v>1.9824283061886626E-3</v>
      </c>
      <c r="R21" s="83">
        <v>8.2306921760644421E-3</v>
      </c>
      <c r="S21" s="84">
        <f t="shared" si="6"/>
        <v>1.3986532569817182E-2</v>
      </c>
      <c r="T21" s="85">
        <f>分析係数表!F24</f>
        <v>0.39183673469387753</v>
      </c>
      <c r="U21" s="86">
        <f t="shared" si="7"/>
        <v>5.4804372518467322E-3</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投入係数表!L22</f>
        <v>0</v>
      </c>
      <c r="E22" s="77">
        <f t="shared" si="0"/>
        <v>0</v>
      </c>
      <c r="F22" s="76">
        <f>分析係数表!C25</f>
        <v>2.4457402008422391E-2</v>
      </c>
      <c r="G22" s="77">
        <f t="shared" si="1"/>
        <v>0</v>
      </c>
      <c r="H22" s="77">
        <v>9.6298895193142075E-4</v>
      </c>
      <c r="I22" s="77">
        <f t="shared" si="2"/>
        <v>9.6298895193142075E-4</v>
      </c>
      <c r="J22" s="76">
        <f>分析係数表!G25</f>
        <v>0.19696969696969696</v>
      </c>
      <c r="K22" s="78">
        <f t="shared" si="3"/>
        <v>1.8967964204709802E-4</v>
      </c>
      <c r="L22" s="79"/>
      <c r="M22" s="80"/>
      <c r="N22" s="81">
        <f>分析係数表!H25</f>
        <v>5.165911869543506E-4</v>
      </c>
      <c r="O22" s="82">
        <f t="shared" si="4"/>
        <v>8.2734407133276851E-3</v>
      </c>
      <c r="P22" s="76">
        <f>分析係数表!C25</f>
        <v>2.4457402008422391E-2</v>
      </c>
      <c r="Q22" s="82">
        <f t="shared" si="5"/>
        <v>2.023468655187041E-4</v>
      </c>
      <c r="R22" s="83">
        <v>2.0476659080961197E-3</v>
      </c>
      <c r="S22" s="84">
        <f t="shared" si="6"/>
        <v>3.0106548600275403E-3</v>
      </c>
      <c r="T22" s="85">
        <f>分析係数表!F25</f>
        <v>0.35101010101010099</v>
      </c>
      <c r="U22" s="86">
        <f t="shared" si="7"/>
        <v>1.0567702665248183E-3</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投入係数表!L23</f>
        <v>0</v>
      </c>
      <c r="E23" s="77">
        <f t="shared" si="0"/>
        <v>0</v>
      </c>
      <c r="F23" s="76">
        <f>分析係数表!C26</f>
        <v>7.6803723816912361E-2</v>
      </c>
      <c r="G23" s="77">
        <f t="shared" si="1"/>
        <v>0</v>
      </c>
      <c r="H23" s="77">
        <v>1.7443941321852109E-3</v>
      </c>
      <c r="I23" s="77">
        <f t="shared" si="2"/>
        <v>1.7443941321852109E-3</v>
      </c>
      <c r="J23" s="76">
        <f>分析係数表!G26</f>
        <v>0.19661921708185054</v>
      </c>
      <c r="K23" s="78">
        <f t="shared" si="3"/>
        <v>3.4298140855243029E-4</v>
      </c>
      <c r="L23" s="79"/>
      <c r="M23" s="80"/>
      <c r="N23" s="81">
        <f>分析係数表!H26</f>
        <v>1.0945993261354961E-2</v>
      </c>
      <c r="O23" s="82">
        <f t="shared" si="4"/>
        <v>0.17530501600350992</v>
      </c>
      <c r="P23" s="76">
        <f>分析係数表!C26</f>
        <v>7.6803723816912361E-2</v>
      </c>
      <c r="Q23" s="82">
        <f t="shared" si="5"/>
        <v>1.3464078032852978E-2</v>
      </c>
      <c r="R23" s="83">
        <v>1.4528890829214765E-2</v>
      </c>
      <c r="S23" s="84">
        <f t="shared" si="6"/>
        <v>1.6273284961399976E-2</v>
      </c>
      <c r="T23" s="85">
        <f>分析係数表!F26</f>
        <v>0.33496441281138789</v>
      </c>
      <c r="U23" s="86">
        <f t="shared" si="7"/>
        <v>5.4509713416077323E-3</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投入係数表!L24</f>
        <v>0</v>
      </c>
      <c r="E24" s="77">
        <f t="shared" si="0"/>
        <v>0</v>
      </c>
      <c r="F24" s="76">
        <f>分析係数表!C27</f>
        <v>1</v>
      </c>
      <c r="G24" s="77">
        <f t="shared" si="1"/>
        <v>0</v>
      </c>
      <c r="H24" s="77">
        <v>4.7806484860668111E-3</v>
      </c>
      <c r="I24" s="77">
        <f t="shared" si="2"/>
        <v>4.7806484860668111E-3</v>
      </c>
      <c r="J24" s="76">
        <f>分析係数表!G27</f>
        <v>0.17096451389423448</v>
      </c>
      <c r="K24" s="78">
        <f t="shared" si="3"/>
        <v>8.1732124451962035E-4</v>
      </c>
      <c r="L24" s="79"/>
      <c r="M24" s="80"/>
      <c r="N24" s="81">
        <f>分析係数表!H27</f>
        <v>1.0923033653045878E-2</v>
      </c>
      <c r="O24" s="82">
        <f t="shared" si="4"/>
        <v>0.174937307527362</v>
      </c>
      <c r="P24" s="76">
        <f>分析係数表!C27</f>
        <v>1</v>
      </c>
      <c r="Q24" s="82">
        <f t="shared" si="5"/>
        <v>0.174937307527362</v>
      </c>
      <c r="R24" s="83">
        <v>0.18198387564519114</v>
      </c>
      <c r="S24" s="84">
        <f t="shared" si="6"/>
        <v>0.18676452413125796</v>
      </c>
      <c r="T24" s="85">
        <f>分析係数表!F27</f>
        <v>0.32199214841043799</v>
      </c>
      <c r="U24" s="86">
        <f t="shared" si="7"/>
        <v>6.0136710371876845E-2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投入係数表!L25</f>
        <v>0</v>
      </c>
      <c r="E25" s="77">
        <f t="shared" si="0"/>
        <v>0</v>
      </c>
      <c r="F25" s="76">
        <f>分析係数表!C28</f>
        <v>0.18074367492972143</v>
      </c>
      <c r="G25" s="77">
        <f t="shared" si="1"/>
        <v>0</v>
      </c>
      <c r="H25" s="77">
        <v>1.4720005666691982E-2</v>
      </c>
      <c r="I25" s="77">
        <f t="shared" si="2"/>
        <v>1.4720005666691982E-2</v>
      </c>
      <c r="J25" s="76">
        <f>分析係数表!G28</f>
        <v>0.12488465087665333</v>
      </c>
      <c r="K25" s="78">
        <f t="shared" si="3"/>
        <v>1.8383027685871869E-3</v>
      </c>
      <c r="L25" s="79"/>
      <c r="M25" s="80"/>
      <c r="N25" s="81">
        <f>分析係数表!H28</f>
        <v>2.063494796778767E-2</v>
      </c>
      <c r="O25" s="82">
        <f t="shared" si="4"/>
        <v>0.33047799293792252</v>
      </c>
      <c r="P25" s="76">
        <f>分析係数表!C28</f>
        <v>0.18074367492972143</v>
      </c>
      <c r="Q25" s="82">
        <f t="shared" si="5"/>
        <v>5.9731806926998643E-2</v>
      </c>
      <c r="R25" s="83">
        <v>6.8920479722851702E-2</v>
      </c>
      <c r="S25" s="84">
        <f t="shared" si="6"/>
        <v>8.3640485389543689E-2</v>
      </c>
      <c r="T25" s="85">
        <f>分析係数表!F28</f>
        <v>0.21337024505280427</v>
      </c>
      <c r="U25" s="86">
        <f t="shared" si="7"/>
        <v>1.7846390863902432E-2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投入係数表!L26</f>
        <v>2.1136063408190224E-3</v>
      </c>
      <c r="E26" s="77">
        <f t="shared" si="0"/>
        <v>0.21136063408190223</v>
      </c>
      <c r="F26" s="76">
        <f>分析係数表!C29</f>
        <v>0.4900686838685725</v>
      </c>
      <c r="G26" s="77">
        <f t="shared" si="1"/>
        <v>0.10358122776614477</v>
      </c>
      <c r="H26" s="77">
        <v>0.13633168090072301</v>
      </c>
      <c r="I26" s="77">
        <f t="shared" si="2"/>
        <v>0.13633168090072301</v>
      </c>
      <c r="J26" s="76">
        <f>分析係数表!G29</f>
        <v>0.25811666442139297</v>
      </c>
      <c r="K26" s="78">
        <f t="shared" si="3"/>
        <v>3.5189478729056353E-2</v>
      </c>
      <c r="L26" s="79"/>
      <c r="M26" s="80"/>
      <c r="N26" s="81">
        <f>分析係数表!H29</f>
        <v>9.8668916708280954E-3</v>
      </c>
      <c r="O26" s="82">
        <f t="shared" si="4"/>
        <v>0.15802271762455875</v>
      </c>
      <c r="P26" s="76">
        <f>分析係数表!C29</f>
        <v>0.4900686838685725</v>
      </c>
      <c r="Q26" s="82">
        <f t="shared" si="5"/>
        <v>7.7441985247602582E-2</v>
      </c>
      <c r="R26" s="83">
        <v>0.11155125540051954</v>
      </c>
      <c r="S26" s="84">
        <f t="shared" si="6"/>
        <v>0.24788293630124253</v>
      </c>
      <c r="T26" s="85">
        <f>分析係数表!F29</f>
        <v>0.3889263101172033</v>
      </c>
      <c r="U26" s="86">
        <f t="shared" si="7"/>
        <v>9.6408195756660001E-2</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投入係数表!L27</f>
        <v>2.9062087186261559E-3</v>
      </c>
      <c r="E27" s="77">
        <f t="shared" si="0"/>
        <v>0.29062087186261559</v>
      </c>
      <c r="F27" s="76">
        <f>分析係数表!C30</f>
        <v>1</v>
      </c>
      <c r="G27" s="77">
        <f t="shared" si="1"/>
        <v>0.29062087186261559</v>
      </c>
      <c r="H27" s="77">
        <v>0.31889258036384344</v>
      </c>
      <c r="I27" s="77">
        <f t="shared" si="2"/>
        <v>0.31889258036384344</v>
      </c>
      <c r="J27" s="76">
        <f>分析係数表!G30</f>
        <v>0.3444616177228233</v>
      </c>
      <c r="K27" s="78">
        <f t="shared" si="3"/>
        <v>0.10984625411193495</v>
      </c>
      <c r="L27" s="79"/>
      <c r="M27" s="80"/>
      <c r="N27" s="81">
        <f>分析係数表!H30</f>
        <v>0</v>
      </c>
      <c r="O27" s="82">
        <f t="shared" si="4"/>
        <v>0</v>
      </c>
      <c r="P27" s="76">
        <f>分析係数表!C30</f>
        <v>1</v>
      </c>
      <c r="Q27" s="82">
        <f t="shared" si="5"/>
        <v>0</v>
      </c>
      <c r="R27" s="83">
        <v>4.2413557803640936E-2</v>
      </c>
      <c r="S27" s="84">
        <f t="shared" si="6"/>
        <v>0.36130613816748436</v>
      </c>
      <c r="T27" s="85">
        <f>分析係数表!F30</f>
        <v>0.4403400309119011</v>
      </c>
      <c r="U27" s="86">
        <f t="shared" si="7"/>
        <v>0.15909755604932968</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投入係数表!L28</f>
        <v>3.3289299867899601E-2</v>
      </c>
      <c r="E28" s="77">
        <f t="shared" si="0"/>
        <v>3.32892998678996</v>
      </c>
      <c r="F28" s="76">
        <f>分析係数表!C31</f>
        <v>4.323595505617972E-2</v>
      </c>
      <c r="G28" s="77">
        <f t="shared" si="1"/>
        <v>0.14392946729401965</v>
      </c>
      <c r="H28" s="77">
        <v>0.15209748094377887</v>
      </c>
      <c r="I28" s="77">
        <f t="shared" si="2"/>
        <v>0.15209748094377887</v>
      </c>
      <c r="J28" s="76">
        <f>分析係数表!G31</f>
        <v>7.0393374741200831E-2</v>
      </c>
      <c r="K28" s="78">
        <f t="shared" si="3"/>
        <v>1.0706654973268078E-2</v>
      </c>
      <c r="L28" s="79"/>
      <c r="M28" s="80"/>
      <c r="N28" s="81">
        <f>分析係数表!H31</f>
        <v>2.2758711736377779E-2</v>
      </c>
      <c r="O28" s="82">
        <f t="shared" si="4"/>
        <v>0.36449102698160302</v>
      </c>
      <c r="P28" s="76">
        <f>分析係数表!C31</f>
        <v>4.323595505617972E-2</v>
      </c>
      <c r="Q28" s="82">
        <f t="shared" si="5"/>
        <v>1.5759117660957379E-2</v>
      </c>
      <c r="R28" s="83">
        <v>2.0561981527762865E-2</v>
      </c>
      <c r="S28" s="84">
        <f t="shared" si="6"/>
        <v>0.17265946247154174</v>
      </c>
      <c r="T28" s="85">
        <f>分析係数表!F31</f>
        <v>0.34575569358178054</v>
      </c>
      <c r="U28" s="86">
        <f t="shared" si="7"/>
        <v>5.9697992200305319E-2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投入係数表!L29</f>
        <v>1.0568031704095112E-3</v>
      </c>
      <c r="E29" s="77">
        <f t="shared" si="0"/>
        <v>0.10568031704095111</v>
      </c>
      <c r="F29" s="76">
        <f>分析係数表!C32</f>
        <v>0.52019105514546249</v>
      </c>
      <c r="G29" s="77">
        <f t="shared" si="1"/>
        <v>5.4973955629639359E-2</v>
      </c>
      <c r="H29" s="77">
        <v>6.4825661829402179E-2</v>
      </c>
      <c r="I29" s="77">
        <f t="shared" si="2"/>
        <v>6.4825661829402179E-2</v>
      </c>
      <c r="J29" s="76">
        <f>分析係数表!G32</f>
        <v>0.14013266998341625</v>
      </c>
      <c r="K29" s="78">
        <f t="shared" si="3"/>
        <v>9.0841930755961586E-3</v>
      </c>
      <c r="L29" s="79"/>
      <c r="M29" s="80"/>
      <c r="N29" s="81">
        <f>分析係数表!H32</f>
        <v>6.5492282701657108E-3</v>
      </c>
      <c r="O29" s="82">
        <f t="shared" si="4"/>
        <v>0.10488884282118764</v>
      </c>
      <c r="P29" s="76">
        <f>分析係数表!C32</f>
        <v>0.52019105514546249</v>
      </c>
      <c r="Q29" s="82">
        <f t="shared" si="5"/>
        <v>5.4562237820140171E-2</v>
      </c>
      <c r="R29" s="83">
        <v>6.8591364759708298E-2</v>
      </c>
      <c r="S29" s="84">
        <f t="shared" si="6"/>
        <v>0.13341702658911048</v>
      </c>
      <c r="T29" s="85">
        <f>分析係数表!F32</f>
        <v>0.48341625207296851</v>
      </c>
      <c r="U29" s="86">
        <f t="shared" si="7"/>
        <v>6.4495958956427374E-2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投入係数表!L30</f>
        <v>0</v>
      </c>
      <c r="E30" s="77">
        <f t="shared" si="0"/>
        <v>0</v>
      </c>
      <c r="F30" s="76">
        <f>分析係数表!C33</f>
        <v>0.8616094310609943</v>
      </c>
      <c r="G30" s="77">
        <f t="shared" si="1"/>
        <v>0</v>
      </c>
      <c r="H30" s="77">
        <v>1.2085800225622126E-2</v>
      </c>
      <c r="I30" s="77">
        <f t="shared" si="2"/>
        <v>1.2085800225622126E-2</v>
      </c>
      <c r="J30" s="76">
        <f>分析係数表!G33</f>
        <v>0.50771971496437052</v>
      </c>
      <c r="K30" s="78">
        <f t="shared" si="3"/>
        <v>6.1361990456691908E-3</v>
      </c>
      <c r="L30" s="79"/>
      <c r="M30" s="80"/>
      <c r="N30" s="81">
        <f>分析係数表!H33</f>
        <v>9.6430354898145438E-4</v>
      </c>
      <c r="O30" s="82">
        <f t="shared" si="4"/>
        <v>1.5443755998211676E-2</v>
      </c>
      <c r="P30" s="76">
        <f>分析係数表!C33</f>
        <v>0.8616094310609943</v>
      </c>
      <c r="Q30" s="82">
        <f t="shared" si="5"/>
        <v>1.3306485819063981E-2</v>
      </c>
      <c r="R30" s="83">
        <v>3.7433126020047447E-2</v>
      </c>
      <c r="S30" s="84">
        <f t="shared" si="6"/>
        <v>4.9518926245669573E-2</v>
      </c>
      <c r="T30" s="85">
        <f>分析係数表!F33</f>
        <v>0.64489311163895491</v>
      </c>
      <c r="U30" s="86">
        <f t="shared" si="7"/>
        <v>3.1934414431589765E-2</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投入係数表!L31</f>
        <v>5.8916776750330253E-2</v>
      </c>
      <c r="E31" s="77">
        <f t="shared" si="0"/>
        <v>5.8916776750330255</v>
      </c>
      <c r="F31" s="76">
        <f>分析係数表!C34</f>
        <v>0.46533725073451271</v>
      </c>
      <c r="G31" s="77">
        <f t="shared" si="1"/>
        <v>2.7416170915137741</v>
      </c>
      <c r="H31" s="77">
        <v>2.8865128370072215</v>
      </c>
      <c r="I31" s="77">
        <f t="shared" si="2"/>
        <v>2.8865128370072215</v>
      </c>
      <c r="J31" s="76">
        <f>分析係数表!G34</f>
        <v>0.42478189749182116</v>
      </c>
      <c r="K31" s="78">
        <f t="shared" si="3"/>
        <v>1.2261384000384274</v>
      </c>
      <c r="L31" s="79"/>
      <c r="M31" s="80"/>
      <c r="N31" s="81">
        <f>分析係数表!H34</f>
        <v>0.16189393808941618</v>
      </c>
      <c r="O31" s="82">
        <f t="shared" si="4"/>
        <v>2.5928043924378592</v>
      </c>
      <c r="P31" s="76">
        <f>分析係数表!C34</f>
        <v>0.46533725073451271</v>
      </c>
      <c r="Q31" s="82">
        <f t="shared" si="5"/>
        <v>1.2065284676694019</v>
      </c>
      <c r="R31" s="83">
        <v>1.3117615352196623</v>
      </c>
      <c r="S31" s="84">
        <f t="shared" si="6"/>
        <v>4.1982743722268836</v>
      </c>
      <c r="T31" s="85">
        <f>分析係数表!F34</f>
        <v>0.69907306434023986</v>
      </c>
      <c r="U31" s="86">
        <f t="shared" si="7"/>
        <v>2.9349005303337443</v>
      </c>
      <c r="V31" s="87">
        <f>分析係数表!D34</f>
        <v>0.22532715376226828</v>
      </c>
      <c r="W31" s="167">
        <f t="shared" si="8"/>
        <v>1</v>
      </c>
      <c r="X31" s="76">
        <f>分析係数表!E34</f>
        <v>0.16319520174482008</v>
      </c>
      <c r="Y31" s="166">
        <f t="shared" si="9"/>
        <v>1</v>
      </c>
    </row>
    <row r="32" spans="1:25" x14ac:dyDescent="0.2">
      <c r="A32" s="6" t="s">
        <v>20</v>
      </c>
      <c r="B32" s="5" t="s">
        <v>37</v>
      </c>
      <c r="C32" s="90"/>
      <c r="D32" s="76">
        <f>投入係数表!L32</f>
        <v>3.1704095112285338E-3</v>
      </c>
      <c r="E32" s="77">
        <f t="shared" si="0"/>
        <v>0.31704095112285335</v>
      </c>
      <c r="F32" s="76">
        <f>分析係数表!C35</f>
        <v>0.39835445318599483</v>
      </c>
      <c r="G32" s="77">
        <f t="shared" si="1"/>
        <v>0.12629467472211195</v>
      </c>
      <c r="H32" s="77">
        <v>0.17717095743099745</v>
      </c>
      <c r="I32" s="77">
        <f t="shared" si="2"/>
        <v>0.17717095743099745</v>
      </c>
      <c r="J32" s="76">
        <f>分析係数表!G35</f>
        <v>0.31392226148409896</v>
      </c>
      <c r="K32" s="78">
        <f t="shared" si="3"/>
        <v>5.5617907626041747E-2</v>
      </c>
      <c r="L32" s="79"/>
      <c r="M32" s="80"/>
      <c r="N32" s="81">
        <f>分析係数表!H35</f>
        <v>6.1135697025008755E-2</v>
      </c>
      <c r="O32" s="82">
        <f t="shared" si="4"/>
        <v>0.97911574486281294</v>
      </c>
      <c r="P32" s="76">
        <f>分析係数表!C35</f>
        <v>0.39835445318599483</v>
      </c>
      <c r="Q32" s="82">
        <f t="shared" si="5"/>
        <v>0.39003511715062389</v>
      </c>
      <c r="R32" s="83">
        <v>0.50157525233060252</v>
      </c>
      <c r="S32" s="84">
        <f t="shared" si="6"/>
        <v>0.67874620976159994</v>
      </c>
      <c r="T32" s="85">
        <f>分析係数表!F35</f>
        <v>0.64325088339222614</v>
      </c>
      <c r="U32" s="86">
        <f t="shared" si="7"/>
        <v>0.43660409902827441</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投入係数表!L33</f>
        <v>5.284015852047556E-4</v>
      </c>
      <c r="E33" s="77">
        <f t="shared" si="0"/>
        <v>5.2840158520475557E-2</v>
      </c>
      <c r="F33" s="76">
        <f>分析係数表!C36</f>
        <v>0.82984806862140492</v>
      </c>
      <c r="G33" s="77">
        <f t="shared" si="1"/>
        <v>4.3849303493865517E-2</v>
      </c>
      <c r="H33" s="77">
        <v>0.14368407418436402</v>
      </c>
      <c r="I33" s="77">
        <f t="shared" si="2"/>
        <v>0.14368407418436402</v>
      </c>
      <c r="J33" s="76">
        <f>分析係数表!G36</f>
        <v>2.3700511715593859E-2</v>
      </c>
      <c r="K33" s="78">
        <f t="shared" si="3"/>
        <v>3.4053860835507764E-3</v>
      </c>
      <c r="L33" s="79"/>
      <c r="M33" s="80"/>
      <c r="N33" s="81">
        <f>分析係数表!H36</f>
        <v>0.1825633254696675</v>
      </c>
      <c r="O33" s="82">
        <f t="shared" si="4"/>
        <v>2.9238339480900035</v>
      </c>
      <c r="P33" s="76">
        <f>分析係数表!C36</f>
        <v>0.82984806862140492</v>
      </c>
      <c r="Q33" s="82">
        <f t="shared" si="5"/>
        <v>2.4263379547921864</v>
      </c>
      <c r="R33" s="83">
        <v>2.5332916336072318</v>
      </c>
      <c r="S33" s="84">
        <f t="shared" si="6"/>
        <v>2.6769757077915957</v>
      </c>
      <c r="T33" s="85">
        <f>分析係数表!F36</f>
        <v>0.87735658497172098</v>
      </c>
      <c r="U33" s="86">
        <f t="shared" si="7"/>
        <v>2.3486622650402902</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投入係数表!L34</f>
        <v>1.6116248348745046E-2</v>
      </c>
      <c r="E34" s="77">
        <f t="shared" si="0"/>
        <v>1.6116248348745046</v>
      </c>
      <c r="F34" s="76">
        <f>分析係数表!C37</f>
        <v>0.51418558077436582</v>
      </c>
      <c r="G34" s="77">
        <f t="shared" si="1"/>
        <v>0.82867425171033859</v>
      </c>
      <c r="H34" s="77">
        <v>0.95254927630082631</v>
      </c>
      <c r="I34" s="77">
        <f t="shared" si="2"/>
        <v>0.95254927630082631</v>
      </c>
      <c r="J34" s="76">
        <f>分析係数表!G37</f>
        <v>0.49604430379746833</v>
      </c>
      <c r="K34" s="78">
        <f t="shared" si="3"/>
        <v>0.47250664259542569</v>
      </c>
      <c r="L34" s="79"/>
      <c r="M34" s="80"/>
      <c r="N34" s="81">
        <f>分析係数表!H37</f>
        <v>4.8416074021777188E-2</v>
      </c>
      <c r="O34" s="82">
        <f t="shared" si="4"/>
        <v>0.77540524907687791</v>
      </c>
      <c r="P34" s="76">
        <f>分析係数表!C37</f>
        <v>0.51418558077436582</v>
      </c>
      <c r="Q34" s="82">
        <f t="shared" si="5"/>
        <v>0.39870219833208626</v>
      </c>
      <c r="R34" s="83">
        <v>0.48309765265296456</v>
      </c>
      <c r="S34" s="84">
        <f t="shared" si="6"/>
        <v>1.435646928953791</v>
      </c>
      <c r="T34" s="85">
        <f>分析係数表!F37</f>
        <v>0.72084956183057447</v>
      </c>
      <c r="U34" s="86">
        <f t="shared" si="7"/>
        <v>1.0348854596797501</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投入係数表!L35</f>
        <v>5.0198150594451783E-3</v>
      </c>
      <c r="E35" s="77">
        <f t="shared" si="0"/>
        <v>0.50198150594451785</v>
      </c>
      <c r="F35" s="76">
        <f>分析係数表!C38</f>
        <v>1.798368367772285E-2</v>
      </c>
      <c r="G35" s="77">
        <f t="shared" si="1"/>
        <v>9.0274766149731622E-3</v>
      </c>
      <c r="H35" s="77">
        <v>1.2882985087131127E-2</v>
      </c>
      <c r="I35" s="77">
        <f t="shared" si="2"/>
        <v>1.2882985087131127E-2</v>
      </c>
      <c r="J35" s="76">
        <f>分析係数表!G38</f>
        <v>0.32425742574257427</v>
      </c>
      <c r="K35" s="78">
        <f t="shared" si="3"/>
        <v>4.177403580233113E-3</v>
      </c>
      <c r="L35" s="79"/>
      <c r="M35" s="80"/>
      <c r="N35" s="81">
        <f>分析係数表!H38</f>
        <v>4.2681911846583896E-2</v>
      </c>
      <c r="O35" s="82">
        <f t="shared" si="4"/>
        <v>0.68357005715894059</v>
      </c>
      <c r="P35" s="76">
        <f>分析係数表!C38</f>
        <v>1.798368367772285E-2</v>
      </c>
      <c r="Q35" s="82">
        <f t="shared" si="5"/>
        <v>1.2293107679509316E-2</v>
      </c>
      <c r="R35" s="83">
        <v>1.554976848347883E-2</v>
      </c>
      <c r="S35" s="84">
        <f t="shared" si="6"/>
        <v>2.8432753570609957E-2</v>
      </c>
      <c r="T35" s="85">
        <f>分析係数表!F38</f>
        <v>0.53712871287128716</v>
      </c>
      <c r="U35" s="86">
        <f t="shared" si="7"/>
        <v>1.5272048328768221E-2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投入係数表!L36</f>
        <v>0</v>
      </c>
      <c r="E36" s="77">
        <f t="shared" si="0"/>
        <v>0</v>
      </c>
      <c r="F36" s="76">
        <f>分析係数表!C39</f>
        <v>1</v>
      </c>
      <c r="G36" s="77">
        <f t="shared" si="1"/>
        <v>0</v>
      </c>
      <c r="H36" s="77">
        <v>3.629825314665204E-2</v>
      </c>
      <c r="I36" s="77">
        <f t="shared" si="2"/>
        <v>3.629825314665204E-2</v>
      </c>
      <c r="J36" s="76">
        <f>分析係数表!G39</f>
        <v>0.35219608488238197</v>
      </c>
      <c r="K36" s="78">
        <f t="shared" si="3"/>
        <v>1.2784102646320451E-2</v>
      </c>
      <c r="L36" s="79"/>
      <c r="M36" s="80"/>
      <c r="N36" s="81">
        <f>分析係数表!H39</f>
        <v>3.8399944896940056E-3</v>
      </c>
      <c r="O36" s="82">
        <f t="shared" si="4"/>
        <v>6.1499242635735779E-2</v>
      </c>
      <c r="P36" s="76">
        <f>分析係数表!C39</f>
        <v>1</v>
      </c>
      <c r="Q36" s="82">
        <f t="shared" si="5"/>
        <v>6.1499242635735779E-2</v>
      </c>
      <c r="R36" s="83">
        <v>0.10265618915359684</v>
      </c>
      <c r="S36" s="84">
        <f t="shared" si="6"/>
        <v>0.13895444230024889</v>
      </c>
      <c r="T36" s="85">
        <f>分析係数表!F39</f>
        <v>0.70282941273235733</v>
      </c>
      <c r="U36" s="86">
        <f t="shared" si="7"/>
        <v>9.7661269078436155E-2</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投入係数表!L37</f>
        <v>0</v>
      </c>
      <c r="E37" s="77">
        <f t="shared" si="0"/>
        <v>0</v>
      </c>
      <c r="F37" s="76">
        <f>分析係数表!C40</f>
        <v>0.9626016260162602</v>
      </c>
      <c r="G37" s="77">
        <f t="shared" si="1"/>
        <v>0</v>
      </c>
      <c r="H37" s="77">
        <v>8.1299852336470823E-4</v>
      </c>
      <c r="I37" s="77">
        <f t="shared" si="2"/>
        <v>8.1299852336470823E-4</v>
      </c>
      <c r="J37" s="76">
        <f>分析係数表!G40</f>
        <v>0.50871012884234912</v>
      </c>
      <c r="K37" s="78">
        <f t="shared" si="3"/>
        <v>4.1358058356950032E-4</v>
      </c>
      <c r="L37" s="79"/>
      <c r="M37" s="80"/>
      <c r="N37" s="81">
        <f>分析係数表!H40</f>
        <v>2.9858970605961464E-2</v>
      </c>
      <c r="O37" s="82">
        <f t="shared" si="4"/>
        <v>0.47820487323034017</v>
      </c>
      <c r="P37" s="76">
        <f>分析係数表!C40</f>
        <v>0.9626016260162602</v>
      </c>
      <c r="Q37" s="82">
        <f t="shared" si="5"/>
        <v>0.46032078854042502</v>
      </c>
      <c r="R37" s="83">
        <v>0.46114097819073829</v>
      </c>
      <c r="S37" s="84">
        <f t="shared" si="6"/>
        <v>0.46195397671410299</v>
      </c>
      <c r="T37" s="85">
        <f>分析係数表!F40</f>
        <v>0.70414515272885203</v>
      </c>
      <c r="U37" s="86">
        <f t="shared" si="7"/>
        <v>0.3252826534870526</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投入係数表!L38</f>
        <v>0</v>
      </c>
      <c r="E38" s="77">
        <f t="shared" si="0"/>
        <v>0</v>
      </c>
      <c r="F38" s="76">
        <f>分析係数表!C41</f>
        <v>0.80407934786411506</v>
      </c>
      <c r="G38" s="77">
        <f t="shared" si="1"/>
        <v>0</v>
      </c>
      <c r="H38" s="77">
        <v>1.2600400364815171E-3</v>
      </c>
      <c r="I38" s="77">
        <f t="shared" si="2"/>
        <v>1.2600400364815171E-3</v>
      </c>
      <c r="J38" s="76">
        <f>分析係数表!G41</f>
        <v>0.44359889765752225</v>
      </c>
      <c r="K38" s="78">
        <f t="shared" si="3"/>
        <v>5.5895237118754504E-4</v>
      </c>
      <c r="L38" s="79"/>
      <c r="M38" s="80"/>
      <c r="N38" s="81">
        <f>分析係数表!H41</f>
        <v>5.117122701886706E-2</v>
      </c>
      <c r="O38" s="82">
        <f t="shared" si="4"/>
        <v>0.81953026621462566</v>
      </c>
      <c r="P38" s="76">
        <f>分析係数表!C41</f>
        <v>0.80407934786411506</v>
      </c>
      <c r="Q38" s="82">
        <f t="shared" si="5"/>
        <v>0.65896736201276085</v>
      </c>
      <c r="R38" s="83">
        <v>0.67094043145852178</v>
      </c>
      <c r="S38" s="84">
        <f t="shared" si="6"/>
        <v>0.67220047149500328</v>
      </c>
      <c r="T38" s="85">
        <f>分析係数表!F41</f>
        <v>0.54800826756858323</v>
      </c>
      <c r="U38" s="86">
        <f t="shared" si="7"/>
        <v>0.36837141584276156</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投入係数表!L39</f>
        <v>5.284015852047556E-4</v>
      </c>
      <c r="E39" s="77">
        <f>$C$14*D39</f>
        <v>5.2840158520475557E-2</v>
      </c>
      <c r="F39" s="76">
        <f>分析係数表!C42</f>
        <v>0.72084063047285463</v>
      </c>
      <c r="G39" s="77">
        <f>E39*F39</f>
        <v>3.808933318218518E-2</v>
      </c>
      <c r="H39" s="77">
        <v>4.4315687836394099E-2</v>
      </c>
      <c r="I39" s="77">
        <f>C39+H39</f>
        <v>4.4315687836394099E-2</v>
      </c>
      <c r="J39" s="76">
        <f>分析係数表!G42</f>
        <v>0.48553519768563164</v>
      </c>
      <c r="K39" s="78">
        <f>I39*J39</f>
        <v>2.1516826254218351E-2</v>
      </c>
      <c r="L39" s="79"/>
      <c r="M39" s="80"/>
      <c r="N39" s="81">
        <f>分析係数表!H42</f>
        <v>1.3345272329654056E-2</v>
      </c>
      <c r="O39" s="82">
        <f t="shared" si="4"/>
        <v>0.21373055176096517</v>
      </c>
      <c r="P39" s="76">
        <f>分析係数表!C42</f>
        <v>0.72084063047285463</v>
      </c>
      <c r="Q39" s="82">
        <f>O39*P39</f>
        <v>0.15406566568268523</v>
      </c>
      <c r="R39" s="83">
        <v>0.16198788218625104</v>
      </c>
      <c r="S39" s="84">
        <f>I39+R39</f>
        <v>0.20630357002264516</v>
      </c>
      <c r="T39" s="85">
        <f>分析係数表!F42</f>
        <v>0.55737704918032782</v>
      </c>
      <c r="U39" s="86">
        <f t="shared" si="7"/>
        <v>0.11498887509458909</v>
      </c>
      <c r="V39" s="87">
        <f>分析係数表!D42</f>
        <v>0.19961427193828352</v>
      </c>
      <c r="W39" s="167">
        <f t="shared" si="8"/>
        <v>0</v>
      </c>
      <c r="X39" s="76">
        <f>分析係数表!E42</f>
        <v>0.15043394406943106</v>
      </c>
      <c r="Y39" s="166">
        <f t="shared" si="9"/>
        <v>0</v>
      </c>
    </row>
    <row r="40" spans="1:25" x14ac:dyDescent="0.2">
      <c r="A40" s="6" t="s">
        <v>195</v>
      </c>
      <c r="B40" s="5" t="s">
        <v>41</v>
      </c>
      <c r="C40" s="90"/>
      <c r="D40" s="76">
        <f>投入係数表!L40</f>
        <v>3.5931307793923381E-2</v>
      </c>
      <c r="E40" s="77">
        <f>$C$14*D40</f>
        <v>3.5931307793923382</v>
      </c>
      <c r="F40" s="76">
        <f>分析係数表!C43</f>
        <v>0.38963327337469256</v>
      </c>
      <c r="G40" s="77">
        <f>E40*F40</f>
        <v>1.4000033072379969</v>
      </c>
      <c r="H40" s="77">
        <v>1.6792864645470575</v>
      </c>
      <c r="I40" s="77">
        <f>C40+H40</f>
        <v>1.6792864645470575</v>
      </c>
      <c r="J40" s="76">
        <f>分析係数表!G43</f>
        <v>0.33758167298539971</v>
      </c>
      <c r="K40" s="78">
        <f>I40*J40</f>
        <v>0.5668963341235328</v>
      </c>
      <c r="L40" s="79"/>
      <c r="M40" s="80"/>
      <c r="N40" s="81">
        <f>分析係数表!H43</f>
        <v>3.6299140736659033E-2</v>
      </c>
      <c r="O40" s="82">
        <f t="shared" si="4"/>
        <v>0.58134710078982521</v>
      </c>
      <c r="P40" s="76">
        <f>分析係数表!C43</f>
        <v>0.38963327337469256</v>
      </c>
      <c r="Q40" s="82">
        <f>O40*P40</f>
        <v>0.22651217384762692</v>
      </c>
      <c r="R40" s="83">
        <v>0.40491857267286696</v>
      </c>
      <c r="S40" s="84">
        <f>I40+R40</f>
        <v>2.0842050372199243</v>
      </c>
      <c r="T40" s="85">
        <f>分析係数表!F43</f>
        <v>0.6053884004194563</v>
      </c>
      <c r="U40" s="86">
        <f t="shared" si="7"/>
        <v>1.2617535536287434</v>
      </c>
      <c r="V40" s="87">
        <f>分析係数表!D43</f>
        <v>0.1323707348552069</v>
      </c>
      <c r="W40" s="167">
        <f t="shared" si="8"/>
        <v>0</v>
      </c>
      <c r="X40" s="76">
        <f>分析係数表!E43</f>
        <v>0.1111559248205211</v>
      </c>
      <c r="Y40" s="166">
        <f t="shared" si="9"/>
        <v>0</v>
      </c>
    </row>
    <row r="41" spans="1:25" x14ac:dyDescent="0.2">
      <c r="A41" s="6" t="s">
        <v>341</v>
      </c>
      <c r="B41" s="5" t="s">
        <v>42</v>
      </c>
      <c r="C41" s="90"/>
      <c r="D41" s="76">
        <f>投入係数表!L41</f>
        <v>0</v>
      </c>
      <c r="E41" s="77">
        <f>$C$14*D41</f>
        <v>0</v>
      </c>
      <c r="F41" s="76">
        <f>分析係数表!C44</f>
        <v>0.46868809379421872</v>
      </c>
      <c r="G41" s="77">
        <f>E41*F41</f>
        <v>0</v>
      </c>
      <c r="H41" s="77">
        <v>2.4805742845301192E-3</v>
      </c>
      <c r="I41" s="77">
        <f>C41+H41</f>
        <v>2.4805742845301192E-3</v>
      </c>
      <c r="J41" s="76">
        <f>分析係数表!G44</f>
        <v>0.26169007702763936</v>
      </c>
      <c r="K41" s="78">
        <f>I41*J41</f>
        <v>6.4914167559146829E-4</v>
      </c>
      <c r="L41" s="79"/>
      <c r="M41" s="80"/>
      <c r="N41" s="81">
        <f>分析係数表!H44</f>
        <v>0.11189365109431233</v>
      </c>
      <c r="O41" s="82">
        <f t="shared" si="4"/>
        <v>1.7920272585067765</v>
      </c>
      <c r="P41" s="76">
        <f>分析係数表!C44</f>
        <v>0.46868809379421872</v>
      </c>
      <c r="Q41" s="82">
        <f>O41*P41</f>
        <v>0.83990183981682065</v>
      </c>
      <c r="R41" s="83">
        <v>0.85358149859673016</v>
      </c>
      <c r="S41" s="84">
        <f>I41+R41</f>
        <v>0.85606207288126024</v>
      </c>
      <c r="T41" s="85">
        <f>分析係数表!F44</f>
        <v>0.56748980516538283</v>
      </c>
      <c r="U41" s="86">
        <f t="shared" si="7"/>
        <v>0.48580649894886013</v>
      </c>
      <c r="V41" s="87">
        <f>分析係数表!D44</f>
        <v>0.1153375623017671</v>
      </c>
      <c r="W41" s="167">
        <f t="shared" si="8"/>
        <v>0</v>
      </c>
      <c r="X41" s="76">
        <f>分析係数表!E44</f>
        <v>8.8151336656094245E-2</v>
      </c>
      <c r="Y41" s="166">
        <f t="shared" si="9"/>
        <v>0</v>
      </c>
    </row>
    <row r="42" spans="1:25" x14ac:dyDescent="0.2">
      <c r="A42" s="6" t="s">
        <v>342</v>
      </c>
      <c r="B42" s="5" t="s">
        <v>279</v>
      </c>
      <c r="C42" s="90"/>
      <c r="D42" s="76">
        <f>投入係数表!L42</f>
        <v>2.642007926023778E-4</v>
      </c>
      <c r="E42" s="77">
        <f>$C$14*D42</f>
        <v>2.6420079260237778E-2</v>
      </c>
      <c r="F42" s="76">
        <f>分析係数表!C45</f>
        <v>1</v>
      </c>
      <c r="G42" s="77">
        <f>E42*F42</f>
        <v>2.6420079260237778E-2</v>
      </c>
      <c r="H42" s="77">
        <v>4.3098869979618676E-2</v>
      </c>
      <c r="I42" s="77">
        <f>C42+H42</f>
        <v>4.3098869979618676E-2</v>
      </c>
      <c r="J42" s="76">
        <f>分析係数表!G45</f>
        <v>0</v>
      </c>
      <c r="K42" s="78">
        <f>I42*J42</f>
        <v>0</v>
      </c>
      <c r="L42" s="79"/>
      <c r="M42" s="80"/>
      <c r="N42" s="81">
        <f>分析係数表!H45</f>
        <v>0</v>
      </c>
      <c r="O42" s="82">
        <f t="shared" si="4"/>
        <v>0</v>
      </c>
      <c r="P42" s="76">
        <f>分析係数表!C45</f>
        <v>1</v>
      </c>
      <c r="Q42" s="82">
        <f>O42*P42</f>
        <v>0</v>
      </c>
      <c r="R42" s="83">
        <v>1.6898570295200609E-2</v>
      </c>
      <c r="S42" s="84">
        <f>I42+R42</f>
        <v>5.9997440274819284E-2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投入係数表!L43</f>
        <v>2.9062087186261559E-3</v>
      </c>
      <c r="E43" s="77">
        <f>$C$14*D43</f>
        <v>0.29062087186261559</v>
      </c>
      <c r="F43" s="76">
        <f>分析係数表!C46</f>
        <v>0.536069455406472</v>
      </c>
      <c r="G43" s="77">
        <f>E43*F43</f>
        <v>0.15579297250914642</v>
      </c>
      <c r="H43" s="77">
        <v>0.19156473443597455</v>
      </c>
      <c r="I43" s="77">
        <f>C43+H43</f>
        <v>0.19156473443597455</v>
      </c>
      <c r="J43" s="76">
        <f>分析係数表!G46</f>
        <v>9.4007050528789656E-3</v>
      </c>
      <c r="K43" s="78">
        <f>I43*J43</f>
        <v>1.8008435669656831E-3</v>
      </c>
      <c r="L43" s="79"/>
      <c r="M43" s="80"/>
      <c r="N43" s="81">
        <f>分析係数表!H46</f>
        <v>2.2310999374350673E-2</v>
      </c>
      <c r="O43" s="82">
        <f t="shared" si="4"/>
        <v>0.35732071169671897</v>
      </c>
      <c r="P43" s="76">
        <f>分析係数表!C46</f>
        <v>0.536069455406472</v>
      </c>
      <c r="Q43" s="82">
        <f>O43*P43</f>
        <v>0.19154871932471312</v>
      </c>
      <c r="R43" s="83">
        <v>0.21720658286325442</v>
      </c>
      <c r="S43" s="84">
        <f>I43+R43</f>
        <v>0.408771317299229</v>
      </c>
      <c r="T43" s="85">
        <f>分析係数表!F46</f>
        <v>0.31345475910693305</v>
      </c>
      <c r="U43" s="86">
        <f t="shared" si="7"/>
        <v>0.12813131479385351</v>
      </c>
      <c r="V43" s="87">
        <f>分析係数表!D46</f>
        <v>1.7626321974148062E-3</v>
      </c>
      <c r="W43" s="167">
        <f t="shared" si="8"/>
        <v>0</v>
      </c>
      <c r="X43" s="76">
        <f>分析係数表!E46</f>
        <v>4.4065804935370153E-3</v>
      </c>
      <c r="Y43" s="166">
        <f t="shared" si="9"/>
        <v>0</v>
      </c>
    </row>
    <row r="44" spans="1:25" x14ac:dyDescent="0.2">
      <c r="A44" s="192">
        <v>40</v>
      </c>
      <c r="B44" s="14" t="s">
        <v>151</v>
      </c>
      <c r="C44" s="197">
        <f>SUM(C5:C43)</f>
        <v>100</v>
      </c>
      <c r="D44" s="92">
        <f>投入係数表!L44</f>
        <v>0.62298546895640683</v>
      </c>
      <c r="E44" s="91">
        <f>SUM(E5:E43)</f>
        <v>62.298546895640683</v>
      </c>
      <c r="F44" s="92">
        <f>分析係数表!C47</f>
        <v>0.44522465035354009</v>
      </c>
      <c r="G44" s="91">
        <f>SUM(G5:G43)</f>
        <v>8.5643748105720459</v>
      </c>
      <c r="H44" s="91">
        <f>SUM(H5:H43)</f>
        <v>9.6746312913380326</v>
      </c>
      <c r="I44" s="91">
        <f>SUM(I5:I43)</f>
        <v>109.67463129133799</v>
      </c>
      <c r="J44" s="92">
        <f>分析係数表!G47</f>
        <v>0.26635660586338372</v>
      </c>
      <c r="K44" s="93">
        <f>SUM(K5:K43)</f>
        <v>25.529411399844768</v>
      </c>
      <c r="L44" s="94">
        <f>最終需要_まとめ!$L$33</f>
        <v>0.62733333333333341</v>
      </c>
      <c r="M44" s="91">
        <f>K44*L44</f>
        <v>16.01545075150262</v>
      </c>
      <c r="N44" s="95">
        <f>分析係数表!H47</f>
        <v>1</v>
      </c>
      <c r="O44" s="96">
        <f>SUM(O5:O43)</f>
        <v>16.01545075150262</v>
      </c>
      <c r="P44" s="92">
        <f>分析係数表!C47</f>
        <v>0.44522465035354009</v>
      </c>
      <c r="Q44" s="96">
        <f>SUM(Q5:Q43)</f>
        <v>7.7801937282650018</v>
      </c>
      <c r="R44" s="91">
        <f>SUM(R5:R43)</f>
        <v>8.7271834581140748</v>
      </c>
      <c r="S44" s="97">
        <f>SUM(S5:S43)</f>
        <v>118.4018147494521</v>
      </c>
      <c r="T44" s="98">
        <f>分析係数表!F47</f>
        <v>0.51444037128882703</v>
      </c>
      <c r="U44" s="99">
        <f>SUM(U5:U43)</f>
        <v>47.24515379449948</v>
      </c>
      <c r="V44" s="100">
        <f>分析係数表!D47</f>
        <v>9.5757819315252443E-2</v>
      </c>
      <c r="W44" s="164">
        <f>SUM(W5:W43)</f>
        <v>13</v>
      </c>
      <c r="X44" s="92">
        <f>分析係数表!E47</f>
        <v>7.8077982415729788E-2</v>
      </c>
      <c r="Y44" s="165">
        <f>SUM(Y5:Y43)</f>
        <v>12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242</v>
      </c>
      <c r="S2" s="3" t="s">
        <v>153</v>
      </c>
      <c r="U2" s="64" t="s">
        <v>210</v>
      </c>
      <c r="W2" s="3" t="s">
        <v>130</v>
      </c>
      <c r="Y2" s="3" t="s">
        <v>154</v>
      </c>
    </row>
    <row r="3" spans="1:25" ht="44" x14ac:dyDescent="0.2">
      <c r="B3" s="65"/>
      <c r="C3" s="66" t="s">
        <v>228</v>
      </c>
      <c r="D3" s="66" t="s">
        <v>243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投入係数表!M5</f>
        <v>0</v>
      </c>
      <c r="E5" s="77">
        <f t="shared" ref="E5:E38" si="0">$C$15*D5</f>
        <v>0</v>
      </c>
      <c r="F5" s="76">
        <f>分析係数表!C8</f>
        <v>0.25708080716677228</v>
      </c>
      <c r="G5" s="77">
        <f t="shared" ref="G5:G38" si="1">E5*F5</f>
        <v>0</v>
      </c>
      <c r="H5" s="77">
        <f t="array" ref="H5:H43">MMULT(逆行列係数!C5:AO43,'11'!G5:G43)</f>
        <v>2.113317450879787E-3</v>
      </c>
      <c r="I5" s="77">
        <f t="shared" ref="I5:I38" si="2">C5+H5</f>
        <v>2.113317450879787E-3</v>
      </c>
      <c r="J5" s="76">
        <f>分析係数表!G8</f>
        <v>0.11961316593145571</v>
      </c>
      <c r="K5" s="78">
        <f t="shared" ref="K5:K38" si="3">I5*J5</f>
        <v>2.5278059091792497E-4</v>
      </c>
      <c r="L5" s="79" t="s">
        <v>183</v>
      </c>
      <c r="M5" s="80" t="s">
        <v>183</v>
      </c>
      <c r="N5" s="81">
        <f>分析係数表!H8</f>
        <v>1.1829938181254628E-2</v>
      </c>
      <c r="O5" s="82">
        <f t="shared" ref="O5:O43" si="4">$M$44*N5</f>
        <v>0.19057768908692696</v>
      </c>
      <c r="P5" s="76">
        <f>分析係数表!C8</f>
        <v>0.25708080716677228</v>
      </c>
      <c r="Q5" s="82">
        <f t="shared" ref="Q5:Q38" si="5">O5*P5</f>
        <v>4.8993866138445349E-2</v>
      </c>
      <c r="R5" s="83">
        <f t="array" ref="R5:R43">MMULT(逆行列係数!C5:AO43,'11'!Q5:Q43)</f>
        <v>7.1032607593786962E-2</v>
      </c>
      <c r="S5" s="84">
        <f t="shared" ref="S5:S38" si="6">I5+R5</f>
        <v>7.3145925044666743E-2</v>
      </c>
      <c r="T5" s="85">
        <f>分析係数表!F8</f>
        <v>0.4511367492365117</v>
      </c>
      <c r="U5" s="86">
        <f t="shared" ref="U5:U43" si="7">S5*T5</f>
        <v>3.2998814844548502E-2</v>
      </c>
      <c r="V5" s="87">
        <f>分析係数表!D8</f>
        <v>0.32558534102477094</v>
      </c>
      <c r="W5" s="167">
        <f t="shared" ref="W5:W43" si="8">ROUND(S5*V5,0)</f>
        <v>0</v>
      </c>
      <c r="X5" s="76">
        <f>分析係数表!E8</f>
        <v>0.2662029182219206</v>
      </c>
      <c r="Y5" s="166">
        <f t="shared" ref="Y5:Y43" si="9">ROUND(S5*X5,0)</f>
        <v>0</v>
      </c>
    </row>
    <row r="6" spans="1:25" x14ac:dyDescent="0.2">
      <c r="A6" s="6" t="s">
        <v>220</v>
      </c>
      <c r="B6" s="5" t="s">
        <v>266</v>
      </c>
      <c r="C6" s="90"/>
      <c r="D6" s="76">
        <f>投入係数表!M6</f>
        <v>0</v>
      </c>
      <c r="E6" s="77">
        <f t="shared" si="0"/>
        <v>0</v>
      </c>
      <c r="F6" s="76">
        <f>分析係数表!C9</f>
        <v>5.5710306406685284E-2</v>
      </c>
      <c r="G6" s="77">
        <f t="shared" si="1"/>
        <v>0</v>
      </c>
      <c r="H6" s="77">
        <v>8.832592621910144E-4</v>
      </c>
      <c r="I6" s="77">
        <f t="shared" si="2"/>
        <v>8.832592621910144E-4</v>
      </c>
      <c r="J6" s="76">
        <f>分析係数表!G9</f>
        <v>0.27272727272727271</v>
      </c>
      <c r="K6" s="78">
        <f t="shared" si="3"/>
        <v>2.4088888968845846E-4</v>
      </c>
      <c r="L6" s="79"/>
      <c r="M6" s="80"/>
      <c r="N6" s="81">
        <f>分析係数表!H9</f>
        <v>6.1990942434522072E-4</v>
      </c>
      <c r="O6" s="82">
        <f t="shared" si="4"/>
        <v>9.9866037949481387E-3</v>
      </c>
      <c r="P6" s="76">
        <f>分析係数表!C9</f>
        <v>5.5710306406685284E-2</v>
      </c>
      <c r="Q6" s="82">
        <f t="shared" si="5"/>
        <v>5.5635675737872683E-4</v>
      </c>
      <c r="R6" s="83">
        <v>6.4654011325917279E-4</v>
      </c>
      <c r="S6" s="84">
        <f t="shared" si="6"/>
        <v>1.5297993754501871E-3</v>
      </c>
      <c r="T6" s="85">
        <f>分析係数表!F9</f>
        <v>0.77272727272727271</v>
      </c>
      <c r="U6" s="86">
        <f t="shared" si="7"/>
        <v>1.1821176992115082E-3</v>
      </c>
      <c r="V6" s="87">
        <f>分析係数表!D9</f>
        <v>0</v>
      </c>
      <c r="W6" s="167">
        <f t="shared" si="8"/>
        <v>0</v>
      </c>
      <c r="X6" s="76">
        <f>分析係数表!E9</f>
        <v>0</v>
      </c>
      <c r="Y6" s="166">
        <f t="shared" si="9"/>
        <v>0</v>
      </c>
    </row>
    <row r="7" spans="1:25" x14ac:dyDescent="0.2">
      <c r="A7" s="6" t="s">
        <v>221</v>
      </c>
      <c r="B7" s="5" t="s">
        <v>267</v>
      </c>
      <c r="C7" s="90"/>
      <c r="D7" s="76">
        <f>投入係数表!M7</f>
        <v>0</v>
      </c>
      <c r="E7" s="77">
        <f t="shared" si="0"/>
        <v>0</v>
      </c>
      <c r="F7" s="76">
        <f>分析係数表!C10</f>
        <v>2.7964205816555232E-3</v>
      </c>
      <c r="G7" s="77">
        <f t="shared" si="1"/>
        <v>0</v>
      </c>
      <c r="H7" s="77">
        <v>1.7231214866944425E-5</v>
      </c>
      <c r="I7" s="77">
        <f t="shared" si="2"/>
        <v>1.7231214866944425E-5</v>
      </c>
      <c r="J7" s="76">
        <f>分析係数表!G10</f>
        <v>0.2857142857142857</v>
      </c>
      <c r="K7" s="78">
        <f t="shared" si="3"/>
        <v>4.923204247698407E-6</v>
      </c>
      <c r="L7" s="79"/>
      <c r="M7" s="80"/>
      <c r="N7" s="81">
        <f>分析係数表!H10</f>
        <v>1.205379436226818E-3</v>
      </c>
      <c r="O7" s="82">
        <f t="shared" si="4"/>
        <v>1.9418396267954715E-2</v>
      </c>
      <c r="P7" s="76">
        <f>分析係数表!C10</f>
        <v>2.7964205816555232E-3</v>
      </c>
      <c r="Q7" s="82">
        <f t="shared" si="5"/>
        <v>5.4302002986451367E-5</v>
      </c>
      <c r="R7" s="83">
        <v>9.6329786882496084E-5</v>
      </c>
      <c r="S7" s="84">
        <f t="shared" si="6"/>
        <v>1.1356100174944051E-4</v>
      </c>
      <c r="T7" s="85">
        <f>分析係数表!F10</f>
        <v>0.5714285714285714</v>
      </c>
      <c r="U7" s="86">
        <f t="shared" si="7"/>
        <v>6.4892000999680293E-5</v>
      </c>
      <c r="V7" s="87">
        <f>分析係数表!D10</f>
        <v>0.14285714285714285</v>
      </c>
      <c r="W7" s="167">
        <f t="shared" si="8"/>
        <v>0</v>
      </c>
      <c r="X7" s="76">
        <f>分析係数表!E10</f>
        <v>0</v>
      </c>
      <c r="Y7" s="166">
        <f t="shared" si="9"/>
        <v>0</v>
      </c>
    </row>
    <row r="8" spans="1:25" x14ac:dyDescent="0.2">
      <c r="A8" s="6" t="s">
        <v>222</v>
      </c>
      <c r="B8" s="5" t="s">
        <v>27</v>
      </c>
      <c r="C8" s="90"/>
      <c r="D8" s="76">
        <f>投入係数表!M8</f>
        <v>6.8081343943412906E-2</v>
      </c>
      <c r="E8" s="77">
        <f t="shared" si="0"/>
        <v>6.8081343943412902</v>
      </c>
      <c r="F8" s="76">
        <f>分析係数表!C11</f>
        <v>6.4759848893686245E-3</v>
      </c>
      <c r="G8" s="77">
        <f t="shared" si="1"/>
        <v>4.4089375462545009E-2</v>
      </c>
      <c r="H8" s="77">
        <v>4.5752345703625116E-2</v>
      </c>
      <c r="I8" s="77">
        <f t="shared" si="2"/>
        <v>4.5752345703625116E-2</v>
      </c>
      <c r="J8" s="76">
        <f>分析係数表!G11</f>
        <v>0.45</v>
      </c>
      <c r="K8" s="78">
        <f t="shared" si="3"/>
        <v>2.0588555566631302E-2</v>
      </c>
      <c r="L8" s="79"/>
      <c r="M8" s="80"/>
      <c r="N8" s="81">
        <f>分析係数表!H11</f>
        <v>-2.2959608309082246E-5</v>
      </c>
      <c r="O8" s="82">
        <f t="shared" si="4"/>
        <v>-3.698742146277088E-4</v>
      </c>
      <c r="P8" s="76">
        <f>分析係数表!C11</f>
        <v>6.4759848893686245E-3</v>
      </c>
      <c r="Q8" s="82">
        <f t="shared" si="5"/>
        <v>-2.3952998248961295E-6</v>
      </c>
      <c r="R8" s="83">
        <v>1.247271592853142E-4</v>
      </c>
      <c r="S8" s="84">
        <f t="shared" si="6"/>
        <v>4.5877072862910429E-2</v>
      </c>
      <c r="T8" s="85">
        <f>分析係数表!F11</f>
        <v>0.7</v>
      </c>
      <c r="U8" s="86">
        <f t="shared" si="7"/>
        <v>3.21139510040373E-2</v>
      </c>
      <c r="V8" s="87">
        <f>分析係数表!D11</f>
        <v>0</v>
      </c>
      <c r="W8" s="167">
        <f t="shared" si="8"/>
        <v>0</v>
      </c>
      <c r="X8" s="76">
        <f>分析係数表!E11</f>
        <v>0</v>
      </c>
      <c r="Y8" s="166">
        <f t="shared" si="9"/>
        <v>0</v>
      </c>
    </row>
    <row r="9" spans="1:25" x14ac:dyDescent="0.2">
      <c r="A9" s="6" t="s">
        <v>223</v>
      </c>
      <c r="B9" s="5" t="s">
        <v>191</v>
      </c>
      <c r="C9" s="90"/>
      <c r="D9" s="76">
        <f>投入係数表!M9</f>
        <v>8.8417329796640137E-4</v>
      </c>
      <c r="E9" s="77">
        <f t="shared" si="0"/>
        <v>8.8417329796640132E-2</v>
      </c>
      <c r="F9" s="76">
        <f>分析係数表!C12</f>
        <v>0.17595248540478525</v>
      </c>
      <c r="G9" s="77">
        <f t="shared" si="1"/>
        <v>1.5557248930573407E-2</v>
      </c>
      <c r="H9" s="77">
        <v>1.7421072097430549E-2</v>
      </c>
      <c r="I9" s="77">
        <f t="shared" si="2"/>
        <v>1.7421072097430549E-2</v>
      </c>
      <c r="J9" s="76">
        <f>分析係数表!G12</f>
        <v>0.14349788595589075</v>
      </c>
      <c r="K9" s="78">
        <f t="shared" si="3"/>
        <v>2.4998870170664395E-3</v>
      </c>
      <c r="L9" s="79"/>
      <c r="M9" s="80"/>
      <c r="N9" s="81">
        <f>分析係数表!H12</f>
        <v>9.2205786969274298E-2</v>
      </c>
      <c r="O9" s="82">
        <f t="shared" si="4"/>
        <v>1.4854148459448786</v>
      </c>
      <c r="P9" s="76">
        <f>分析係数表!C12</f>
        <v>0.17595248540478525</v>
      </c>
      <c r="Q9" s="82">
        <f t="shared" si="5"/>
        <v>0.2613624340011676</v>
      </c>
      <c r="R9" s="83">
        <v>0.29058484222442793</v>
      </c>
      <c r="S9" s="84">
        <f t="shared" si="6"/>
        <v>0.30800591432185848</v>
      </c>
      <c r="T9" s="85">
        <f>分析係数表!F12</f>
        <v>0.29285224545766197</v>
      </c>
      <c r="U9" s="86">
        <f t="shared" si="7"/>
        <v>9.0200223623396497E-2</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投入係数表!M10</f>
        <v>3.5366931918656055E-3</v>
      </c>
      <c r="E10" s="77">
        <f t="shared" si="0"/>
        <v>0.35366931918656053</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0.22710276778141322</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投入係数表!M11</f>
        <v>2.1220159151193633E-2</v>
      </c>
      <c r="E11" s="77">
        <f t="shared" si="0"/>
        <v>2.1220159151193632</v>
      </c>
      <c r="F11" s="76">
        <f>分析係数表!C14</f>
        <v>0.19640062597809071</v>
      </c>
      <c r="G11" s="77">
        <f t="shared" si="1"/>
        <v>0.41676525406491394</v>
      </c>
      <c r="H11" s="77">
        <v>0.5021861717633479</v>
      </c>
      <c r="I11" s="77">
        <f t="shared" si="2"/>
        <v>0.5021861717633479</v>
      </c>
      <c r="J11" s="76">
        <f>分析係数表!G14</f>
        <v>0.16773857118025379</v>
      </c>
      <c r="K11" s="78">
        <f t="shared" si="3"/>
        <v>8.4235990918065481E-2</v>
      </c>
      <c r="L11" s="79"/>
      <c r="M11" s="80"/>
      <c r="N11" s="81">
        <f>分析係数表!H14</f>
        <v>1.1652001216859241E-3</v>
      </c>
      <c r="O11" s="82">
        <f t="shared" si="4"/>
        <v>1.8771116392356225E-2</v>
      </c>
      <c r="P11" s="76">
        <f>分析係数表!C14</f>
        <v>0.19640062597809071</v>
      </c>
      <c r="Q11" s="82">
        <f t="shared" si="5"/>
        <v>3.6866590097663623E-3</v>
      </c>
      <c r="R11" s="83">
        <v>2.0677267259796309E-2</v>
      </c>
      <c r="S11" s="84">
        <f t="shared" si="6"/>
        <v>0.52286343902314425</v>
      </c>
      <c r="T11" s="85">
        <f>分析係数表!F14</f>
        <v>0.31948548583347819</v>
      </c>
      <c r="U11" s="86">
        <f t="shared" si="7"/>
        <v>0.16704727984087245</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投入係数表!M12</f>
        <v>3.4482758620689655E-2</v>
      </c>
      <c r="E12" s="77">
        <f t="shared" si="0"/>
        <v>3.4482758620689653</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0.13685345941225224</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投入係数表!M13</f>
        <v>2.2988505747126436E-2</v>
      </c>
      <c r="E13" s="77">
        <f t="shared" si="0"/>
        <v>2.2988505747126435</v>
      </c>
      <c r="F13" s="76">
        <f>分析係数表!C16</f>
        <v>6.4643221946592777E-2</v>
      </c>
      <c r="G13" s="77">
        <f t="shared" si="1"/>
        <v>0.14860510792320178</v>
      </c>
      <c r="H13" s="77">
        <v>0.16310950298325774</v>
      </c>
      <c r="I13" s="77">
        <f t="shared" si="2"/>
        <v>0.16310950298325774</v>
      </c>
      <c r="J13" s="76">
        <f>分析係数表!G16</f>
        <v>3.2854209445585217E-2</v>
      </c>
      <c r="K13" s="78">
        <f t="shared" si="3"/>
        <v>5.3588337735772564E-3</v>
      </c>
      <c r="L13" s="79"/>
      <c r="M13" s="80"/>
      <c r="N13" s="81">
        <f>分析係数表!H16</f>
        <v>1.6731814555243689E-2</v>
      </c>
      <c r="O13" s="82">
        <f t="shared" si="4"/>
        <v>0.26954583390994286</v>
      </c>
      <c r="P13" s="76">
        <f>分析係数表!C16</f>
        <v>6.4643221946592777E-2</v>
      </c>
      <c r="Q13" s="82">
        <f t="shared" si="5"/>
        <v>1.7424311166219869E-2</v>
      </c>
      <c r="R13" s="83">
        <v>2.0668072084487513E-2</v>
      </c>
      <c r="S13" s="84">
        <f t="shared" si="6"/>
        <v>0.18377757506774525</v>
      </c>
      <c r="T13" s="85">
        <f>分析係数表!F16</f>
        <v>0.28747433264887062</v>
      </c>
      <c r="U13" s="86">
        <f t="shared" si="7"/>
        <v>5.2831335748427792E-2</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投入係数表!M14</f>
        <v>7.9575596816976128E-3</v>
      </c>
      <c r="E14" s="77">
        <f t="shared" si="0"/>
        <v>0.79575596816976124</v>
      </c>
      <c r="F14" s="76">
        <f>分析係数表!C17</f>
        <v>7.1833954921355581E-2</v>
      </c>
      <c r="G14" s="77">
        <f t="shared" si="1"/>
        <v>5.7162298345906297E-2</v>
      </c>
      <c r="H14" s="77">
        <v>6.8735993215849986E-2</v>
      </c>
      <c r="I14" s="77">
        <f t="shared" si="2"/>
        <v>6.8735993215849986E-2</v>
      </c>
      <c r="J14" s="76">
        <f>分析係数表!G17</f>
        <v>0.22404227212681638</v>
      </c>
      <c r="K14" s="78">
        <f t="shared" si="3"/>
        <v>1.5399768096972468E-2</v>
      </c>
      <c r="L14" s="79"/>
      <c r="M14" s="80"/>
      <c r="N14" s="81">
        <f>分析係数表!H17</f>
        <v>2.8642111365580103E-3</v>
      </c>
      <c r="O14" s="82">
        <f t="shared" si="4"/>
        <v>4.6141808274806677E-2</v>
      </c>
      <c r="P14" s="76">
        <f>分析係数表!C17</f>
        <v>7.1833954921355581E-2</v>
      </c>
      <c r="Q14" s="82">
        <f t="shared" si="5"/>
        <v>3.3145485756022946E-3</v>
      </c>
      <c r="R14" s="83">
        <v>7.6449764135852688E-3</v>
      </c>
      <c r="S14" s="84">
        <f t="shared" si="6"/>
        <v>7.6380969629435261E-2</v>
      </c>
      <c r="T14" s="85">
        <f>分析係数表!F17</f>
        <v>0.35984147952443857</v>
      </c>
      <c r="U14" s="86">
        <f t="shared" si="7"/>
        <v>2.7485041118967192E-2</v>
      </c>
      <c r="V14" s="87">
        <f>分析係数表!D17</f>
        <v>0.11783355350066051</v>
      </c>
      <c r="W14" s="167">
        <f t="shared" si="8"/>
        <v>0</v>
      </c>
      <c r="X14" s="76">
        <f>分析係数表!E17</f>
        <v>0.10752972258916776</v>
      </c>
      <c r="Y14" s="166">
        <f t="shared" si="9"/>
        <v>0</v>
      </c>
    </row>
    <row r="15" spans="1:25" x14ac:dyDescent="0.2">
      <c r="A15" s="6" t="s">
        <v>3</v>
      </c>
      <c r="B15" s="5" t="s">
        <v>31</v>
      </c>
      <c r="C15" s="75">
        <f>最終需要_まとめ!C16</f>
        <v>100</v>
      </c>
      <c r="D15" s="76">
        <f>投入係数表!M15</f>
        <v>8.6648983200707339E-2</v>
      </c>
      <c r="E15" s="77">
        <f t="shared" si="0"/>
        <v>8.6648983200707335</v>
      </c>
      <c r="F15" s="76">
        <f>分析係数表!C18</f>
        <v>8.5547050877982866E-2</v>
      </c>
      <c r="G15" s="77">
        <f t="shared" si="1"/>
        <v>0.74125649743963928</v>
      </c>
      <c r="H15" s="77">
        <v>0.75159754147991265</v>
      </c>
      <c r="I15" s="77">
        <f t="shared" si="2"/>
        <v>100.75159754147991</v>
      </c>
      <c r="J15" s="76">
        <f>分析係数表!G18</f>
        <v>0.21485411140583555</v>
      </c>
      <c r="K15" s="78">
        <f t="shared" si="3"/>
        <v>21.646894962493032</v>
      </c>
      <c r="L15" s="79"/>
      <c r="M15" s="80"/>
      <c r="N15" s="81">
        <f>分析係数表!H18</f>
        <v>4.4771236202710384E-4</v>
      </c>
      <c r="O15" s="82">
        <f t="shared" si="4"/>
        <v>7.2125471852403228E-3</v>
      </c>
      <c r="P15" s="76">
        <f>分析係数表!C18</f>
        <v>8.5547050877982866E-2</v>
      </c>
      <c r="Q15" s="82">
        <f t="shared" si="5"/>
        <v>6.1701214101560599E-4</v>
      </c>
      <c r="R15" s="83">
        <v>1.536473678644663E-3</v>
      </c>
      <c r="S15" s="84">
        <f t="shared" si="6"/>
        <v>100.75313401515855</v>
      </c>
      <c r="T15" s="85">
        <f>分析係数表!F18</f>
        <v>0.45800176834659595</v>
      </c>
      <c r="U15" s="86">
        <f t="shared" si="7"/>
        <v>46.145113545404186</v>
      </c>
      <c r="V15" s="87">
        <f>分析係数表!D18</f>
        <v>9.637488947833775E-2</v>
      </c>
      <c r="W15" s="167">
        <f t="shared" si="8"/>
        <v>10</v>
      </c>
      <c r="X15" s="76">
        <f>分析係数表!E18</f>
        <v>8.3996463306808128E-2</v>
      </c>
      <c r="Y15" s="166">
        <f t="shared" si="9"/>
        <v>8</v>
      </c>
    </row>
    <row r="16" spans="1:25" x14ac:dyDescent="0.2">
      <c r="A16" s="6" t="s">
        <v>4</v>
      </c>
      <c r="B16" s="5" t="s">
        <v>32</v>
      </c>
      <c r="C16" s="90"/>
      <c r="D16" s="76">
        <f>投入係数表!M16</f>
        <v>8.8417329796640146E-3</v>
      </c>
      <c r="E16" s="77">
        <f t="shared" si="0"/>
        <v>0.88417329796640143</v>
      </c>
      <c r="F16" s="76">
        <f>分析係数表!C19</f>
        <v>0.13115875912408759</v>
      </c>
      <c r="G16" s="77">
        <f t="shared" si="1"/>
        <v>0.11596707261192536</v>
      </c>
      <c r="H16" s="77">
        <v>0.15008096758056808</v>
      </c>
      <c r="I16" s="77">
        <f t="shared" si="2"/>
        <v>0.15008096758056808</v>
      </c>
      <c r="J16" s="76">
        <f>分析係数表!G19</f>
        <v>5.7684761281883587E-2</v>
      </c>
      <c r="K16" s="78">
        <f t="shared" si="3"/>
        <v>8.6573847878391799E-3</v>
      </c>
      <c r="L16" s="79"/>
      <c r="M16" s="80"/>
      <c r="N16" s="81">
        <f>分析係数表!H19</f>
        <v>-1.1479804154541123E-4</v>
      </c>
      <c r="O16" s="82">
        <f t="shared" si="4"/>
        <v>-1.8493710731385441E-3</v>
      </c>
      <c r="P16" s="76">
        <f>分析係数表!C19</f>
        <v>0.13115875912408759</v>
      </c>
      <c r="Q16" s="82">
        <f t="shared" si="5"/>
        <v>-2.4256121511283368E-4</v>
      </c>
      <c r="R16" s="83">
        <v>1.7446512455701988E-3</v>
      </c>
      <c r="S16" s="84">
        <f t="shared" si="6"/>
        <v>0.15182561882613826</v>
      </c>
      <c r="T16" s="85">
        <f>分析係数表!F19</f>
        <v>0.24015696533682146</v>
      </c>
      <c r="U16" s="86">
        <f t="shared" si="7"/>
        <v>3.6461979877670352E-2</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投入係数表!M17</f>
        <v>9.7259062776304164E-3</v>
      </c>
      <c r="E17" s="77">
        <f t="shared" si="0"/>
        <v>0.97259062776304162</v>
      </c>
      <c r="F17" s="76">
        <f>分析係数表!C20</f>
        <v>0.10578609000584449</v>
      </c>
      <c r="G17" s="77">
        <f t="shared" si="1"/>
        <v>0.10288655968738192</v>
      </c>
      <c r="H17" s="77">
        <v>0.11607157012903495</v>
      </c>
      <c r="I17" s="77">
        <f t="shared" si="2"/>
        <v>0.11607157012903495</v>
      </c>
      <c r="J17" s="76">
        <f>分析係数表!G20</f>
        <v>0.10007552870090634</v>
      </c>
      <c r="K17" s="78">
        <f t="shared" si="3"/>
        <v>1.16159237478075E-2</v>
      </c>
      <c r="L17" s="79"/>
      <c r="M17" s="80"/>
      <c r="N17" s="81">
        <f>分析係数表!H20</f>
        <v>5.5677050149524447E-4</v>
      </c>
      <c r="O17" s="82">
        <f t="shared" si="4"/>
        <v>8.9694497047219397E-3</v>
      </c>
      <c r="P17" s="76">
        <f>分析係数表!C20</f>
        <v>0.10578609000584449</v>
      </c>
      <c r="Q17" s="82">
        <f t="shared" si="5"/>
        <v>9.4884301376661035E-4</v>
      </c>
      <c r="R17" s="83">
        <v>2.9953392301800834E-3</v>
      </c>
      <c r="S17" s="84">
        <f t="shared" si="6"/>
        <v>0.11906690935921503</v>
      </c>
      <c r="T17" s="85">
        <f>分析係数表!F20</f>
        <v>0.22356495468277945</v>
      </c>
      <c r="U17" s="86">
        <f t="shared" si="7"/>
        <v>2.6619188195111516E-2</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投入係数表!M18</f>
        <v>1.0610079575596816E-2</v>
      </c>
      <c r="E18" s="77">
        <f t="shared" si="0"/>
        <v>1.0610079575596816</v>
      </c>
      <c r="F18" s="76">
        <f>分析係数表!C21</f>
        <v>0.49326544021024965</v>
      </c>
      <c r="G18" s="77">
        <f t="shared" si="1"/>
        <v>0.52335855725225422</v>
      </c>
      <c r="H18" s="77">
        <v>0.60169850517474599</v>
      </c>
      <c r="I18" s="77">
        <f t="shared" si="2"/>
        <v>0.60169850517474599</v>
      </c>
      <c r="J18" s="76">
        <f>分析係数表!G21</f>
        <v>0.28516082529957654</v>
      </c>
      <c r="K18" s="78">
        <f t="shared" si="3"/>
        <v>0.17158084231715209</v>
      </c>
      <c r="L18" s="79"/>
      <c r="M18" s="80"/>
      <c r="N18" s="81">
        <f>分析係数表!H21</f>
        <v>9.2412423444056041E-4</v>
      </c>
      <c r="O18" s="82">
        <f t="shared" si="4"/>
        <v>1.488743713876528E-2</v>
      </c>
      <c r="P18" s="76">
        <f>分析係数表!C21</f>
        <v>0.49326544021024965</v>
      </c>
      <c r="Q18" s="82">
        <f t="shared" si="5"/>
        <v>7.3434582338554755E-3</v>
      </c>
      <c r="R18" s="83">
        <v>2.0559353160154285E-2</v>
      </c>
      <c r="S18" s="84">
        <f t="shared" si="6"/>
        <v>0.62225785833490033</v>
      </c>
      <c r="T18" s="85">
        <f>分析係数表!F21</f>
        <v>0.42584917560140551</v>
      </c>
      <c r="U18" s="86">
        <f t="shared" si="7"/>
        <v>0.26498799598341349</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投入係数表!M19</f>
        <v>2.6525198938992041E-3</v>
      </c>
      <c r="E19" s="77">
        <f t="shared" si="0"/>
        <v>0.2652519893899204</v>
      </c>
      <c r="F19" s="76">
        <f>分析係数表!C22</f>
        <v>6.9390630503698536E-2</v>
      </c>
      <c r="G19" s="77">
        <f t="shared" si="1"/>
        <v>1.8406002786126932E-2</v>
      </c>
      <c r="H19" s="77">
        <v>2.1407133539690773E-2</v>
      </c>
      <c r="I19" s="77">
        <f t="shared" si="2"/>
        <v>2.1407133539690773E-2</v>
      </c>
      <c r="J19" s="76">
        <f>分析係数表!G22</f>
        <v>0.19456830158086744</v>
      </c>
      <c r="K19" s="78">
        <f t="shared" si="3"/>
        <v>4.165149614532457E-3</v>
      </c>
      <c r="L19" s="79"/>
      <c r="M19" s="80"/>
      <c r="N19" s="81">
        <f>分析係数表!H22</f>
        <v>4.5919216618164492E-5</v>
      </c>
      <c r="O19" s="82">
        <f t="shared" si="4"/>
        <v>7.3974842925541759E-4</v>
      </c>
      <c r="P19" s="76">
        <f>分析係数表!C22</f>
        <v>6.9390630503698536E-2</v>
      </c>
      <c r="Q19" s="82">
        <f t="shared" si="5"/>
        <v>5.1331609920154055E-5</v>
      </c>
      <c r="R19" s="83">
        <v>5.726537726829671E-4</v>
      </c>
      <c r="S19" s="84">
        <f t="shared" si="6"/>
        <v>2.1979787312373739E-2</v>
      </c>
      <c r="T19" s="85">
        <f>分析係数表!F22</f>
        <v>0.41264693960275639</v>
      </c>
      <c r="U19" s="86">
        <f t="shared" si="7"/>
        <v>9.0698919675705168E-3</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投入係数表!M20</f>
        <v>1.7683465959328027E-3</v>
      </c>
      <c r="E20" s="77">
        <f t="shared" si="0"/>
        <v>0.17683465959328026</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3.698742146277088E-4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投入係数表!M21</f>
        <v>0</v>
      </c>
      <c r="E21" s="77">
        <f t="shared" si="0"/>
        <v>0</v>
      </c>
      <c r="F21" s="76">
        <f>分析係数表!C24</f>
        <v>0.34782608695652173</v>
      </c>
      <c r="G21" s="77">
        <f t="shared" si="1"/>
        <v>0</v>
      </c>
      <c r="H21" s="77">
        <v>8.7126251692404618E-3</v>
      </c>
      <c r="I21" s="77">
        <f t="shared" si="2"/>
        <v>8.7126251692404618E-3</v>
      </c>
      <c r="J21" s="76">
        <f>分析係数表!G24</f>
        <v>0.20816326530612245</v>
      </c>
      <c r="K21" s="78">
        <f t="shared" si="3"/>
        <v>1.8136485046174023E-3</v>
      </c>
      <c r="L21" s="79"/>
      <c r="M21" s="80"/>
      <c r="N21" s="81">
        <f>分析係数表!H24</f>
        <v>3.5587392879077485E-4</v>
      </c>
      <c r="O21" s="82">
        <f t="shared" si="4"/>
        <v>5.7330503267294872E-3</v>
      </c>
      <c r="P21" s="76">
        <f>分析係数表!C24</f>
        <v>0.34782608695652173</v>
      </c>
      <c r="Q21" s="82">
        <f t="shared" si="5"/>
        <v>1.9941044614711261E-3</v>
      </c>
      <c r="R21" s="83">
        <v>8.2791695104678445E-3</v>
      </c>
      <c r="S21" s="84">
        <f t="shared" si="6"/>
        <v>1.6991794679708308E-2</v>
      </c>
      <c r="T21" s="85">
        <f>分析係数表!F24</f>
        <v>0.39183673469387753</v>
      </c>
      <c r="U21" s="86">
        <f t="shared" si="7"/>
        <v>6.6580093438857041E-3</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投入係数表!M22</f>
        <v>0</v>
      </c>
      <c r="E22" s="77">
        <f t="shared" si="0"/>
        <v>0</v>
      </c>
      <c r="F22" s="76">
        <f>分析係数表!C25</f>
        <v>2.4457402008422391E-2</v>
      </c>
      <c r="G22" s="77">
        <f t="shared" si="1"/>
        <v>0</v>
      </c>
      <c r="H22" s="77">
        <v>1.6571509480663017E-3</v>
      </c>
      <c r="I22" s="77">
        <f t="shared" si="2"/>
        <v>1.6571509480663017E-3</v>
      </c>
      <c r="J22" s="76">
        <f>分析係数表!G25</f>
        <v>0.19696969696969696</v>
      </c>
      <c r="K22" s="78">
        <f t="shared" si="3"/>
        <v>3.2640852007366548E-4</v>
      </c>
      <c r="L22" s="79"/>
      <c r="M22" s="80"/>
      <c r="N22" s="81">
        <f>分析係数表!H25</f>
        <v>5.165911869543506E-4</v>
      </c>
      <c r="O22" s="82">
        <f t="shared" si="4"/>
        <v>8.3221698291234495E-3</v>
      </c>
      <c r="P22" s="76">
        <f>分析係数表!C25</f>
        <v>2.4457402008422391E-2</v>
      </c>
      <c r="Q22" s="82">
        <f t="shared" si="5"/>
        <v>2.0353865309323608E-4</v>
      </c>
      <c r="R22" s="83">
        <v>2.0597263014202555E-3</v>
      </c>
      <c r="S22" s="84">
        <f t="shared" si="6"/>
        <v>3.7168772494865572E-3</v>
      </c>
      <c r="T22" s="85">
        <f>分析係数表!F25</f>
        <v>0.35101010101010099</v>
      </c>
      <c r="U22" s="86">
        <f t="shared" si="7"/>
        <v>1.3046614587844227E-3</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投入係数表!M23</f>
        <v>0</v>
      </c>
      <c r="E23" s="77">
        <f t="shared" si="0"/>
        <v>0</v>
      </c>
      <c r="F23" s="76">
        <f>分析係数表!C26</f>
        <v>7.6803723816912361E-2</v>
      </c>
      <c r="G23" s="77">
        <f t="shared" si="1"/>
        <v>0</v>
      </c>
      <c r="H23" s="77">
        <v>2.7914145010307112E-3</v>
      </c>
      <c r="I23" s="77">
        <f t="shared" si="2"/>
        <v>2.7914145010307112E-3</v>
      </c>
      <c r="J23" s="76">
        <f>分析係数表!G26</f>
        <v>0.19661921708185054</v>
      </c>
      <c r="K23" s="78">
        <f t="shared" si="3"/>
        <v>5.4884573374358288E-4</v>
      </c>
      <c r="L23" s="79"/>
      <c r="M23" s="80"/>
      <c r="N23" s="81">
        <f>分析係数表!H26</f>
        <v>1.0945993261354961E-2</v>
      </c>
      <c r="O23" s="82">
        <f t="shared" si="4"/>
        <v>0.17633753182376019</v>
      </c>
      <c r="P23" s="76">
        <f>分析係数表!C26</f>
        <v>7.6803723816912361E-2</v>
      </c>
      <c r="Q23" s="82">
        <f t="shared" si="5"/>
        <v>1.3543379092748073E-2</v>
      </c>
      <c r="R23" s="83">
        <v>1.4614463449861019E-2</v>
      </c>
      <c r="S23" s="84">
        <f t="shared" si="6"/>
        <v>1.740587795089173E-2</v>
      </c>
      <c r="T23" s="85">
        <f>分析係数表!F26</f>
        <v>0.33496441281138789</v>
      </c>
      <c r="U23" s="86">
        <f t="shared" si="7"/>
        <v>5.830349687287132E-3</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投入係数表!M24</f>
        <v>0</v>
      </c>
      <c r="E24" s="77">
        <f t="shared" si="0"/>
        <v>0</v>
      </c>
      <c r="F24" s="76">
        <f>分析係数表!C27</f>
        <v>1</v>
      </c>
      <c r="G24" s="77">
        <f t="shared" si="1"/>
        <v>0</v>
      </c>
      <c r="H24" s="77">
        <v>7.0413297557415551E-3</v>
      </c>
      <c r="I24" s="77">
        <f t="shared" si="2"/>
        <v>7.0413297557415551E-3</v>
      </c>
      <c r="J24" s="76">
        <f>分析係数表!G27</f>
        <v>0.17096451389423448</v>
      </c>
      <c r="K24" s="78">
        <f t="shared" si="3"/>
        <v>1.2038175188593637E-3</v>
      </c>
      <c r="L24" s="79"/>
      <c r="M24" s="80"/>
      <c r="N24" s="81">
        <f>分析係数表!H27</f>
        <v>1.0923033653045878E-2</v>
      </c>
      <c r="O24" s="82">
        <f t="shared" si="4"/>
        <v>0.17596765760913247</v>
      </c>
      <c r="P24" s="76">
        <f>分析係数表!C27</f>
        <v>1</v>
      </c>
      <c r="Q24" s="82">
        <f t="shared" si="5"/>
        <v>0.17596765760913247</v>
      </c>
      <c r="R24" s="83">
        <v>0.18305572877819193</v>
      </c>
      <c r="S24" s="84">
        <f t="shared" si="6"/>
        <v>0.19009705853393349</v>
      </c>
      <c r="T24" s="85">
        <f>分析係数表!F27</f>
        <v>0.32199214841043799</v>
      </c>
      <c r="U24" s="86">
        <f t="shared" si="7"/>
        <v>6.1209760283846032E-2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投入係数表!M25</f>
        <v>0</v>
      </c>
      <c r="E25" s="77">
        <f t="shared" si="0"/>
        <v>0</v>
      </c>
      <c r="F25" s="76">
        <f>分析係数表!C28</f>
        <v>0.18074367492972143</v>
      </c>
      <c r="G25" s="77">
        <f t="shared" si="1"/>
        <v>0</v>
      </c>
      <c r="H25" s="77">
        <v>2.1887386098737267E-2</v>
      </c>
      <c r="I25" s="77">
        <f t="shared" si="2"/>
        <v>2.1887386098737267E-2</v>
      </c>
      <c r="J25" s="76">
        <f>分析係数表!G28</f>
        <v>0.12488465087665333</v>
      </c>
      <c r="K25" s="78">
        <f t="shared" si="3"/>
        <v>2.7333985715433189E-3</v>
      </c>
      <c r="L25" s="79"/>
      <c r="M25" s="80"/>
      <c r="N25" s="81">
        <f>分析係数表!H28</f>
        <v>2.063494796778767E-2</v>
      </c>
      <c r="O25" s="82">
        <f t="shared" si="4"/>
        <v>0.3324244503966533</v>
      </c>
      <c r="P25" s="76">
        <f>分析係数表!C28</f>
        <v>0.18074367492972143</v>
      </c>
      <c r="Q25" s="82">
        <f t="shared" si="5"/>
        <v>6.0083616801184014E-2</v>
      </c>
      <c r="R25" s="83">
        <v>6.9326409269395012E-2</v>
      </c>
      <c r="S25" s="84">
        <f t="shared" si="6"/>
        <v>9.1213795368132275E-2</v>
      </c>
      <c r="T25" s="85">
        <f>分析係数表!F28</f>
        <v>0.21337024505280427</v>
      </c>
      <c r="U25" s="86">
        <f t="shared" si="7"/>
        <v>1.9462309869894726E-2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投入係数表!M26</f>
        <v>1.0610079575596816E-2</v>
      </c>
      <c r="E26" s="77">
        <f t="shared" si="0"/>
        <v>1.0610079575596816</v>
      </c>
      <c r="F26" s="76">
        <f>分析係数表!C29</f>
        <v>0.4900686838685725</v>
      </c>
      <c r="G26" s="77">
        <f t="shared" si="1"/>
        <v>0.51996677333535535</v>
      </c>
      <c r="H26" s="77">
        <v>0.5886233746663988</v>
      </c>
      <c r="I26" s="77">
        <f t="shared" si="2"/>
        <v>0.5886233746663988</v>
      </c>
      <c r="J26" s="76">
        <f>分析係数表!G29</f>
        <v>0.25811666442139297</v>
      </c>
      <c r="K26" s="78">
        <f t="shared" si="3"/>
        <v>0.15193350206935471</v>
      </c>
      <c r="L26" s="79"/>
      <c r="M26" s="80"/>
      <c r="N26" s="81">
        <f>分析係数表!H29</f>
        <v>9.8668916708280954E-3</v>
      </c>
      <c r="O26" s="82">
        <f t="shared" si="4"/>
        <v>0.15895344373625786</v>
      </c>
      <c r="P26" s="76">
        <f>分析係数表!C29</f>
        <v>0.4900686838685725</v>
      </c>
      <c r="Q26" s="82">
        <f t="shared" si="5"/>
        <v>7.7898104968205081E-2</v>
      </c>
      <c r="R26" s="83">
        <v>0.11220827274432163</v>
      </c>
      <c r="S26" s="84">
        <f t="shared" si="6"/>
        <v>0.70083164741072046</v>
      </c>
      <c r="T26" s="85">
        <f>分析係数表!F29</f>
        <v>0.3889263101172033</v>
      </c>
      <c r="U26" s="86">
        <f t="shared" si="7"/>
        <v>0.27257186664081234</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投入係数表!M27</f>
        <v>6.18921308576481E-3</v>
      </c>
      <c r="E27" s="77">
        <f t="shared" si="0"/>
        <v>0.61892130857648098</v>
      </c>
      <c r="F27" s="76">
        <f>分析係数表!C30</f>
        <v>1</v>
      </c>
      <c r="G27" s="77">
        <f t="shared" si="1"/>
        <v>0.61892130857648098</v>
      </c>
      <c r="H27" s="77">
        <v>0.65726521606411936</v>
      </c>
      <c r="I27" s="77">
        <f t="shared" si="2"/>
        <v>0.65726521606411936</v>
      </c>
      <c r="J27" s="76">
        <f>分析係数表!G30</f>
        <v>0.3444616177228233</v>
      </c>
      <c r="K27" s="78">
        <f t="shared" si="3"/>
        <v>0.22640263959838755</v>
      </c>
      <c r="L27" s="79"/>
      <c r="M27" s="80"/>
      <c r="N27" s="81">
        <f>分析係数表!H30</f>
        <v>0</v>
      </c>
      <c r="O27" s="82">
        <f t="shared" si="4"/>
        <v>0</v>
      </c>
      <c r="P27" s="76">
        <f>分析係数表!C30</f>
        <v>1</v>
      </c>
      <c r="Q27" s="82">
        <f t="shared" si="5"/>
        <v>0</v>
      </c>
      <c r="R27" s="83">
        <v>4.2663366225691342E-2</v>
      </c>
      <c r="S27" s="84">
        <f t="shared" si="6"/>
        <v>0.6999285822898107</v>
      </c>
      <c r="T27" s="85">
        <f>分析係数表!F30</f>
        <v>0.4403400309119011</v>
      </c>
      <c r="U27" s="86">
        <f t="shared" si="7"/>
        <v>0.30820657356161835</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投入係数表!M28</f>
        <v>5.7471264367816091E-2</v>
      </c>
      <c r="E28" s="77">
        <f t="shared" si="0"/>
        <v>5.7471264367816088</v>
      </c>
      <c r="F28" s="76">
        <f>分析係数表!C31</f>
        <v>4.323595505617972E-2</v>
      </c>
      <c r="G28" s="77">
        <f t="shared" si="1"/>
        <v>0.24848250032287195</v>
      </c>
      <c r="H28" s="77">
        <v>0.25877730416447936</v>
      </c>
      <c r="I28" s="77">
        <f t="shared" si="2"/>
        <v>0.25877730416447936</v>
      </c>
      <c r="J28" s="76">
        <f>分析係数表!G31</f>
        <v>7.0393374741200831E-2</v>
      </c>
      <c r="K28" s="78">
        <f t="shared" si="3"/>
        <v>1.8216207746567906E-2</v>
      </c>
      <c r="L28" s="79"/>
      <c r="M28" s="80"/>
      <c r="N28" s="81">
        <f>分析係数表!H31</f>
        <v>2.2758711736377779E-2</v>
      </c>
      <c r="O28" s="82">
        <f t="shared" si="4"/>
        <v>0.36663781524971639</v>
      </c>
      <c r="P28" s="76">
        <f>分析係数表!C31</f>
        <v>4.323595505617972E-2</v>
      </c>
      <c r="Q28" s="82">
        <f t="shared" si="5"/>
        <v>1.5851936102032661E-2</v>
      </c>
      <c r="R28" s="83">
        <v>2.0683087995262257E-2</v>
      </c>
      <c r="S28" s="84">
        <f t="shared" si="6"/>
        <v>0.27946039215974161</v>
      </c>
      <c r="T28" s="85">
        <f>分析係数表!F31</f>
        <v>0.34575569358178054</v>
      </c>
      <c r="U28" s="86">
        <f t="shared" si="7"/>
        <v>9.6625021719827842E-2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投入係数表!M29</f>
        <v>1.7683465959328027E-3</v>
      </c>
      <c r="E29" s="77">
        <f t="shared" si="0"/>
        <v>0.17683465959328026</v>
      </c>
      <c r="F29" s="76">
        <f>分析係数表!C32</f>
        <v>0.52019105514546249</v>
      </c>
      <c r="G29" s="77">
        <f t="shared" si="1"/>
        <v>9.1987808160117146E-2</v>
      </c>
      <c r="H29" s="77">
        <v>0.10585612662677295</v>
      </c>
      <c r="I29" s="77">
        <f t="shared" si="2"/>
        <v>0.10585612662677295</v>
      </c>
      <c r="J29" s="76">
        <f>分析係数表!G32</f>
        <v>0.14013266998341625</v>
      </c>
      <c r="K29" s="78">
        <f t="shared" si="3"/>
        <v>1.4833901658312295E-2</v>
      </c>
      <c r="L29" s="79"/>
      <c r="M29" s="80"/>
      <c r="N29" s="81">
        <f>分析係数表!H32</f>
        <v>6.5492282701657108E-3</v>
      </c>
      <c r="O29" s="82">
        <f t="shared" si="4"/>
        <v>0.10550661972255394</v>
      </c>
      <c r="P29" s="76">
        <f>分析係数表!C32</f>
        <v>0.52019105514546249</v>
      </c>
      <c r="Q29" s="82">
        <f t="shared" si="5"/>
        <v>5.4883599838306402E-2</v>
      </c>
      <c r="R29" s="83">
        <v>6.8995355876799558E-2</v>
      </c>
      <c r="S29" s="84">
        <f t="shared" si="6"/>
        <v>0.17485148250357252</v>
      </c>
      <c r="T29" s="85">
        <f>分析係数表!F32</f>
        <v>0.48341625207296851</v>
      </c>
      <c r="U29" s="86">
        <f t="shared" si="7"/>
        <v>8.4526048341279261E-2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投入係数表!M30</f>
        <v>1.7683465959328027E-3</v>
      </c>
      <c r="E30" s="77">
        <f t="shared" si="0"/>
        <v>0.17683465959328026</v>
      </c>
      <c r="F30" s="76">
        <f>分析係数表!C33</f>
        <v>0.8616094310609943</v>
      </c>
      <c r="G30" s="77">
        <f t="shared" si="1"/>
        <v>0.15236241044403082</v>
      </c>
      <c r="H30" s="77">
        <v>0.17599760358592206</v>
      </c>
      <c r="I30" s="77">
        <f t="shared" si="2"/>
        <v>0.17599760358592206</v>
      </c>
      <c r="J30" s="76">
        <f>分析係数表!G33</f>
        <v>0.50771971496437052</v>
      </c>
      <c r="K30" s="78">
        <f t="shared" si="3"/>
        <v>8.9357453127056619E-2</v>
      </c>
      <c r="L30" s="79"/>
      <c r="M30" s="80"/>
      <c r="N30" s="81">
        <f>分析係数表!H33</f>
        <v>9.6430354898145438E-4</v>
      </c>
      <c r="O30" s="82">
        <f t="shared" si="4"/>
        <v>1.5534717014363771E-2</v>
      </c>
      <c r="P30" s="76">
        <f>分析係数表!C33</f>
        <v>0.8616094310609943</v>
      </c>
      <c r="Q30" s="82">
        <f t="shared" si="5"/>
        <v>1.3384858688439517E-2</v>
      </c>
      <c r="R30" s="83">
        <v>3.7653600571764471E-2</v>
      </c>
      <c r="S30" s="84">
        <f t="shared" si="6"/>
        <v>0.21365120415768654</v>
      </c>
      <c r="T30" s="85">
        <f>分析係数表!F33</f>
        <v>0.64489311163895491</v>
      </c>
      <c r="U30" s="86">
        <f t="shared" si="7"/>
        <v>0.13778218985466009</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投入係数表!M31</f>
        <v>3.8019451812555262E-2</v>
      </c>
      <c r="E31" s="77">
        <f t="shared" si="0"/>
        <v>3.8019451812555261</v>
      </c>
      <c r="F31" s="76">
        <f>分析係数表!C34</f>
        <v>0.46533725073451271</v>
      </c>
      <c r="G31" s="77">
        <f t="shared" si="1"/>
        <v>1.769186718088775</v>
      </c>
      <c r="H31" s="77">
        <v>1.9594792948865432</v>
      </c>
      <c r="I31" s="77">
        <f t="shared" si="2"/>
        <v>1.9594792948865432</v>
      </c>
      <c r="J31" s="76">
        <f>分析係数表!G34</f>
        <v>0.42478189749182116</v>
      </c>
      <c r="K31" s="78">
        <f t="shared" si="3"/>
        <v>0.83235133297784158</v>
      </c>
      <c r="L31" s="79"/>
      <c r="M31" s="80"/>
      <c r="N31" s="81">
        <f>分析係数表!H34</f>
        <v>0.16189393808941618</v>
      </c>
      <c r="O31" s="82">
        <f t="shared" si="4"/>
        <v>2.6080755558936319</v>
      </c>
      <c r="P31" s="76">
        <f>分析係数表!C34</f>
        <v>0.46533725073451271</v>
      </c>
      <c r="Q31" s="82">
        <f t="shared" si="5"/>
        <v>1.2136347088874286</v>
      </c>
      <c r="R31" s="83">
        <v>1.3194875807623812</v>
      </c>
      <c r="S31" s="84">
        <f t="shared" si="6"/>
        <v>3.2789668756489245</v>
      </c>
      <c r="T31" s="85">
        <f>分析係数表!F34</f>
        <v>0.69907306434023986</v>
      </c>
      <c r="U31" s="86">
        <f t="shared" si="7"/>
        <v>2.2922374216300359</v>
      </c>
      <c r="V31" s="87">
        <f>分析係数表!D34</f>
        <v>0.22532715376226828</v>
      </c>
      <c r="W31" s="167">
        <f t="shared" si="8"/>
        <v>1</v>
      </c>
      <c r="X31" s="76">
        <f>分析係数表!E34</f>
        <v>0.16319520174482008</v>
      </c>
      <c r="Y31" s="166">
        <f t="shared" si="9"/>
        <v>1</v>
      </c>
    </row>
    <row r="32" spans="1:25" x14ac:dyDescent="0.2">
      <c r="A32" s="6" t="s">
        <v>20</v>
      </c>
      <c r="B32" s="5" t="s">
        <v>37</v>
      </c>
      <c r="C32" s="90"/>
      <c r="D32" s="76">
        <f>投入係数表!M32</f>
        <v>1.0610079575596816E-2</v>
      </c>
      <c r="E32" s="77">
        <f t="shared" si="0"/>
        <v>1.0610079575596816</v>
      </c>
      <c r="F32" s="76">
        <f>分析係数表!C35</f>
        <v>0.39835445318599483</v>
      </c>
      <c r="G32" s="77">
        <f t="shared" si="1"/>
        <v>0.42265724475967614</v>
      </c>
      <c r="H32" s="77">
        <v>0.50219985936991507</v>
      </c>
      <c r="I32" s="77">
        <f t="shared" si="2"/>
        <v>0.50219985936991507</v>
      </c>
      <c r="J32" s="76">
        <f>分析係数表!G35</f>
        <v>0.31392226148409896</v>
      </c>
      <c r="K32" s="78">
        <f t="shared" si="3"/>
        <v>0.1576517155704002</v>
      </c>
      <c r="L32" s="79"/>
      <c r="M32" s="80"/>
      <c r="N32" s="81">
        <f>分析係数表!H35</f>
        <v>6.1135697025008755E-2</v>
      </c>
      <c r="O32" s="82">
        <f t="shared" si="4"/>
        <v>0.98488256499993176</v>
      </c>
      <c r="P32" s="76">
        <f>分析係数表!C35</f>
        <v>0.39835445318599483</v>
      </c>
      <c r="Q32" s="82">
        <f t="shared" si="5"/>
        <v>0.39233235563296781</v>
      </c>
      <c r="R32" s="83">
        <v>0.50452944266059863</v>
      </c>
      <c r="S32" s="84">
        <f t="shared" si="6"/>
        <v>1.0067293020305137</v>
      </c>
      <c r="T32" s="85">
        <f>分析係数表!F35</f>
        <v>0.64325088339222614</v>
      </c>
      <c r="U32" s="86">
        <f t="shared" si="7"/>
        <v>0.64757951286796722</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投入係数表!M33</f>
        <v>2.6525198938992041E-3</v>
      </c>
      <c r="E33" s="77">
        <f t="shared" si="0"/>
        <v>0.2652519893899204</v>
      </c>
      <c r="F33" s="76">
        <f>分析係数表!C36</f>
        <v>0.82984806862140492</v>
      </c>
      <c r="G33" s="77">
        <f t="shared" si="1"/>
        <v>0.22011885109321083</v>
      </c>
      <c r="H33" s="77">
        <v>0.34212862104148573</v>
      </c>
      <c r="I33" s="77">
        <f t="shared" si="2"/>
        <v>0.34212862104148573</v>
      </c>
      <c r="J33" s="76">
        <f>分析係数表!G36</f>
        <v>2.3700511715593859E-2</v>
      </c>
      <c r="K33" s="78">
        <f t="shared" si="3"/>
        <v>8.108623391233704E-3</v>
      </c>
      <c r="L33" s="79"/>
      <c r="M33" s="80"/>
      <c r="N33" s="81">
        <f>分析係数表!H36</f>
        <v>0.1825633254696675</v>
      </c>
      <c r="O33" s="82">
        <f t="shared" si="4"/>
        <v>2.9410548176122271</v>
      </c>
      <c r="P33" s="76">
        <f>分析係数表!C36</f>
        <v>0.82984806862140492</v>
      </c>
      <c r="Q33" s="82">
        <f t="shared" si="5"/>
        <v>2.440628660105185</v>
      </c>
      <c r="R33" s="83">
        <v>2.5482122773437177</v>
      </c>
      <c r="S33" s="84">
        <f t="shared" si="6"/>
        <v>2.8903408983852032</v>
      </c>
      <c r="T33" s="85">
        <f>分析係数表!F36</f>
        <v>0.87735658497172098</v>
      </c>
      <c r="U33" s="86">
        <f t="shared" si="7"/>
        <v>2.5358596200113381</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投入係数表!M34</f>
        <v>4.6861184792219276E-2</v>
      </c>
      <c r="E34" s="77">
        <f t="shared" si="0"/>
        <v>4.6861184792219275</v>
      </c>
      <c r="F34" s="76">
        <f>分析係数表!C37</f>
        <v>0.51418558077436582</v>
      </c>
      <c r="G34" s="77">
        <f t="shared" si="1"/>
        <v>2.4095345518162148</v>
      </c>
      <c r="H34" s="77">
        <v>2.6466676772290039</v>
      </c>
      <c r="I34" s="77">
        <f t="shared" si="2"/>
        <v>2.6466676772290039</v>
      </c>
      <c r="J34" s="76">
        <f>分析係数表!G37</f>
        <v>0.49604430379746833</v>
      </c>
      <c r="K34" s="78">
        <f t="shared" si="3"/>
        <v>1.3128644253343238</v>
      </c>
      <c r="L34" s="79"/>
      <c r="M34" s="80"/>
      <c r="N34" s="81">
        <f>分析係数表!H37</f>
        <v>4.8416074021777188E-2</v>
      </c>
      <c r="O34" s="82">
        <f t="shared" si="4"/>
        <v>0.77997225009618099</v>
      </c>
      <c r="P34" s="76">
        <f>分析係数表!C37</f>
        <v>0.51418558077436582</v>
      </c>
      <c r="Q34" s="82">
        <f t="shared" si="5"/>
        <v>0.40105048440359375</v>
      </c>
      <c r="R34" s="83">
        <v>0.48594301315924904</v>
      </c>
      <c r="S34" s="84">
        <f t="shared" si="6"/>
        <v>3.1326106903882529</v>
      </c>
      <c r="T34" s="85">
        <f>分析係数表!F37</f>
        <v>0.72084956183057447</v>
      </c>
      <c r="U34" s="86">
        <f t="shared" si="7"/>
        <v>2.2581410435521456</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投入係数表!M35</f>
        <v>5.3050397877984082E-3</v>
      </c>
      <c r="E35" s="77">
        <f t="shared" si="0"/>
        <v>0.53050397877984079</v>
      </c>
      <c r="F35" s="76">
        <f>分析係数表!C38</f>
        <v>1.798368367772285E-2</v>
      </c>
      <c r="G35" s="77">
        <f t="shared" si="1"/>
        <v>9.5404157441500523E-3</v>
      </c>
      <c r="H35" s="77">
        <v>1.4272089883740981E-2</v>
      </c>
      <c r="I35" s="77">
        <f t="shared" si="2"/>
        <v>1.4272089883740981E-2</v>
      </c>
      <c r="J35" s="76">
        <f>分析係数表!G38</f>
        <v>0.32425742574257427</v>
      </c>
      <c r="K35" s="78">
        <f t="shared" si="3"/>
        <v>4.6278311256684867E-3</v>
      </c>
      <c r="L35" s="79"/>
      <c r="M35" s="80"/>
      <c r="N35" s="81">
        <f>分析係数表!H38</f>
        <v>4.2681911846583896E-2</v>
      </c>
      <c r="O35" s="82">
        <f t="shared" si="4"/>
        <v>0.68759616499291065</v>
      </c>
      <c r="P35" s="76">
        <f>分析係数表!C38</f>
        <v>1.798368367772285E-2</v>
      </c>
      <c r="Q35" s="82">
        <f t="shared" si="5"/>
        <v>1.2365511929247836E-2</v>
      </c>
      <c r="R35" s="83">
        <v>1.5641353894589365E-2</v>
      </c>
      <c r="S35" s="84">
        <f t="shared" si="6"/>
        <v>2.9913443778330346E-2</v>
      </c>
      <c r="T35" s="85">
        <f>分析係数表!F38</f>
        <v>0.53712871287128716</v>
      </c>
      <c r="U35" s="86">
        <f t="shared" si="7"/>
        <v>1.6067369554202193E-2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投入係数表!M36</f>
        <v>0</v>
      </c>
      <c r="E36" s="77">
        <f t="shared" si="0"/>
        <v>0</v>
      </c>
      <c r="F36" s="76">
        <f>分析係数表!C39</f>
        <v>1</v>
      </c>
      <c r="G36" s="77">
        <f t="shared" si="1"/>
        <v>0</v>
      </c>
      <c r="H36" s="77">
        <v>0.10026134415190685</v>
      </c>
      <c r="I36" s="77">
        <f t="shared" si="2"/>
        <v>0.10026134415190685</v>
      </c>
      <c r="J36" s="76">
        <f>分析係数表!G39</f>
        <v>0.35219608488238197</v>
      </c>
      <c r="K36" s="78">
        <f t="shared" si="3"/>
        <v>3.5311652875346697E-2</v>
      </c>
      <c r="L36" s="79"/>
      <c r="M36" s="80"/>
      <c r="N36" s="81">
        <f>分析係数表!H39</f>
        <v>3.8399944896940056E-3</v>
      </c>
      <c r="O36" s="82">
        <f t="shared" si="4"/>
        <v>6.1861462396484296E-2</v>
      </c>
      <c r="P36" s="76">
        <f>分析係数表!C39</f>
        <v>1</v>
      </c>
      <c r="Q36" s="82">
        <f t="shared" si="5"/>
        <v>6.1861462396484296E-2</v>
      </c>
      <c r="R36" s="83">
        <v>0.10326081611615659</v>
      </c>
      <c r="S36" s="84">
        <f t="shared" si="6"/>
        <v>0.20352216026806344</v>
      </c>
      <c r="T36" s="85">
        <f>分析係数表!F39</f>
        <v>0.70282941273235733</v>
      </c>
      <c r="U36" s="86">
        <f t="shared" si="7"/>
        <v>0.14304136037922374</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投入係数表!M37</f>
        <v>0</v>
      </c>
      <c r="E37" s="77">
        <f t="shared" si="0"/>
        <v>0</v>
      </c>
      <c r="F37" s="76">
        <f>分析係数表!C40</f>
        <v>0.9626016260162602</v>
      </c>
      <c r="G37" s="77">
        <f t="shared" si="1"/>
        <v>0</v>
      </c>
      <c r="H37" s="77">
        <v>1.4439794710277359E-3</v>
      </c>
      <c r="I37" s="77">
        <f t="shared" si="2"/>
        <v>1.4439794710277359E-3</v>
      </c>
      <c r="J37" s="76">
        <f>分析係数表!G40</f>
        <v>0.50871012884234912</v>
      </c>
      <c r="K37" s="78">
        <f t="shared" si="3"/>
        <v>7.3456698275222668E-4</v>
      </c>
      <c r="L37" s="79"/>
      <c r="M37" s="80"/>
      <c r="N37" s="81">
        <f>分析係数表!H40</f>
        <v>2.9858970605961464E-2</v>
      </c>
      <c r="O37" s="82">
        <f t="shared" si="4"/>
        <v>0.48102141612333538</v>
      </c>
      <c r="P37" s="76">
        <f>分析係数表!C40</f>
        <v>0.9626016260162602</v>
      </c>
      <c r="Q37" s="82">
        <f t="shared" si="5"/>
        <v>0.46303199730896677</v>
      </c>
      <c r="R37" s="83">
        <v>0.4638570177325736</v>
      </c>
      <c r="S37" s="84">
        <f t="shared" si="6"/>
        <v>0.46530099720360135</v>
      </c>
      <c r="T37" s="85">
        <f>分析係数表!F40</f>
        <v>0.70414515272885203</v>
      </c>
      <c r="U37" s="86">
        <f t="shared" si="7"/>
        <v>0.32763944174081705</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投入係数表!M38</f>
        <v>0</v>
      </c>
      <c r="E38" s="77">
        <f t="shared" si="0"/>
        <v>0</v>
      </c>
      <c r="F38" s="76">
        <f>分析係数表!C41</f>
        <v>0.80407934786411506</v>
      </c>
      <c r="G38" s="77">
        <f t="shared" si="1"/>
        <v>0</v>
      </c>
      <c r="H38" s="77">
        <v>2.8408664765200539E-3</v>
      </c>
      <c r="I38" s="77">
        <f t="shared" si="2"/>
        <v>2.8408664765200539E-3</v>
      </c>
      <c r="J38" s="76">
        <f>分析係数表!G41</f>
        <v>0.44359889765752225</v>
      </c>
      <c r="K38" s="78">
        <f t="shared" si="3"/>
        <v>1.2602052373765053E-3</v>
      </c>
      <c r="L38" s="79"/>
      <c r="M38" s="80"/>
      <c r="N38" s="81">
        <f>分析係数表!H41</f>
        <v>5.117122701886706E-2</v>
      </c>
      <c r="O38" s="82">
        <f t="shared" si="4"/>
        <v>0.82435715585150604</v>
      </c>
      <c r="P38" s="76">
        <f>分析係数表!C41</f>
        <v>0.80407934786411506</v>
      </c>
      <c r="Q38" s="82">
        <f t="shared" si="5"/>
        <v>0.66284856428419558</v>
      </c>
      <c r="R38" s="83">
        <v>0.67489215301058825</v>
      </c>
      <c r="S38" s="84">
        <f t="shared" si="6"/>
        <v>0.67773301948710829</v>
      </c>
      <c r="T38" s="85">
        <f>分析係数表!F41</f>
        <v>0.54800826756858323</v>
      </c>
      <c r="U38" s="86">
        <f t="shared" si="7"/>
        <v>0.37140329788315507</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投入係数表!M39</f>
        <v>0</v>
      </c>
      <c r="E39" s="77">
        <f>$C$15*D39</f>
        <v>0</v>
      </c>
      <c r="F39" s="76">
        <f>分析係数表!C42</f>
        <v>0.72084063047285463</v>
      </c>
      <c r="G39" s="77">
        <f>E39*F39</f>
        <v>0</v>
      </c>
      <c r="H39" s="77">
        <v>1.0852923942690048E-2</v>
      </c>
      <c r="I39" s="77">
        <f>C39+H39</f>
        <v>1.0852923942690048E-2</v>
      </c>
      <c r="J39" s="76">
        <f>分析係数表!G42</f>
        <v>0.48553519768563164</v>
      </c>
      <c r="K39" s="78">
        <f>I39*J39</f>
        <v>5.2694765719811373E-3</v>
      </c>
      <c r="L39" s="79"/>
      <c r="M39" s="80"/>
      <c r="N39" s="81">
        <f>分析係数表!H42</f>
        <v>1.3345272329654056E-2</v>
      </c>
      <c r="O39" s="82">
        <f t="shared" si="4"/>
        <v>0.21498938725235575</v>
      </c>
      <c r="P39" s="76">
        <f>分析係数表!C42</f>
        <v>0.72084063047285463</v>
      </c>
      <c r="Q39" s="82">
        <f>O39*P39</f>
        <v>0.15497308545196081</v>
      </c>
      <c r="R39" s="83">
        <v>0.16294196242228254</v>
      </c>
      <c r="S39" s="84">
        <f>I39+R39</f>
        <v>0.17379488636497259</v>
      </c>
      <c r="T39" s="85">
        <f>分析係数表!F42</f>
        <v>0.55737704918032782</v>
      </c>
      <c r="U39" s="86">
        <f t="shared" si="7"/>
        <v>9.6869280924738815E-2</v>
      </c>
      <c r="V39" s="87">
        <f>分析係数表!D42</f>
        <v>0.19961427193828352</v>
      </c>
      <c r="W39" s="167">
        <f t="shared" si="8"/>
        <v>0</v>
      </c>
      <c r="X39" s="76">
        <f>分析係数表!E42</f>
        <v>0.15043394406943106</v>
      </c>
      <c r="Y39" s="166">
        <f t="shared" si="9"/>
        <v>0</v>
      </c>
    </row>
    <row r="40" spans="1:25" x14ac:dyDescent="0.2">
      <c r="A40" s="6" t="s">
        <v>195</v>
      </c>
      <c r="B40" s="5" t="s">
        <v>41</v>
      </c>
      <c r="C40" s="90"/>
      <c r="D40" s="76">
        <f>投入係数表!M40</f>
        <v>5.3934571175950484E-2</v>
      </c>
      <c r="E40" s="77">
        <f>$C$15*D40</f>
        <v>5.3934571175950481</v>
      </c>
      <c r="F40" s="76">
        <f>分析係数表!C43</f>
        <v>0.38963327337469256</v>
      </c>
      <c r="G40" s="77">
        <f>E40*F40</f>
        <v>2.1014703515345925</v>
      </c>
      <c r="H40" s="77">
        <v>2.4792626794932229</v>
      </c>
      <c r="I40" s="77">
        <f>C40+H40</f>
        <v>2.4792626794932229</v>
      </c>
      <c r="J40" s="76">
        <f>分析係数表!G43</f>
        <v>0.33758167298539971</v>
      </c>
      <c r="K40" s="78">
        <f>I40*J40</f>
        <v>0.836953643113587</v>
      </c>
      <c r="L40" s="79"/>
      <c r="M40" s="80"/>
      <c r="N40" s="81">
        <f>分析係数表!H43</f>
        <v>3.6299140736659033E-2</v>
      </c>
      <c r="O40" s="82">
        <f t="shared" si="4"/>
        <v>0.58477113332640762</v>
      </c>
      <c r="P40" s="76">
        <f>分析係数表!C43</f>
        <v>0.38963327337469256</v>
      </c>
      <c r="Q40" s="82">
        <f>O40*P40</f>
        <v>0.22784629085299696</v>
      </c>
      <c r="R40" s="83">
        <v>0.40730347209975792</v>
      </c>
      <c r="S40" s="84">
        <f>I40+R40</f>
        <v>2.886566151592981</v>
      </c>
      <c r="T40" s="85">
        <f>分析係数表!F43</f>
        <v>0.6053884004194563</v>
      </c>
      <c r="U40" s="86">
        <f t="shared" si="7"/>
        <v>1.7474936652178206</v>
      </c>
      <c r="V40" s="87">
        <f>分析係数表!D43</f>
        <v>0.1323707348552069</v>
      </c>
      <c r="W40" s="167">
        <f t="shared" si="8"/>
        <v>0</v>
      </c>
      <c r="X40" s="76">
        <f>分析係数表!E43</f>
        <v>0.1111559248205211</v>
      </c>
      <c r="Y40" s="166">
        <f t="shared" si="9"/>
        <v>0</v>
      </c>
    </row>
    <row r="41" spans="1:25" x14ac:dyDescent="0.2">
      <c r="A41" s="6" t="s">
        <v>341</v>
      </c>
      <c r="B41" s="5" t="s">
        <v>42</v>
      </c>
      <c r="C41" s="90"/>
      <c r="D41" s="76">
        <f>投入係数表!M41</f>
        <v>0</v>
      </c>
      <c r="E41" s="77">
        <f>$C$15*D41</f>
        <v>0</v>
      </c>
      <c r="F41" s="76">
        <f>分析係数表!C44</f>
        <v>0.46868809379421872</v>
      </c>
      <c r="G41" s="77">
        <f>E41*F41</f>
        <v>0</v>
      </c>
      <c r="H41" s="77">
        <v>3.0637968336632618E-3</v>
      </c>
      <c r="I41" s="77">
        <f>C41+H41</f>
        <v>3.0637968336632618E-3</v>
      </c>
      <c r="J41" s="76">
        <f>分析係数表!G44</f>
        <v>0.26169007702763936</v>
      </c>
      <c r="K41" s="78">
        <f>I41*J41</f>
        <v>8.0176522939837656E-4</v>
      </c>
      <c r="L41" s="79"/>
      <c r="M41" s="80"/>
      <c r="N41" s="81">
        <f>分析係数表!H44</f>
        <v>0.11189365109431233</v>
      </c>
      <c r="O41" s="82">
        <f t="shared" si="4"/>
        <v>1.802581984988139</v>
      </c>
      <c r="P41" s="76">
        <f>分析係数表!C44</f>
        <v>0.46868809379421872</v>
      </c>
      <c r="Q41" s="82">
        <f>O41*P41</f>
        <v>0.84484871445188992</v>
      </c>
      <c r="R41" s="83">
        <v>0.85860894402451193</v>
      </c>
      <c r="S41" s="84">
        <f>I41+R41</f>
        <v>0.86167274085817525</v>
      </c>
      <c r="T41" s="85">
        <f>分析係数表!F44</f>
        <v>0.56748980516538283</v>
      </c>
      <c r="U41" s="86">
        <f t="shared" si="7"/>
        <v>0.4889904958259273</v>
      </c>
      <c r="V41" s="87">
        <f>分析係数表!D44</f>
        <v>0.1153375623017671</v>
      </c>
      <c r="W41" s="167">
        <f t="shared" si="8"/>
        <v>0</v>
      </c>
      <c r="X41" s="76">
        <f>分析係数表!E44</f>
        <v>8.8151336656094245E-2</v>
      </c>
      <c r="Y41" s="166">
        <f t="shared" si="9"/>
        <v>0</v>
      </c>
    </row>
    <row r="42" spans="1:25" x14ac:dyDescent="0.2">
      <c r="A42" s="6" t="s">
        <v>342</v>
      </c>
      <c r="B42" s="5" t="s">
        <v>279</v>
      </c>
      <c r="C42" s="90"/>
      <c r="D42" s="76">
        <f>投入係数表!M42</f>
        <v>1.7683465959328027E-3</v>
      </c>
      <c r="E42" s="77">
        <f>$C$15*D42</f>
        <v>0.17683465959328026</v>
      </c>
      <c r="F42" s="76">
        <f>分析係数表!C45</f>
        <v>1</v>
      </c>
      <c r="G42" s="77">
        <f>E42*F42</f>
        <v>0.17683465959328026</v>
      </c>
      <c r="H42" s="77">
        <v>0.200405525628572</v>
      </c>
      <c r="I42" s="77">
        <f>C42+H42</f>
        <v>0.200405525628572</v>
      </c>
      <c r="J42" s="76">
        <f>分析係数表!G45</f>
        <v>0</v>
      </c>
      <c r="K42" s="78">
        <f>I42*J42</f>
        <v>0</v>
      </c>
      <c r="L42" s="79"/>
      <c r="M42" s="80"/>
      <c r="N42" s="81">
        <f>分析係数表!H45</f>
        <v>0</v>
      </c>
      <c r="O42" s="82">
        <f t="shared" si="4"/>
        <v>0</v>
      </c>
      <c r="P42" s="76">
        <f>分析係数表!C45</f>
        <v>1</v>
      </c>
      <c r="Q42" s="82">
        <f>O42*P42</f>
        <v>0</v>
      </c>
      <c r="R42" s="83">
        <v>1.6998099912590773E-2</v>
      </c>
      <c r="S42" s="84">
        <f>I42+R42</f>
        <v>0.21740362554116277</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投入係数表!M43</f>
        <v>8.8417329796640146E-3</v>
      </c>
      <c r="E43" s="77">
        <f>$C$15*D43</f>
        <v>0.88417329796640143</v>
      </c>
      <c r="F43" s="76">
        <f>分析係数表!C46</f>
        <v>0.536069455406472</v>
      </c>
      <c r="G43" s="77">
        <f>E43*F43</f>
        <v>0.47397829832579308</v>
      </c>
      <c r="H43" s="77">
        <v>0.52913118681099369</v>
      </c>
      <c r="I43" s="77">
        <f>C43+H43</f>
        <v>0.52913118681099369</v>
      </c>
      <c r="J43" s="76">
        <f>分析係数表!G46</f>
        <v>9.4007050528789656E-3</v>
      </c>
      <c r="K43" s="78">
        <f>I43*J43</f>
        <v>4.9742062214899524E-3</v>
      </c>
      <c r="L43" s="79"/>
      <c r="M43" s="80"/>
      <c r="N43" s="81">
        <f>分析係数表!H46</f>
        <v>2.2310999374350673E-2</v>
      </c>
      <c r="O43" s="82">
        <f t="shared" si="4"/>
        <v>0.35942526806447606</v>
      </c>
      <c r="P43" s="76">
        <f>分析係数表!C46</f>
        <v>0.536069455406472</v>
      </c>
      <c r="Q43" s="82">
        <f>O43*P43</f>
        <v>0.19267690771064888</v>
      </c>
      <c r="R43" s="83">
        <v>0.21848589156862722</v>
      </c>
      <c r="S43" s="84">
        <f>I43+R43</f>
        <v>0.74761707837962088</v>
      </c>
      <c r="T43" s="85">
        <f>分析係数表!F46</f>
        <v>0.31345475910693305</v>
      </c>
      <c r="U43" s="86">
        <f t="shared" si="7"/>
        <v>0.23434413120771314</v>
      </c>
      <c r="V43" s="87">
        <f>分析係数表!D46</f>
        <v>1.7626321974148062E-3</v>
      </c>
      <c r="W43" s="167">
        <f t="shared" si="8"/>
        <v>0</v>
      </c>
      <c r="X43" s="76">
        <f>分析係数表!E46</f>
        <v>4.4065804935370153E-3</v>
      </c>
      <c r="Y43" s="166">
        <f t="shared" si="9"/>
        <v>0</v>
      </c>
    </row>
    <row r="44" spans="1:25" x14ac:dyDescent="0.2">
      <c r="A44" s="192">
        <v>40</v>
      </c>
      <c r="B44" s="14" t="s">
        <v>151</v>
      </c>
      <c r="C44" s="197">
        <f>SUM(C5:C43)</f>
        <v>100</v>
      </c>
      <c r="D44" s="92">
        <f>投入係数表!M44</f>
        <v>0.5251989389920424</v>
      </c>
      <c r="E44" s="91">
        <f>SUM(E5:E43)</f>
        <v>52.519893899204249</v>
      </c>
      <c r="F44" s="92">
        <f>分析係数表!C47</f>
        <v>0.44522465035354009</v>
      </c>
      <c r="G44" s="91">
        <f>SUM(G5:G43)</f>
        <v>11.399095866299019</v>
      </c>
      <c r="H44" s="91">
        <f>SUM(H5:H43)</f>
        <v>13.061693988395193</v>
      </c>
      <c r="I44" s="91">
        <f>SUM(I5:I43)</f>
        <v>113.06169398839521</v>
      </c>
      <c r="J44" s="92">
        <f>分析係数表!G47</f>
        <v>0.26635660586338372</v>
      </c>
      <c r="K44" s="93">
        <f>SUM(K5:K43)</f>
        <v>25.679775158697446</v>
      </c>
      <c r="L44" s="94">
        <f>最終需要_まとめ!$L$33</f>
        <v>0.62733333333333341</v>
      </c>
      <c r="M44" s="91">
        <f>K44*L44</f>
        <v>16.109778949556201</v>
      </c>
      <c r="N44" s="95">
        <f>分析係数表!H47</f>
        <v>1</v>
      </c>
      <c r="O44" s="96">
        <f>SUM(O5:O43)</f>
        <v>16.109778949556205</v>
      </c>
      <c r="P44" s="92">
        <f>分析係数表!C47</f>
        <v>0.44522465035354009</v>
      </c>
      <c r="Q44" s="96">
        <f>SUM(Q5:Q43)</f>
        <v>7.8260177057653646</v>
      </c>
      <c r="R44" s="91">
        <f>SUM(R5:R43)</f>
        <v>8.778585039153544</v>
      </c>
      <c r="S44" s="97">
        <f>SUM(S5:S43)</f>
        <v>121.84027902754876</v>
      </c>
      <c r="T44" s="98">
        <f>分析係数表!F47</f>
        <v>0.51444037128882703</v>
      </c>
      <c r="U44" s="99">
        <f>SUM(U5:U43)</f>
        <v>59.040019688865385</v>
      </c>
      <c r="V44" s="100">
        <f>分析係数表!D47</f>
        <v>9.5757819315252443E-2</v>
      </c>
      <c r="W44" s="164">
        <f>SUM(W5:W43)</f>
        <v>11</v>
      </c>
      <c r="X44" s="92">
        <f>分析係数表!E47</f>
        <v>7.8077982415729788E-2</v>
      </c>
      <c r="Y44" s="102">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302</v>
      </c>
      <c r="S2" s="3" t="s">
        <v>153</v>
      </c>
      <c r="U2" s="64" t="s">
        <v>210</v>
      </c>
      <c r="W2" s="3" t="s">
        <v>130</v>
      </c>
      <c r="Y2" s="3" t="s">
        <v>154</v>
      </c>
    </row>
    <row r="3" spans="1:25" ht="44" x14ac:dyDescent="0.2">
      <c r="B3" s="65"/>
      <c r="C3" s="66" t="s">
        <v>228</v>
      </c>
      <c r="D3" s="66" t="s">
        <v>241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投入係数表!N5</f>
        <v>0</v>
      </c>
      <c r="E5" s="77">
        <f t="shared" ref="E5:E38" si="0">$C$16*D5</f>
        <v>0</v>
      </c>
      <c r="F5" s="76">
        <f>分析係数表!C8</f>
        <v>0.25708080716677228</v>
      </c>
      <c r="G5" s="77">
        <f t="shared" ref="G5:G38" si="1">E5*F5</f>
        <v>0</v>
      </c>
      <c r="H5" s="77">
        <f t="array" ref="H5:H43">MMULT(逆行列係数!C5:AO43,'12'!G5:G43)</f>
        <v>6.9079776915336583E-4</v>
      </c>
      <c r="I5" s="77">
        <f t="shared" ref="I5:I38" si="2">C5+H5</f>
        <v>6.9079776915336583E-4</v>
      </c>
      <c r="J5" s="76">
        <f>分析係数表!G8</f>
        <v>0.11961316593145571</v>
      </c>
      <c r="K5" s="78">
        <f t="shared" ref="K5:K38" si="3">I5*J5</f>
        <v>8.2628508186820989E-5</v>
      </c>
      <c r="L5" s="79" t="s">
        <v>183</v>
      </c>
      <c r="M5" s="80" t="s">
        <v>183</v>
      </c>
      <c r="N5" s="81">
        <f>分析係数表!H8</f>
        <v>1.1829938181254628E-2</v>
      </c>
      <c r="O5" s="82">
        <f t="shared" ref="O5:O43" si="4">$M$44*N5</f>
        <v>5.8816273772411554E-2</v>
      </c>
      <c r="P5" s="76">
        <f>分析係数表!C8</f>
        <v>0.25708080716677228</v>
      </c>
      <c r="Q5" s="82">
        <f t="shared" ref="Q5:Q38" si="5">O5*P5</f>
        <v>1.5120535135953421E-2</v>
      </c>
      <c r="R5" s="83">
        <f t="array" ref="R5:R43">MMULT(逆行列係数!C5:AO43,'12'!Q5:Q43)</f>
        <v>2.1922153191283739E-2</v>
      </c>
      <c r="S5" s="84">
        <f t="shared" ref="S5:S38" si="6">I5+R5</f>
        <v>2.2612950960437105E-2</v>
      </c>
      <c r="T5" s="85">
        <f>分析係数表!F8</f>
        <v>0.4511367492365117</v>
      </c>
      <c r="U5" s="86">
        <f t="shared" ref="U5:U38" si="7">S5*T5</f>
        <v>1.020153318693625E-2</v>
      </c>
      <c r="V5" s="87">
        <f>分析係数表!D8</f>
        <v>0.32558534102477094</v>
      </c>
      <c r="W5" s="167">
        <f t="shared" ref="W5:W38" si="8">ROUND(S5*V5,0)</f>
        <v>0</v>
      </c>
      <c r="X5" s="76">
        <f>分析係数表!E8</f>
        <v>0.2662029182219206</v>
      </c>
      <c r="Y5" s="166">
        <f t="shared" ref="Y5:Y38" si="9">ROUND(S5*X5,0)</f>
        <v>0</v>
      </c>
    </row>
    <row r="6" spans="1:25" x14ac:dyDescent="0.2">
      <c r="A6" s="6" t="s">
        <v>220</v>
      </c>
      <c r="B6" s="5" t="s">
        <v>266</v>
      </c>
      <c r="C6" s="90"/>
      <c r="D6" s="76">
        <f>投入係数表!N6</f>
        <v>0</v>
      </c>
      <c r="E6" s="77">
        <f t="shared" si="0"/>
        <v>0</v>
      </c>
      <c r="F6" s="76">
        <f>分析係数表!C9</f>
        <v>5.5710306406685284E-2</v>
      </c>
      <c r="G6" s="77">
        <f t="shared" si="1"/>
        <v>0</v>
      </c>
      <c r="H6" s="77">
        <v>5.9455274271190915E-5</v>
      </c>
      <c r="I6" s="77">
        <f t="shared" si="2"/>
        <v>5.9455274271190915E-5</v>
      </c>
      <c r="J6" s="76">
        <f>分析係数表!G9</f>
        <v>0.27272727272727271</v>
      </c>
      <c r="K6" s="78">
        <f t="shared" si="3"/>
        <v>1.6215074801233885E-5</v>
      </c>
      <c r="L6" s="79"/>
      <c r="M6" s="80"/>
      <c r="N6" s="81">
        <f>分析係数表!H9</f>
        <v>6.1990942434522072E-4</v>
      </c>
      <c r="O6" s="82">
        <f t="shared" si="4"/>
        <v>3.0820754815237498E-3</v>
      </c>
      <c r="P6" s="76">
        <f>分析係数表!C9</f>
        <v>5.5710306406685284E-2</v>
      </c>
      <c r="Q6" s="82">
        <f t="shared" si="5"/>
        <v>1.7170336944422019E-4</v>
      </c>
      <c r="R6" s="83">
        <v>1.9953584539978558E-4</v>
      </c>
      <c r="S6" s="84">
        <f t="shared" si="6"/>
        <v>2.589911196709765E-4</v>
      </c>
      <c r="T6" s="85">
        <f>分析係数表!F9</f>
        <v>0.77272727272727271</v>
      </c>
      <c r="U6" s="86">
        <f t="shared" si="7"/>
        <v>2.0012950156393639E-4</v>
      </c>
      <c r="V6" s="87">
        <f>分析係数表!D9</f>
        <v>0</v>
      </c>
      <c r="W6" s="167">
        <f t="shared" si="8"/>
        <v>0</v>
      </c>
      <c r="X6" s="76">
        <f>分析係数表!E9</f>
        <v>0</v>
      </c>
      <c r="Y6" s="166">
        <f t="shared" si="9"/>
        <v>0</v>
      </c>
    </row>
    <row r="7" spans="1:25" x14ac:dyDescent="0.2">
      <c r="A7" s="6" t="s">
        <v>221</v>
      </c>
      <c r="B7" s="5" t="s">
        <v>267</v>
      </c>
      <c r="C7" s="90"/>
      <c r="D7" s="76">
        <f>投入係数表!N7</f>
        <v>0</v>
      </c>
      <c r="E7" s="77">
        <f t="shared" si="0"/>
        <v>0</v>
      </c>
      <c r="F7" s="76">
        <f>分析係数表!C10</f>
        <v>2.7964205816555232E-3</v>
      </c>
      <c r="G7" s="77">
        <f t="shared" si="1"/>
        <v>0</v>
      </c>
      <c r="H7" s="77">
        <v>1.200882617748207E-5</v>
      </c>
      <c r="I7" s="77">
        <f t="shared" si="2"/>
        <v>1.200882617748207E-5</v>
      </c>
      <c r="J7" s="76">
        <f>分析係数表!G10</f>
        <v>0.2857142857142857</v>
      </c>
      <c r="K7" s="78">
        <f t="shared" si="3"/>
        <v>3.4310931935663053E-6</v>
      </c>
      <c r="L7" s="79"/>
      <c r="M7" s="80"/>
      <c r="N7" s="81">
        <f>分析係数表!H10</f>
        <v>1.205379436226818E-3</v>
      </c>
      <c r="O7" s="82">
        <f t="shared" si="4"/>
        <v>5.9929245474072915E-3</v>
      </c>
      <c r="P7" s="76">
        <f>分析係数表!C10</f>
        <v>2.7964205816555232E-3</v>
      </c>
      <c r="Q7" s="82">
        <f t="shared" si="5"/>
        <v>1.6758737548678362E-5</v>
      </c>
      <c r="R7" s="83">
        <v>2.9729393534280209E-5</v>
      </c>
      <c r="S7" s="84">
        <f t="shared" si="6"/>
        <v>4.1738219711762278E-5</v>
      </c>
      <c r="T7" s="85">
        <f>分析係数表!F10</f>
        <v>0.5714285714285714</v>
      </c>
      <c r="U7" s="86">
        <f t="shared" si="7"/>
        <v>2.3850411263864158E-5</v>
      </c>
      <c r="V7" s="87">
        <f>分析係数表!D10</f>
        <v>0.14285714285714285</v>
      </c>
      <c r="W7" s="167">
        <f t="shared" si="8"/>
        <v>0</v>
      </c>
      <c r="X7" s="76">
        <f>分析係数表!E10</f>
        <v>0</v>
      </c>
      <c r="Y7" s="166">
        <f t="shared" si="9"/>
        <v>0</v>
      </c>
    </row>
    <row r="8" spans="1:25" x14ac:dyDescent="0.2">
      <c r="A8" s="6" t="s">
        <v>222</v>
      </c>
      <c r="B8" s="5" t="s">
        <v>27</v>
      </c>
      <c r="C8" s="90"/>
      <c r="D8" s="76">
        <f>投入係数表!N8</f>
        <v>5.1536952256376715E-2</v>
      </c>
      <c r="E8" s="77">
        <f t="shared" si="0"/>
        <v>5.1536952256376711</v>
      </c>
      <c r="F8" s="76">
        <f>分析係数表!C11</f>
        <v>6.4759848893686245E-3</v>
      </c>
      <c r="G8" s="77">
        <f t="shared" si="1"/>
        <v>3.3375252405640779E-2</v>
      </c>
      <c r="H8" s="77">
        <v>3.7089407492157465E-2</v>
      </c>
      <c r="I8" s="77">
        <f t="shared" si="2"/>
        <v>3.7089407492157465E-2</v>
      </c>
      <c r="J8" s="76">
        <f>分析係数表!G11</f>
        <v>0.45</v>
      </c>
      <c r="K8" s="78">
        <f t="shared" si="3"/>
        <v>1.669023337147086E-2</v>
      </c>
      <c r="L8" s="79"/>
      <c r="M8" s="80"/>
      <c r="N8" s="81">
        <f>分析係数表!H11</f>
        <v>-2.2959608309082246E-5</v>
      </c>
      <c r="O8" s="82">
        <f t="shared" si="4"/>
        <v>-1.1415094376013887E-4</v>
      </c>
      <c r="P8" s="76">
        <f>分析係数表!C11</f>
        <v>6.4759848893686245E-3</v>
      </c>
      <c r="Q8" s="82">
        <f t="shared" si="5"/>
        <v>-7.3923978689782704E-7</v>
      </c>
      <c r="R8" s="83">
        <v>3.8493418524107026E-5</v>
      </c>
      <c r="S8" s="84">
        <f t="shared" si="6"/>
        <v>3.712790091068157E-2</v>
      </c>
      <c r="T8" s="85">
        <f>分析係数表!F11</f>
        <v>0.7</v>
      </c>
      <c r="U8" s="86">
        <f t="shared" si="7"/>
        <v>2.5989530637477099E-2</v>
      </c>
      <c r="V8" s="87">
        <f>分析係数表!D11</f>
        <v>0</v>
      </c>
      <c r="W8" s="167">
        <f t="shared" si="8"/>
        <v>0</v>
      </c>
      <c r="X8" s="76">
        <f>分析係数表!E11</f>
        <v>0</v>
      </c>
      <c r="Y8" s="166">
        <f t="shared" si="9"/>
        <v>0</v>
      </c>
    </row>
    <row r="9" spans="1:25" x14ac:dyDescent="0.2">
      <c r="A9" s="6" t="s">
        <v>223</v>
      </c>
      <c r="B9" s="5" t="s">
        <v>191</v>
      </c>
      <c r="C9" s="90"/>
      <c r="D9" s="76">
        <f>投入係数表!N9</f>
        <v>0</v>
      </c>
      <c r="E9" s="77">
        <f t="shared" si="0"/>
        <v>0</v>
      </c>
      <c r="F9" s="76">
        <f>分析係数表!C12</f>
        <v>0.17595248540478525</v>
      </c>
      <c r="G9" s="77">
        <f t="shared" si="1"/>
        <v>0</v>
      </c>
      <c r="H9" s="77">
        <v>6.2426054497121406E-4</v>
      </c>
      <c r="I9" s="77">
        <f t="shared" si="2"/>
        <v>6.2426054497121406E-4</v>
      </c>
      <c r="J9" s="76">
        <f>分析係数表!G12</f>
        <v>0.14349788595589075</v>
      </c>
      <c r="K9" s="78">
        <f t="shared" si="3"/>
        <v>8.9580068489041484E-5</v>
      </c>
      <c r="L9" s="79"/>
      <c r="M9" s="80"/>
      <c r="N9" s="81">
        <f>分析係数表!H12</f>
        <v>9.2205786969274298E-2</v>
      </c>
      <c r="O9" s="82">
        <f t="shared" si="4"/>
        <v>0.45843019014071767</v>
      </c>
      <c r="P9" s="76">
        <f>分析係数表!C12</f>
        <v>0.17595248540478525</v>
      </c>
      <c r="Q9" s="82">
        <f t="shared" si="5"/>
        <v>8.0661931339847559E-2</v>
      </c>
      <c r="R9" s="83">
        <v>8.9680579695713025E-2</v>
      </c>
      <c r="S9" s="84">
        <f t="shared" si="6"/>
        <v>9.0304840240684234E-2</v>
      </c>
      <c r="T9" s="85">
        <f>分析係数表!F12</f>
        <v>0.29285224545766197</v>
      </c>
      <c r="U9" s="86">
        <f t="shared" si="7"/>
        <v>2.644597524017981E-2</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投入係数表!N10</f>
        <v>3.9241334205362982E-4</v>
      </c>
      <c r="E10" s="77">
        <f t="shared" si="0"/>
        <v>3.9241334205362979E-2</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7.0088679468725268E-2</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投入係数表!N11</f>
        <v>2.6160889470241988E-4</v>
      </c>
      <c r="E11" s="77">
        <f t="shared" si="0"/>
        <v>2.6160889470241987E-2</v>
      </c>
      <c r="F11" s="76">
        <f>分析係数表!C14</f>
        <v>0.19640062597809071</v>
      </c>
      <c r="G11" s="77">
        <f t="shared" si="1"/>
        <v>5.1380150680991679E-3</v>
      </c>
      <c r="H11" s="77">
        <v>2.7590245529325898E-2</v>
      </c>
      <c r="I11" s="77">
        <f t="shared" si="2"/>
        <v>2.7590245529325898E-2</v>
      </c>
      <c r="J11" s="76">
        <f>分析係数表!G14</f>
        <v>0.16773857118025379</v>
      </c>
      <c r="K11" s="78">
        <f t="shared" si="3"/>
        <v>4.6279483636015107E-3</v>
      </c>
      <c r="L11" s="79"/>
      <c r="M11" s="80"/>
      <c r="N11" s="81">
        <f>分析係数表!H14</f>
        <v>1.1652001216859241E-3</v>
      </c>
      <c r="O11" s="82">
        <f t="shared" si="4"/>
        <v>5.7931603958270477E-3</v>
      </c>
      <c r="P11" s="76">
        <f>分析係数表!C14</f>
        <v>0.19640062597809071</v>
      </c>
      <c r="Q11" s="82">
        <f t="shared" si="5"/>
        <v>1.1377803281319159E-3</v>
      </c>
      <c r="R11" s="83">
        <v>6.3814385505681255E-3</v>
      </c>
      <c r="S11" s="84">
        <f t="shared" si="6"/>
        <v>3.3971684079894024E-2</v>
      </c>
      <c r="T11" s="85">
        <f>分析係数表!F14</f>
        <v>0.31948548583347819</v>
      </c>
      <c r="U11" s="86">
        <f t="shared" si="7"/>
        <v>1.0853459992846379E-2</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投入係数表!N12</f>
        <v>3.7933289731850884E-3</v>
      </c>
      <c r="E12" s="77">
        <f t="shared" si="0"/>
        <v>0.37933289731850883</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4.2235849191251382E-2</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投入係数表!N13</f>
        <v>2.289077828646174E-2</v>
      </c>
      <c r="E13" s="77">
        <f t="shared" si="0"/>
        <v>2.2890778286461742</v>
      </c>
      <c r="F13" s="76">
        <f>分析係数表!C16</f>
        <v>6.4643221946592777E-2</v>
      </c>
      <c r="G13" s="77">
        <f t="shared" si="1"/>
        <v>0.14797336613019932</v>
      </c>
      <c r="H13" s="77">
        <v>0.16542043354363162</v>
      </c>
      <c r="I13" s="77">
        <f t="shared" si="2"/>
        <v>0.16542043354363162</v>
      </c>
      <c r="J13" s="76">
        <f>分析係数表!G16</f>
        <v>3.2854209445585217E-2</v>
      </c>
      <c r="K13" s="78">
        <f t="shared" si="3"/>
        <v>5.4347575702219835E-3</v>
      </c>
      <c r="L13" s="79"/>
      <c r="M13" s="80"/>
      <c r="N13" s="81">
        <f>分析係数表!H16</f>
        <v>1.6731814555243689E-2</v>
      </c>
      <c r="O13" s="82">
        <f t="shared" si="4"/>
        <v>8.318750026520122E-2</v>
      </c>
      <c r="P13" s="76">
        <f>分析係数表!C16</f>
        <v>6.4643221946592777E-2</v>
      </c>
      <c r="Q13" s="82">
        <f t="shared" si="5"/>
        <v>5.377508042825648E-3</v>
      </c>
      <c r="R13" s="83">
        <v>6.378600726524089E-3</v>
      </c>
      <c r="S13" s="84">
        <f t="shared" si="6"/>
        <v>0.17179903427015569</v>
      </c>
      <c r="T13" s="85">
        <f>分析係数表!F16</f>
        <v>0.28747433264887062</v>
      </c>
      <c r="U13" s="86">
        <f t="shared" si="7"/>
        <v>4.9387812726533462E-2</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投入係数表!N14</f>
        <v>6.5402223675604975E-4</v>
      </c>
      <c r="E14" s="77">
        <f t="shared" si="0"/>
        <v>6.540222367560497E-2</v>
      </c>
      <c r="F14" s="76">
        <f>分析係数表!C17</f>
        <v>7.1833954921355581E-2</v>
      </c>
      <c r="G14" s="77">
        <f t="shared" si="1"/>
        <v>4.6981003872698223E-3</v>
      </c>
      <c r="H14" s="77">
        <v>9.8480982144981306E-3</v>
      </c>
      <c r="I14" s="77">
        <f t="shared" si="2"/>
        <v>9.8480982144981306E-3</v>
      </c>
      <c r="J14" s="76">
        <f>分析係数表!G17</f>
        <v>0.22404227212681638</v>
      </c>
      <c r="K14" s="78">
        <f t="shared" si="3"/>
        <v>2.2063903001042049E-3</v>
      </c>
      <c r="L14" s="79"/>
      <c r="M14" s="80"/>
      <c r="N14" s="81">
        <f>分析係数表!H17</f>
        <v>2.8642111365580103E-3</v>
      </c>
      <c r="O14" s="82">
        <f t="shared" si="4"/>
        <v>1.4240330234077324E-2</v>
      </c>
      <c r="P14" s="76">
        <f>分析係数表!C17</f>
        <v>7.1833954921355581E-2</v>
      </c>
      <c r="Q14" s="82">
        <f t="shared" si="5"/>
        <v>1.0229392400999274E-3</v>
      </c>
      <c r="R14" s="83">
        <v>2.3594001369172065E-3</v>
      </c>
      <c r="S14" s="84">
        <f t="shared" si="6"/>
        <v>1.2207498351415337E-2</v>
      </c>
      <c r="T14" s="85">
        <f>分析係数表!F17</f>
        <v>0.35984147952443857</v>
      </c>
      <c r="U14" s="86">
        <f t="shared" si="7"/>
        <v>4.3927642680654392E-3</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投入係数表!N15</f>
        <v>4.9705689993459774E-3</v>
      </c>
      <c r="E15" s="77">
        <f t="shared" si="0"/>
        <v>0.49705689993459773</v>
      </c>
      <c r="F15" s="76">
        <f>分析係数表!C18</f>
        <v>8.5547050877982866E-2</v>
      </c>
      <c r="G15" s="77">
        <f t="shared" si="1"/>
        <v>4.252175190795747E-2</v>
      </c>
      <c r="H15" s="77">
        <v>4.9019137672849065E-2</v>
      </c>
      <c r="I15" s="77">
        <f t="shared" si="2"/>
        <v>4.9019137672849065E-2</v>
      </c>
      <c r="J15" s="76">
        <f>分析係数表!G18</f>
        <v>0.21485411140583555</v>
      </c>
      <c r="K15" s="78">
        <f t="shared" si="3"/>
        <v>1.0531963266580303E-2</v>
      </c>
      <c r="L15" s="79"/>
      <c r="M15" s="80"/>
      <c r="N15" s="81">
        <f>分析係数表!H18</f>
        <v>4.4771236202710384E-4</v>
      </c>
      <c r="O15" s="82">
        <f t="shared" si="4"/>
        <v>2.2259434033227083E-3</v>
      </c>
      <c r="P15" s="76">
        <f>分析係数表!C18</f>
        <v>8.5547050877982866E-2</v>
      </c>
      <c r="Q15" s="82">
        <f t="shared" si="5"/>
        <v>1.9042289357555807E-4</v>
      </c>
      <c r="R15" s="83">
        <v>4.7418801728700284E-4</v>
      </c>
      <c r="S15" s="84">
        <f t="shared" si="6"/>
        <v>4.9493325690136071E-2</v>
      </c>
      <c r="T15" s="85">
        <f>分析係数表!F18</f>
        <v>0.45800176834659595</v>
      </c>
      <c r="U15" s="86">
        <f t="shared" si="7"/>
        <v>2.2668030687436325E-2</v>
      </c>
      <c r="V15" s="87">
        <f>分析係数表!D18</f>
        <v>9.637488947833775E-2</v>
      </c>
      <c r="W15" s="167">
        <f t="shared" si="8"/>
        <v>0</v>
      </c>
      <c r="X15" s="76">
        <f>分析係数表!E18</f>
        <v>8.3996463306808128E-2</v>
      </c>
      <c r="Y15" s="166">
        <f t="shared" si="9"/>
        <v>0</v>
      </c>
    </row>
    <row r="16" spans="1:25" x14ac:dyDescent="0.2">
      <c r="A16" s="6" t="s">
        <v>4</v>
      </c>
      <c r="B16" s="5" t="s">
        <v>32</v>
      </c>
      <c r="C16" s="75">
        <f>最終需要_まとめ!C17</f>
        <v>100</v>
      </c>
      <c r="D16" s="76">
        <f>投入係数表!N16</f>
        <v>0.53747547416612163</v>
      </c>
      <c r="E16" s="77">
        <f t="shared" si="0"/>
        <v>53.747547416612164</v>
      </c>
      <c r="F16" s="76">
        <f>分析係数表!C19</f>
        <v>0.13115875912408759</v>
      </c>
      <c r="G16" s="77">
        <f t="shared" si="1"/>
        <v>7.049461625125911</v>
      </c>
      <c r="H16" s="77">
        <v>7.5892589952611438</v>
      </c>
      <c r="I16" s="77">
        <f t="shared" si="2"/>
        <v>107.58925899526115</v>
      </c>
      <c r="J16" s="76">
        <f>分析係数表!G19</f>
        <v>5.7684761281883587E-2</v>
      </c>
      <c r="K16" s="78">
        <f t="shared" si="3"/>
        <v>6.2062607216363856</v>
      </c>
      <c r="L16" s="79"/>
      <c r="M16" s="80"/>
      <c r="N16" s="81">
        <f>分析係数表!H19</f>
        <v>-1.1479804154541123E-4</v>
      </c>
      <c r="O16" s="82">
        <f t="shared" si="4"/>
        <v>-5.7075471880069434E-4</v>
      </c>
      <c r="P16" s="76">
        <f>分析係数表!C19</f>
        <v>0.13115875912408759</v>
      </c>
      <c r="Q16" s="82">
        <f t="shared" si="5"/>
        <v>-7.4859480682116611E-5</v>
      </c>
      <c r="R16" s="83">
        <v>5.3843598266128121E-4</v>
      </c>
      <c r="S16" s="84">
        <f t="shared" si="6"/>
        <v>107.58979743124381</v>
      </c>
      <c r="T16" s="85">
        <f>分析係数表!F19</f>
        <v>0.24015696533682146</v>
      </c>
      <c r="U16" s="86">
        <f t="shared" si="7"/>
        <v>25.838439252290861</v>
      </c>
      <c r="V16" s="87">
        <f>分析係数表!D19</f>
        <v>2.0536298234139962E-2</v>
      </c>
      <c r="W16" s="167">
        <f t="shared" si="8"/>
        <v>2</v>
      </c>
      <c r="X16" s="76">
        <f>分析係数表!E19</f>
        <v>2.0274689339437543E-2</v>
      </c>
      <c r="Y16" s="166">
        <f t="shared" si="9"/>
        <v>2</v>
      </c>
    </row>
    <row r="17" spans="1:25" x14ac:dyDescent="0.2">
      <c r="A17" s="6" t="s">
        <v>5</v>
      </c>
      <c r="B17" s="5" t="s">
        <v>33</v>
      </c>
      <c r="C17" s="90"/>
      <c r="D17" s="76">
        <f>投入係数表!N17</f>
        <v>8.7638979725310658E-3</v>
      </c>
      <c r="E17" s="77">
        <f t="shared" si="0"/>
        <v>0.87638979725310662</v>
      </c>
      <c r="F17" s="76">
        <f>分析係数表!C20</f>
        <v>0.10578609000584449</v>
      </c>
      <c r="G17" s="77">
        <f t="shared" si="1"/>
        <v>9.2709849972420946E-2</v>
      </c>
      <c r="H17" s="77">
        <v>0.10686051778115695</v>
      </c>
      <c r="I17" s="77">
        <f t="shared" si="2"/>
        <v>0.10686051778115695</v>
      </c>
      <c r="J17" s="76">
        <f>分析係数表!G20</f>
        <v>0.10007552870090634</v>
      </c>
      <c r="K17" s="78">
        <f t="shared" si="3"/>
        <v>1.0694122814201885E-2</v>
      </c>
      <c r="L17" s="79"/>
      <c r="M17" s="80"/>
      <c r="N17" s="81">
        <f>分析係数表!H20</f>
        <v>5.5677050149524447E-4</v>
      </c>
      <c r="O17" s="82">
        <f t="shared" si="4"/>
        <v>2.7681603861833678E-3</v>
      </c>
      <c r="P17" s="76">
        <f>分析係数表!C20</f>
        <v>0.10578609000584449</v>
      </c>
      <c r="Q17" s="82">
        <f t="shared" si="5"/>
        <v>2.9283286376340697E-4</v>
      </c>
      <c r="R17" s="83">
        <v>9.2442453808514163E-4</v>
      </c>
      <c r="S17" s="84">
        <f t="shared" si="6"/>
        <v>0.10778494231924209</v>
      </c>
      <c r="T17" s="85">
        <f>分析係数表!F20</f>
        <v>0.22356495468277945</v>
      </c>
      <c r="U17" s="86">
        <f t="shared" si="7"/>
        <v>2.4096935745087353E-2</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投入係数表!N18</f>
        <v>9.1563113145846963E-4</v>
      </c>
      <c r="E18" s="77">
        <f t="shared" si="0"/>
        <v>9.1563113145846961E-2</v>
      </c>
      <c r="F18" s="76">
        <f>分析係数表!C21</f>
        <v>0.49326544021024965</v>
      </c>
      <c r="G18" s="77">
        <f t="shared" si="1"/>
        <v>4.5164919312907101E-2</v>
      </c>
      <c r="H18" s="77">
        <v>8.4546005315305997E-2</v>
      </c>
      <c r="I18" s="77">
        <f t="shared" si="2"/>
        <v>8.4546005315305997E-2</v>
      </c>
      <c r="J18" s="76">
        <f>分析係数表!G21</f>
        <v>0.28516082529957654</v>
      </c>
      <c r="K18" s="78">
        <f t="shared" si="3"/>
        <v>2.4109208651495042E-2</v>
      </c>
      <c r="L18" s="79"/>
      <c r="M18" s="80"/>
      <c r="N18" s="81">
        <f>分析係数表!H21</f>
        <v>9.2412423444056041E-4</v>
      </c>
      <c r="O18" s="82">
        <f t="shared" si="4"/>
        <v>4.5945754863455897E-3</v>
      </c>
      <c r="P18" s="76">
        <f>分析係数表!C21</f>
        <v>0.49326544021024965</v>
      </c>
      <c r="Q18" s="82">
        <f t="shared" si="5"/>
        <v>2.2663452998514791E-3</v>
      </c>
      <c r="R18" s="83">
        <v>6.3450477852093875E-3</v>
      </c>
      <c r="S18" s="84">
        <f t="shared" si="6"/>
        <v>9.0891053100515387E-2</v>
      </c>
      <c r="T18" s="85">
        <f>分析係数表!F21</f>
        <v>0.42584917560140551</v>
      </c>
      <c r="U18" s="86">
        <f t="shared" si="7"/>
        <v>3.8705880032398048E-2</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投入係数表!N19</f>
        <v>1.3080444735120994E-4</v>
      </c>
      <c r="E19" s="77">
        <f t="shared" si="0"/>
        <v>1.3080444735120994E-2</v>
      </c>
      <c r="F19" s="76">
        <f>分析係数表!C22</f>
        <v>6.9390630503698536E-2</v>
      </c>
      <c r="G19" s="77">
        <f t="shared" si="1"/>
        <v>9.0766030743882973E-4</v>
      </c>
      <c r="H19" s="77">
        <v>1.7844977833207161E-3</v>
      </c>
      <c r="I19" s="77">
        <f t="shared" si="2"/>
        <v>1.7844977833207161E-3</v>
      </c>
      <c r="J19" s="76">
        <f>分析係数表!G22</f>
        <v>0.19456830158086744</v>
      </c>
      <c r="K19" s="78">
        <f t="shared" si="3"/>
        <v>3.4720670287553454E-4</v>
      </c>
      <c r="L19" s="79"/>
      <c r="M19" s="80"/>
      <c r="N19" s="81">
        <f>分析係数表!H22</f>
        <v>4.5919216618164492E-5</v>
      </c>
      <c r="O19" s="82">
        <f t="shared" si="4"/>
        <v>2.2830188752027774E-4</v>
      </c>
      <c r="P19" s="76">
        <f>分析係数表!C22</f>
        <v>6.9390630503698536E-2</v>
      </c>
      <c r="Q19" s="82">
        <f t="shared" si="5"/>
        <v>1.5842011920216538E-5</v>
      </c>
      <c r="R19" s="83">
        <v>1.7673297032982108E-4</v>
      </c>
      <c r="S19" s="84">
        <f t="shared" si="6"/>
        <v>1.9612307536505374E-3</v>
      </c>
      <c r="T19" s="85">
        <f>分析係数表!F22</f>
        <v>0.41264693960275639</v>
      </c>
      <c r="U19" s="86">
        <f t="shared" si="7"/>
        <v>8.0929586834870167E-4</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投入係数表!N20</f>
        <v>1.3080444735120994E-4</v>
      </c>
      <c r="E20" s="77">
        <f t="shared" si="0"/>
        <v>1.3080444735120994E-2</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1.1415094376013887E-4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投入係数表!N21</f>
        <v>0</v>
      </c>
      <c r="E21" s="77">
        <f t="shared" si="0"/>
        <v>0</v>
      </c>
      <c r="F21" s="76">
        <f>分析係数表!C24</f>
        <v>0.34782608695652173</v>
      </c>
      <c r="G21" s="77">
        <f t="shared" si="1"/>
        <v>0</v>
      </c>
      <c r="H21" s="77">
        <v>2.5407175873838101E-3</v>
      </c>
      <c r="I21" s="77">
        <f t="shared" si="2"/>
        <v>2.5407175873838101E-3</v>
      </c>
      <c r="J21" s="76">
        <f>分析係数表!G24</f>
        <v>0.20816326530612245</v>
      </c>
      <c r="K21" s="78">
        <f t="shared" si="3"/>
        <v>5.2888406921050742E-4</v>
      </c>
      <c r="L21" s="79"/>
      <c r="M21" s="80"/>
      <c r="N21" s="81">
        <f>分析係数表!H24</f>
        <v>3.5587392879077485E-4</v>
      </c>
      <c r="O21" s="82">
        <f t="shared" si="4"/>
        <v>1.7693396282821526E-3</v>
      </c>
      <c r="P21" s="76">
        <f>分析係数表!C24</f>
        <v>0.34782608695652173</v>
      </c>
      <c r="Q21" s="82">
        <f t="shared" si="5"/>
        <v>6.1542247940248789E-4</v>
      </c>
      <c r="R21" s="83">
        <v>2.5551254339838806E-3</v>
      </c>
      <c r="S21" s="84">
        <f t="shared" si="6"/>
        <v>5.0958430213676907E-3</v>
      </c>
      <c r="T21" s="85">
        <f>分析係数表!F24</f>
        <v>0.39183673469387753</v>
      </c>
      <c r="U21" s="86">
        <f t="shared" si="7"/>
        <v>1.996738490005299E-3</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投入係数表!N22</f>
        <v>0</v>
      </c>
      <c r="E22" s="77">
        <f t="shared" si="0"/>
        <v>0</v>
      </c>
      <c r="F22" s="76">
        <f>分析係数表!C25</f>
        <v>2.4457402008422391E-2</v>
      </c>
      <c r="G22" s="77">
        <f t="shared" si="1"/>
        <v>0</v>
      </c>
      <c r="H22" s="77">
        <v>5.0208649843929407E-4</v>
      </c>
      <c r="I22" s="77">
        <f t="shared" si="2"/>
        <v>5.0208649843929407E-4</v>
      </c>
      <c r="J22" s="76">
        <f>分析係数表!G25</f>
        <v>0.19696969696969696</v>
      </c>
      <c r="K22" s="78">
        <f t="shared" si="3"/>
        <v>9.8895825450163986E-5</v>
      </c>
      <c r="L22" s="79"/>
      <c r="M22" s="80"/>
      <c r="N22" s="81">
        <f>分析係数表!H25</f>
        <v>5.165911869543506E-4</v>
      </c>
      <c r="O22" s="82">
        <f t="shared" si="4"/>
        <v>2.5683962346031248E-3</v>
      </c>
      <c r="P22" s="76">
        <f>分析係数表!C25</f>
        <v>2.4457402008422391E-2</v>
      </c>
      <c r="Q22" s="82">
        <f t="shared" si="5"/>
        <v>6.2816299226606969E-5</v>
      </c>
      <c r="R22" s="83">
        <v>6.356747561636828E-4</v>
      </c>
      <c r="S22" s="84">
        <f t="shared" si="6"/>
        <v>1.1377612546029769E-3</v>
      </c>
      <c r="T22" s="85">
        <f>分析係数表!F25</f>
        <v>0.35101010101010099</v>
      </c>
      <c r="U22" s="86">
        <f t="shared" si="7"/>
        <v>3.9936569290357013E-4</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投入係数表!N23</f>
        <v>0</v>
      </c>
      <c r="E23" s="77">
        <f t="shared" si="0"/>
        <v>0</v>
      </c>
      <c r="F23" s="76">
        <f>分析係数表!C26</f>
        <v>7.6803723816912361E-2</v>
      </c>
      <c r="G23" s="77">
        <f t="shared" si="1"/>
        <v>0</v>
      </c>
      <c r="H23" s="77">
        <v>9.1227695352769967E-4</v>
      </c>
      <c r="I23" s="77">
        <f t="shared" si="2"/>
        <v>9.1227695352769967E-4</v>
      </c>
      <c r="J23" s="76">
        <f>分析係数表!G26</f>
        <v>0.19661921708185054</v>
      </c>
      <c r="K23" s="78">
        <f t="shared" si="3"/>
        <v>1.7937118036443205E-4</v>
      </c>
      <c r="L23" s="79"/>
      <c r="M23" s="80"/>
      <c r="N23" s="81">
        <f>分析係数表!H26</f>
        <v>1.0945993261354961E-2</v>
      </c>
      <c r="O23" s="82">
        <f t="shared" si="4"/>
        <v>5.4421462437646208E-2</v>
      </c>
      <c r="P23" s="76">
        <f>分析係数表!C26</f>
        <v>7.6803723816912361E-2</v>
      </c>
      <c r="Q23" s="82">
        <f t="shared" si="5"/>
        <v>4.1797709707734497E-3</v>
      </c>
      <c r="R23" s="83">
        <v>4.5103300781019467E-3</v>
      </c>
      <c r="S23" s="84">
        <f t="shared" si="6"/>
        <v>5.4226070316296462E-3</v>
      </c>
      <c r="T23" s="85">
        <f>分析係数表!F26</f>
        <v>0.33496441281138789</v>
      </c>
      <c r="U23" s="86">
        <f t="shared" si="7"/>
        <v>1.8163803802567276E-3</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投入係数表!N24</f>
        <v>0</v>
      </c>
      <c r="E24" s="77">
        <f t="shared" si="0"/>
        <v>0</v>
      </c>
      <c r="F24" s="76">
        <f>分析係数表!C27</f>
        <v>1</v>
      </c>
      <c r="G24" s="77">
        <f t="shared" si="1"/>
        <v>0</v>
      </c>
      <c r="H24" s="77">
        <v>2.5067068282666662E-3</v>
      </c>
      <c r="I24" s="77">
        <f t="shared" si="2"/>
        <v>2.5067068282666662E-3</v>
      </c>
      <c r="J24" s="76">
        <f>分析係数表!G27</f>
        <v>0.17096451389423448</v>
      </c>
      <c r="K24" s="78">
        <f t="shared" si="3"/>
        <v>4.2855791436996888E-4</v>
      </c>
      <c r="L24" s="79"/>
      <c r="M24" s="80"/>
      <c r="N24" s="81">
        <f>分析係数表!H27</f>
        <v>1.0923033653045878E-2</v>
      </c>
      <c r="O24" s="82">
        <f t="shared" si="4"/>
        <v>5.4307311493886068E-2</v>
      </c>
      <c r="P24" s="76">
        <f>分析係数表!C27</f>
        <v>1</v>
      </c>
      <c r="Q24" s="82">
        <f t="shared" si="5"/>
        <v>5.4307311493886068E-2</v>
      </c>
      <c r="R24" s="83">
        <v>5.6494838986716478E-2</v>
      </c>
      <c r="S24" s="84">
        <f t="shared" si="6"/>
        <v>5.9001545814983146E-2</v>
      </c>
      <c r="T24" s="85">
        <f>分析係数表!F27</f>
        <v>0.32199214841043799</v>
      </c>
      <c r="U24" s="86">
        <f t="shared" si="7"/>
        <v>1.8998034496503311E-2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投入係数表!N25</f>
        <v>0</v>
      </c>
      <c r="E25" s="77">
        <f t="shared" si="0"/>
        <v>0</v>
      </c>
      <c r="F25" s="76">
        <f>分析係数表!C28</f>
        <v>0.18074367492972143</v>
      </c>
      <c r="G25" s="77">
        <f t="shared" si="1"/>
        <v>0</v>
      </c>
      <c r="H25" s="77">
        <v>5.0008299909625421E-3</v>
      </c>
      <c r="I25" s="77">
        <f t="shared" si="2"/>
        <v>5.0008299909625421E-3</v>
      </c>
      <c r="J25" s="76">
        <f>分析係数表!G28</f>
        <v>0.12488465087665333</v>
      </c>
      <c r="K25" s="78">
        <f t="shared" si="3"/>
        <v>6.2452690751485453E-4</v>
      </c>
      <c r="L25" s="79"/>
      <c r="M25" s="80"/>
      <c r="N25" s="81">
        <f>分析係数表!H28</f>
        <v>2.063494796778767E-2</v>
      </c>
      <c r="O25" s="82">
        <f t="shared" si="4"/>
        <v>0.10259316070442481</v>
      </c>
      <c r="P25" s="76">
        <f>分析係数表!C28</f>
        <v>0.18074367492972143</v>
      </c>
      <c r="Q25" s="82">
        <f t="shared" si="5"/>
        <v>1.8543064888373231E-2</v>
      </c>
      <c r="R25" s="83">
        <v>2.1395584586961475E-2</v>
      </c>
      <c r="S25" s="84">
        <f t="shared" si="6"/>
        <v>2.6396414577924018E-2</v>
      </c>
      <c r="T25" s="85">
        <f>分析係数表!F28</f>
        <v>0.21337024505280427</v>
      </c>
      <c r="U25" s="86">
        <f t="shared" si="7"/>
        <v>5.6322094470070624E-3</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投入係数表!N26</f>
        <v>8.1098757357750163E-3</v>
      </c>
      <c r="E26" s="77">
        <f t="shared" si="0"/>
        <v>0.81098757357750162</v>
      </c>
      <c r="F26" s="76">
        <f>分析係数表!C29</f>
        <v>0.4900686838685725</v>
      </c>
      <c r="G26" s="77">
        <f t="shared" si="1"/>
        <v>0.39743961281689333</v>
      </c>
      <c r="H26" s="77">
        <v>0.45891725881622841</v>
      </c>
      <c r="I26" s="77">
        <f t="shared" si="2"/>
        <v>0.45891725881622841</v>
      </c>
      <c r="J26" s="76">
        <f>分析係数表!G29</f>
        <v>0.25811666442139297</v>
      </c>
      <c r="K26" s="78">
        <f t="shared" si="3"/>
        <v>0.11845419209105397</v>
      </c>
      <c r="L26" s="79"/>
      <c r="M26" s="80"/>
      <c r="N26" s="81">
        <f>分析係数表!H29</f>
        <v>9.8668916708280954E-3</v>
      </c>
      <c r="O26" s="82">
        <f t="shared" si="4"/>
        <v>4.9056368080919684E-2</v>
      </c>
      <c r="P26" s="76">
        <f>分析係数表!C29</f>
        <v>0.4900686838685725</v>
      </c>
      <c r="Q26" s="82">
        <f t="shared" si="5"/>
        <v>2.4040989740788558E-2</v>
      </c>
      <c r="R26" s="83">
        <v>3.4629827451885947E-2</v>
      </c>
      <c r="S26" s="84">
        <f t="shared" si="6"/>
        <v>0.49354708626811439</v>
      </c>
      <c r="T26" s="85">
        <f>分析係数表!F29</f>
        <v>0.3889263101172033</v>
      </c>
      <c r="U26" s="86">
        <f t="shared" si="7"/>
        <v>0.19195344713135476</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投入係数表!N27</f>
        <v>4.0549378678875082E-3</v>
      </c>
      <c r="E27" s="77">
        <f t="shared" si="0"/>
        <v>0.40549378678875081</v>
      </c>
      <c r="F27" s="76">
        <f>分析係数表!C30</f>
        <v>1</v>
      </c>
      <c r="G27" s="77">
        <f t="shared" si="1"/>
        <v>0.40549378678875081</v>
      </c>
      <c r="H27" s="77">
        <v>0.45202780809007209</v>
      </c>
      <c r="I27" s="77">
        <f t="shared" si="2"/>
        <v>0.45202780809007209</v>
      </c>
      <c r="J27" s="76">
        <f>分析係数表!G30</f>
        <v>0.3444616177228233</v>
      </c>
      <c r="K27" s="78">
        <f t="shared" si="3"/>
        <v>0.15570623003040815</v>
      </c>
      <c r="L27" s="79"/>
      <c r="M27" s="80"/>
      <c r="N27" s="81">
        <f>分析係数表!H30</f>
        <v>0</v>
      </c>
      <c r="O27" s="82">
        <f t="shared" si="4"/>
        <v>0</v>
      </c>
      <c r="P27" s="76">
        <f>分析係数表!C30</f>
        <v>1</v>
      </c>
      <c r="Q27" s="82">
        <f t="shared" si="5"/>
        <v>0</v>
      </c>
      <c r="R27" s="83">
        <v>1.3166810029049975E-2</v>
      </c>
      <c r="S27" s="84">
        <f t="shared" si="6"/>
        <v>0.46519461811912205</v>
      </c>
      <c r="T27" s="85">
        <f>分析係数表!F30</f>
        <v>0.4403400309119011</v>
      </c>
      <c r="U27" s="86">
        <f t="shared" si="7"/>
        <v>0.20484381252262424</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投入係数表!N28</f>
        <v>4.4211903204708962E-2</v>
      </c>
      <c r="E28" s="77">
        <f t="shared" si="0"/>
        <v>4.4211903204708962</v>
      </c>
      <c r="F28" s="76">
        <f>分析係数表!C31</f>
        <v>4.323595505617972E-2</v>
      </c>
      <c r="G28" s="77">
        <f t="shared" si="1"/>
        <v>0.19115438599069648</v>
      </c>
      <c r="H28" s="77">
        <v>0.2095516853956082</v>
      </c>
      <c r="I28" s="77">
        <f t="shared" si="2"/>
        <v>0.2095516853956082</v>
      </c>
      <c r="J28" s="76">
        <f>分析係数表!G31</f>
        <v>7.0393374741200831E-2</v>
      </c>
      <c r="K28" s="78">
        <f t="shared" si="3"/>
        <v>1.475105031770327E-2</v>
      </c>
      <c r="L28" s="79"/>
      <c r="M28" s="80"/>
      <c r="N28" s="81">
        <f>分析係数表!H31</f>
        <v>2.2758711736377779E-2</v>
      </c>
      <c r="O28" s="82">
        <f t="shared" si="4"/>
        <v>0.11315212300223768</v>
      </c>
      <c r="P28" s="76">
        <f>分析係数表!C31</f>
        <v>4.323595505617972E-2</v>
      </c>
      <c r="Q28" s="82">
        <f t="shared" si="5"/>
        <v>4.892240104636068E-3</v>
      </c>
      <c r="R28" s="83">
        <v>6.3832349516702797E-3</v>
      </c>
      <c r="S28" s="84">
        <f t="shared" si="6"/>
        <v>0.21593492034727849</v>
      </c>
      <c r="T28" s="85">
        <f>分析係数表!F31</f>
        <v>0.34575569358178054</v>
      </c>
      <c r="U28" s="86">
        <f t="shared" si="7"/>
        <v>7.466072815319981E-2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投入係数表!N29</f>
        <v>1.0464355788096795E-3</v>
      </c>
      <c r="E29" s="77">
        <f t="shared" si="0"/>
        <v>0.10464355788096795</v>
      </c>
      <c r="F29" s="76">
        <f>分析係数表!C32</f>
        <v>0.52019105514546249</v>
      </c>
      <c r="G29" s="77">
        <f t="shared" si="1"/>
        <v>5.4434642788275991E-2</v>
      </c>
      <c r="H29" s="77">
        <v>6.5140034826369445E-2</v>
      </c>
      <c r="I29" s="77">
        <f t="shared" si="2"/>
        <v>6.5140034826369445E-2</v>
      </c>
      <c r="J29" s="76">
        <f>分析係数表!G32</f>
        <v>0.14013266998341625</v>
      </c>
      <c r="K29" s="78">
        <f t="shared" si="3"/>
        <v>9.1282470030318707E-3</v>
      </c>
      <c r="L29" s="79"/>
      <c r="M29" s="80"/>
      <c r="N29" s="81">
        <f>分析係数表!H32</f>
        <v>6.5492282701657108E-3</v>
      </c>
      <c r="O29" s="82">
        <f t="shared" si="4"/>
        <v>3.2561556707579611E-2</v>
      </c>
      <c r="P29" s="76">
        <f>分析係数表!C32</f>
        <v>0.52019105514546249</v>
      </c>
      <c r="Q29" s="82">
        <f t="shared" si="5"/>
        <v>1.6938230540894651E-2</v>
      </c>
      <c r="R29" s="83">
        <v>2.1293414563463588E-2</v>
      </c>
      <c r="S29" s="84">
        <f t="shared" si="6"/>
        <v>8.6433449389833036E-2</v>
      </c>
      <c r="T29" s="85">
        <f>分析係数表!F32</f>
        <v>0.48341625207296851</v>
      </c>
      <c r="U29" s="86">
        <f t="shared" si="7"/>
        <v>4.1783334157771697E-2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投入係数表!N30</f>
        <v>1.3080444735120994E-4</v>
      </c>
      <c r="E30" s="77">
        <f t="shared" si="0"/>
        <v>1.3080444735120994E-2</v>
      </c>
      <c r="F30" s="76">
        <f>分析係数表!C33</f>
        <v>0.8616094310609943</v>
      </c>
      <c r="G30" s="77">
        <f t="shared" si="1"/>
        <v>1.1270234546252377E-2</v>
      </c>
      <c r="H30" s="77">
        <v>2.3247965628548202E-2</v>
      </c>
      <c r="I30" s="77">
        <f t="shared" si="2"/>
        <v>2.3247965628548202E-2</v>
      </c>
      <c r="J30" s="76">
        <f>分析係数表!G33</f>
        <v>0.50771971496437052</v>
      </c>
      <c r="K30" s="78">
        <f t="shared" si="3"/>
        <v>1.1803450482427976E-2</v>
      </c>
      <c r="L30" s="79"/>
      <c r="M30" s="80"/>
      <c r="N30" s="81">
        <f>分析係数表!H33</f>
        <v>9.6430354898145438E-4</v>
      </c>
      <c r="O30" s="82">
        <f t="shared" si="4"/>
        <v>4.7943396379258327E-3</v>
      </c>
      <c r="P30" s="76">
        <f>分析係数表!C33</f>
        <v>0.8616094310609943</v>
      </c>
      <c r="Q30" s="82">
        <f t="shared" si="5"/>
        <v>4.1308482477464504E-3</v>
      </c>
      <c r="R30" s="83">
        <v>1.1620691227585304E-2</v>
      </c>
      <c r="S30" s="84">
        <f t="shared" si="6"/>
        <v>3.4868656856133509E-2</v>
      </c>
      <c r="T30" s="85">
        <f>分析係数表!F33</f>
        <v>0.64489311163895491</v>
      </c>
      <c r="U30" s="86">
        <f t="shared" si="7"/>
        <v>2.2486556618622918E-2</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投入係数表!N31</f>
        <v>2.315238718116416E-2</v>
      </c>
      <c r="E31" s="77">
        <f t="shared" si="0"/>
        <v>2.315238718116416</v>
      </c>
      <c r="F31" s="76">
        <f>分析係数表!C34</f>
        <v>0.46533725073451271</v>
      </c>
      <c r="G31" s="77">
        <f t="shared" si="1"/>
        <v>1.0773668198823905</v>
      </c>
      <c r="H31" s="77">
        <v>1.2280525528620401</v>
      </c>
      <c r="I31" s="77">
        <f t="shared" si="2"/>
        <v>1.2280525528620401</v>
      </c>
      <c r="J31" s="76">
        <f>分析係数表!G34</f>
        <v>0.42478189749182116</v>
      </c>
      <c r="K31" s="78">
        <f t="shared" si="3"/>
        <v>0.52165449362441241</v>
      </c>
      <c r="L31" s="79"/>
      <c r="M31" s="80"/>
      <c r="N31" s="81">
        <f>分析係数表!H34</f>
        <v>0.16189393808941618</v>
      </c>
      <c r="O31" s="82">
        <f t="shared" si="4"/>
        <v>0.80490684218867925</v>
      </c>
      <c r="P31" s="76">
        <f>分析係数表!C34</f>
        <v>0.46533725073451271</v>
      </c>
      <c r="Q31" s="82">
        <f t="shared" si="5"/>
        <v>0.3745531370414783</v>
      </c>
      <c r="R31" s="83">
        <v>0.40722155442874874</v>
      </c>
      <c r="S31" s="84">
        <f t="shared" si="6"/>
        <v>1.6352741072907888</v>
      </c>
      <c r="T31" s="85">
        <f>分析係数表!F34</f>
        <v>0.69907306434023986</v>
      </c>
      <c r="U31" s="86">
        <f t="shared" si="7"/>
        <v>1.143176081220022</v>
      </c>
      <c r="V31" s="87">
        <f>分析係数表!D34</f>
        <v>0.22532715376226828</v>
      </c>
      <c r="W31" s="167">
        <f t="shared" si="8"/>
        <v>0</v>
      </c>
      <c r="X31" s="76">
        <f>分析係数表!E34</f>
        <v>0.16319520174482008</v>
      </c>
      <c r="Y31" s="166">
        <f t="shared" si="9"/>
        <v>0</v>
      </c>
    </row>
    <row r="32" spans="1:25" x14ac:dyDescent="0.2">
      <c r="A32" s="6" t="s">
        <v>20</v>
      </c>
      <c r="B32" s="5" t="s">
        <v>37</v>
      </c>
      <c r="C32" s="90"/>
      <c r="D32" s="76">
        <f>投入係数表!N32</f>
        <v>3.7933289731850884E-3</v>
      </c>
      <c r="E32" s="77">
        <f t="shared" si="0"/>
        <v>0.37933289731850883</v>
      </c>
      <c r="F32" s="76">
        <f>分析係数表!C35</f>
        <v>0.39835445318599483</v>
      </c>
      <c r="G32" s="77">
        <f t="shared" si="1"/>
        <v>0.1511089488867737</v>
      </c>
      <c r="H32" s="77">
        <v>0.19803613428819353</v>
      </c>
      <c r="I32" s="77">
        <f t="shared" si="2"/>
        <v>0.19803613428819353</v>
      </c>
      <c r="J32" s="76">
        <f>分析係数表!G35</f>
        <v>0.31392226148409896</v>
      </c>
      <c r="K32" s="78">
        <f t="shared" si="3"/>
        <v>6.2167951131318427E-2</v>
      </c>
      <c r="L32" s="79"/>
      <c r="M32" s="80"/>
      <c r="N32" s="81">
        <f>分析係数表!H35</f>
        <v>6.1135697025008755E-2</v>
      </c>
      <c r="O32" s="82">
        <f t="shared" si="4"/>
        <v>0.30395542549730981</v>
      </c>
      <c r="P32" s="76">
        <f>分析係数表!C35</f>
        <v>0.39835445318599483</v>
      </c>
      <c r="Q32" s="82">
        <f t="shared" si="5"/>
        <v>0.12108199731689724</v>
      </c>
      <c r="R32" s="83">
        <v>0.15570837262190079</v>
      </c>
      <c r="S32" s="84">
        <f t="shared" si="6"/>
        <v>0.35374450691009429</v>
      </c>
      <c r="T32" s="85">
        <f>分析係数表!F35</f>
        <v>0.64325088339222614</v>
      </c>
      <c r="U32" s="86">
        <f t="shared" si="7"/>
        <v>0.22754646656506561</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投入係数表!N33</f>
        <v>1.0464355788096795E-3</v>
      </c>
      <c r="E33" s="77">
        <f t="shared" si="0"/>
        <v>0.10464355788096795</v>
      </c>
      <c r="F33" s="76">
        <f>分析係数表!C36</f>
        <v>0.82984806862140492</v>
      </c>
      <c r="G33" s="77">
        <f t="shared" si="1"/>
        <v>8.6838254401193443E-2</v>
      </c>
      <c r="H33" s="77">
        <v>0.1508293482979417</v>
      </c>
      <c r="I33" s="77">
        <f t="shared" si="2"/>
        <v>0.1508293482979417</v>
      </c>
      <c r="J33" s="76">
        <f>分析係数表!G36</f>
        <v>2.3700511715593859E-2</v>
      </c>
      <c r="K33" s="78">
        <f t="shared" si="3"/>
        <v>3.5747327363907541E-3</v>
      </c>
      <c r="L33" s="79"/>
      <c r="M33" s="80"/>
      <c r="N33" s="81">
        <f>分析係数表!H36</f>
        <v>0.1825633254696675</v>
      </c>
      <c r="O33" s="82">
        <f t="shared" si="4"/>
        <v>0.90767122930874433</v>
      </c>
      <c r="P33" s="76">
        <f>分析係数表!C36</f>
        <v>0.82984806862140492</v>
      </c>
      <c r="Q33" s="82">
        <f t="shared" si="5"/>
        <v>0.7532292165850778</v>
      </c>
      <c r="R33" s="83">
        <v>0.78643177830803812</v>
      </c>
      <c r="S33" s="84">
        <f t="shared" si="6"/>
        <v>0.93726112660597982</v>
      </c>
      <c r="T33" s="85">
        <f>分析係数表!F36</f>
        <v>0.87735658497172098</v>
      </c>
      <c r="U33" s="86">
        <f t="shared" si="7"/>
        <v>0.8223122212657703</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投入係数表!N34</f>
        <v>1.6873773708306082E-2</v>
      </c>
      <c r="E34" s="77">
        <f t="shared" si="0"/>
        <v>1.6873773708306081</v>
      </c>
      <c r="F34" s="76">
        <f>分析係数表!C37</f>
        <v>0.51418558077436582</v>
      </c>
      <c r="G34" s="77">
        <f t="shared" si="1"/>
        <v>0.86762511340605863</v>
      </c>
      <c r="H34" s="77">
        <v>1.0359161782650805</v>
      </c>
      <c r="I34" s="77">
        <f t="shared" si="2"/>
        <v>1.0359161782650805</v>
      </c>
      <c r="J34" s="76">
        <f>分析係数表!G37</f>
        <v>0.49604430379746833</v>
      </c>
      <c r="K34" s="78">
        <f t="shared" si="3"/>
        <v>0.51386031944003596</v>
      </c>
      <c r="L34" s="79"/>
      <c r="M34" s="80"/>
      <c r="N34" s="81">
        <f>分析係数表!H37</f>
        <v>4.8416074021777188E-2</v>
      </c>
      <c r="O34" s="82">
        <f t="shared" si="4"/>
        <v>0.24071580265419285</v>
      </c>
      <c r="P34" s="76">
        <f>分析係数表!C37</f>
        <v>0.51418558077436582</v>
      </c>
      <c r="Q34" s="82">
        <f t="shared" si="5"/>
        <v>0.12377259478931378</v>
      </c>
      <c r="R34" s="83">
        <v>0.14997221047595108</v>
      </c>
      <c r="S34" s="84">
        <f t="shared" si="6"/>
        <v>1.1858883887410316</v>
      </c>
      <c r="T34" s="85">
        <f>分析係数表!F37</f>
        <v>0.72084956183057447</v>
      </c>
      <c r="U34" s="86">
        <f t="shared" si="7"/>
        <v>0.85484712540393859</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投入係数表!N35</f>
        <v>1.7004578155657292E-3</v>
      </c>
      <c r="E35" s="77">
        <f t="shared" si="0"/>
        <v>0.17004578155657291</v>
      </c>
      <c r="F35" s="76">
        <f>分析係数表!C38</f>
        <v>1.798368367772285E-2</v>
      </c>
      <c r="G35" s="77">
        <f t="shared" si="1"/>
        <v>3.0580495462445654E-3</v>
      </c>
      <c r="H35" s="77">
        <v>5.3661029310192194E-3</v>
      </c>
      <c r="I35" s="77">
        <f t="shared" si="2"/>
        <v>5.3661029310192194E-3</v>
      </c>
      <c r="J35" s="76">
        <f>分析係数表!G38</f>
        <v>0.32425742574257427</v>
      </c>
      <c r="K35" s="78">
        <f t="shared" si="3"/>
        <v>1.7399987226819746E-3</v>
      </c>
      <c r="L35" s="79"/>
      <c r="M35" s="80"/>
      <c r="N35" s="81">
        <f>分析係数表!H38</f>
        <v>4.2681911846583896E-2</v>
      </c>
      <c r="O35" s="82">
        <f t="shared" si="4"/>
        <v>0.21220660445009817</v>
      </c>
      <c r="P35" s="76">
        <f>分析係数表!C38</f>
        <v>1.798368367772285E-2</v>
      </c>
      <c r="Q35" s="82">
        <f t="shared" si="5"/>
        <v>3.8162564487542196E-3</v>
      </c>
      <c r="R35" s="83">
        <v>4.8272500167410764E-3</v>
      </c>
      <c r="S35" s="84">
        <f t="shared" si="6"/>
        <v>1.0193352947760297E-2</v>
      </c>
      <c r="T35" s="85">
        <f>分析係数表!F38</f>
        <v>0.53712871287128716</v>
      </c>
      <c r="U35" s="86">
        <f t="shared" si="7"/>
        <v>5.4751425486732289E-3</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投入係数表!N36</f>
        <v>0</v>
      </c>
      <c r="E36" s="77">
        <f t="shared" si="0"/>
        <v>0</v>
      </c>
      <c r="F36" s="76">
        <f>分析係数表!C39</f>
        <v>1</v>
      </c>
      <c r="G36" s="77">
        <f t="shared" si="1"/>
        <v>0</v>
      </c>
      <c r="H36" s="77">
        <v>4.4393395556096421E-2</v>
      </c>
      <c r="I36" s="77">
        <f t="shared" si="2"/>
        <v>4.4393395556096421E-2</v>
      </c>
      <c r="J36" s="76">
        <f>分析係数表!G39</f>
        <v>0.35219608488238197</v>
      </c>
      <c r="K36" s="78">
        <f t="shared" si="3"/>
        <v>1.5635180109492094E-2</v>
      </c>
      <c r="L36" s="79"/>
      <c r="M36" s="80"/>
      <c r="N36" s="81">
        <f>分析係数表!H39</f>
        <v>3.8399944896940056E-3</v>
      </c>
      <c r="O36" s="82">
        <f t="shared" si="4"/>
        <v>1.9091745343883228E-2</v>
      </c>
      <c r="P36" s="76">
        <f>分析係数表!C39</f>
        <v>1</v>
      </c>
      <c r="Q36" s="82">
        <f t="shared" si="5"/>
        <v>1.9091745343883228E-2</v>
      </c>
      <c r="R36" s="83">
        <v>3.1868454590612057E-2</v>
      </c>
      <c r="S36" s="84">
        <f t="shared" si="6"/>
        <v>7.6261850146708471E-2</v>
      </c>
      <c r="T36" s="85">
        <f>分析係数表!F39</f>
        <v>0.70282941273235733</v>
      </c>
      <c r="U36" s="86">
        <f t="shared" si="7"/>
        <v>5.359907135249415E-2</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投入係数表!N37</f>
        <v>0</v>
      </c>
      <c r="E37" s="77">
        <f t="shared" si="0"/>
        <v>0</v>
      </c>
      <c r="F37" s="76">
        <f>分析係数表!C40</f>
        <v>0.9626016260162602</v>
      </c>
      <c r="G37" s="77">
        <f t="shared" si="1"/>
        <v>0</v>
      </c>
      <c r="H37" s="77">
        <v>5.0880267854768358E-4</v>
      </c>
      <c r="I37" s="77">
        <f t="shared" si="2"/>
        <v>5.0880267854768358E-4</v>
      </c>
      <c r="J37" s="76">
        <f>分析係数表!G40</f>
        <v>0.50871012884234912</v>
      </c>
      <c r="K37" s="78">
        <f t="shared" si="3"/>
        <v>2.5883307615932443E-4</v>
      </c>
      <c r="L37" s="79"/>
      <c r="M37" s="80"/>
      <c r="N37" s="81">
        <f>分析係数表!H40</f>
        <v>2.9858970605961464E-2</v>
      </c>
      <c r="O37" s="82">
        <f t="shared" si="4"/>
        <v>0.1484533023600606</v>
      </c>
      <c r="P37" s="76">
        <f>分析係数表!C40</f>
        <v>0.9626016260162602</v>
      </c>
      <c r="Q37" s="82">
        <f t="shared" si="5"/>
        <v>0.14290139023927786</v>
      </c>
      <c r="R37" s="83">
        <v>0.14315600885353</v>
      </c>
      <c r="S37" s="84">
        <f t="shared" si="6"/>
        <v>0.14366481153207769</v>
      </c>
      <c r="T37" s="85">
        <f>分析係数表!F40</f>
        <v>0.70414515272885203</v>
      </c>
      <c r="U37" s="86">
        <f t="shared" si="7"/>
        <v>0.10116088065801659</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投入係数表!N38</f>
        <v>0</v>
      </c>
      <c r="E38" s="77">
        <f t="shared" si="0"/>
        <v>0</v>
      </c>
      <c r="F38" s="76">
        <f>分析係数表!C41</f>
        <v>0.80407934786411506</v>
      </c>
      <c r="G38" s="77">
        <f t="shared" si="1"/>
        <v>0</v>
      </c>
      <c r="H38" s="77">
        <v>1.1615051017859115E-3</v>
      </c>
      <c r="I38" s="77">
        <f t="shared" si="2"/>
        <v>1.1615051017859115E-3</v>
      </c>
      <c r="J38" s="76">
        <f>分析係数表!G41</f>
        <v>0.44359889765752225</v>
      </c>
      <c r="K38" s="78">
        <f t="shared" si="3"/>
        <v>5.1524238277581849E-4</v>
      </c>
      <c r="L38" s="79"/>
      <c r="M38" s="80"/>
      <c r="N38" s="81">
        <f>分析係数表!H41</f>
        <v>5.117122701886706E-2</v>
      </c>
      <c r="O38" s="82">
        <f t="shared" si="4"/>
        <v>0.25441391590540952</v>
      </c>
      <c r="P38" s="76">
        <f>分析係数表!C41</f>
        <v>0.80407934786411506</v>
      </c>
      <c r="Q38" s="82">
        <f t="shared" si="5"/>
        <v>0.20456897558877749</v>
      </c>
      <c r="R38" s="83">
        <v>0.20828587978216781</v>
      </c>
      <c r="S38" s="84">
        <f t="shared" si="6"/>
        <v>0.20944738488395373</v>
      </c>
      <c r="T38" s="85">
        <f>分析係数表!F41</f>
        <v>0.54800826756858323</v>
      </c>
      <c r="U38" s="86">
        <f t="shared" si="7"/>
        <v>0.11477889853702575</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投入係数表!N39</f>
        <v>5.2321778940483976E-4</v>
      </c>
      <c r="E39" s="77">
        <f>$C$16*D39</f>
        <v>5.2321778940483975E-2</v>
      </c>
      <c r="F39" s="76">
        <f>分析係数表!C42</f>
        <v>0.72084063047285463</v>
      </c>
      <c r="G39" s="77">
        <f>E39*F39</f>
        <v>3.7715664118919794E-2</v>
      </c>
      <c r="H39" s="77">
        <v>4.4588248290693758E-2</v>
      </c>
      <c r="I39" s="77">
        <f>C39+H39</f>
        <v>4.4588248290693758E-2</v>
      </c>
      <c r="J39" s="76">
        <f>分析係数表!G42</f>
        <v>0.48553519768563164</v>
      </c>
      <c r="K39" s="78">
        <f>I39*J39</f>
        <v>2.1649163948278021E-2</v>
      </c>
      <c r="L39" s="79"/>
      <c r="M39" s="80"/>
      <c r="N39" s="81">
        <f>分析係数表!H42</f>
        <v>1.3345272329654056E-2</v>
      </c>
      <c r="O39" s="82">
        <f t="shared" si="4"/>
        <v>6.6350236060580714E-2</v>
      </c>
      <c r="P39" s="76">
        <f>分析係数表!C42</f>
        <v>0.72084063047285463</v>
      </c>
      <c r="Q39" s="82">
        <f>O39*P39</f>
        <v>4.7827945993931739E-2</v>
      </c>
      <c r="R39" s="83">
        <v>5.0287308639111704E-2</v>
      </c>
      <c r="S39" s="84">
        <f>I39+R39</f>
        <v>9.4875556929805455E-2</v>
      </c>
      <c r="T39" s="85">
        <f>分析係数表!F42</f>
        <v>0.55737704918032782</v>
      </c>
      <c r="U39" s="86">
        <f>S39*T39</f>
        <v>5.2881457960875164E-2</v>
      </c>
      <c r="V39" s="87">
        <f>分析係数表!D42</f>
        <v>0.19961427193828352</v>
      </c>
      <c r="W39" s="167">
        <f>ROUND(S39*V39,0)</f>
        <v>0</v>
      </c>
      <c r="X39" s="76">
        <f>分析係数表!E42</f>
        <v>0.15043394406943106</v>
      </c>
      <c r="Y39" s="166">
        <f>ROUND(S39*X39,0)</f>
        <v>0</v>
      </c>
    </row>
    <row r="40" spans="1:25" x14ac:dyDescent="0.2">
      <c r="A40" s="6" t="s">
        <v>195</v>
      </c>
      <c r="B40" s="5" t="s">
        <v>41</v>
      </c>
      <c r="C40" s="90"/>
      <c r="D40" s="76">
        <f>投入係数表!N40</f>
        <v>9.8103335513407448E-3</v>
      </c>
      <c r="E40" s="77">
        <f>$C$16*D40</f>
        <v>0.98103335513407453</v>
      </c>
      <c r="F40" s="76">
        <f>分析係数表!C43</f>
        <v>0.38963327337469256</v>
      </c>
      <c r="G40" s="77">
        <f>E40*F40</f>
        <v>0.3822432374506467</v>
      </c>
      <c r="H40" s="77">
        <v>0.55960242999425491</v>
      </c>
      <c r="I40" s="77">
        <f>C40+H40</f>
        <v>0.55960242999425491</v>
      </c>
      <c r="J40" s="76">
        <f>分析係数表!G43</f>
        <v>0.33758167298539971</v>
      </c>
      <c r="K40" s="78">
        <f>I40*J40</f>
        <v>0.18891152452415561</v>
      </c>
      <c r="L40" s="79"/>
      <c r="M40" s="80"/>
      <c r="N40" s="81">
        <f>分析係数表!H43</f>
        <v>3.6299140736659033E-2</v>
      </c>
      <c r="O40" s="82">
        <f t="shared" si="4"/>
        <v>0.18047264208477956</v>
      </c>
      <c r="P40" s="76">
        <f>分析係数表!C43</f>
        <v>0.38963327337469256</v>
      </c>
      <c r="Q40" s="82">
        <f>O40*P40</f>
        <v>7.0318146290071964E-2</v>
      </c>
      <c r="R40" s="83">
        <v>0.12570239799972718</v>
      </c>
      <c r="S40" s="84">
        <f>I40+R40</f>
        <v>0.68530482799398207</v>
      </c>
      <c r="T40" s="85">
        <f>分析係数表!F43</f>
        <v>0.6053884004194563</v>
      </c>
      <c r="U40" s="86">
        <f>S40*T40</f>
        <v>0.41487559361900744</v>
      </c>
      <c r="V40" s="87">
        <f>分析係数表!D43</f>
        <v>0.1323707348552069</v>
      </c>
      <c r="W40" s="167">
        <f>ROUND(S40*V40,0)</f>
        <v>0</v>
      </c>
      <c r="X40" s="76">
        <f>分析係数表!E43</f>
        <v>0.1111559248205211</v>
      </c>
      <c r="Y40" s="166">
        <f>ROUND(S40*X40,0)</f>
        <v>0</v>
      </c>
    </row>
    <row r="41" spans="1:25" x14ac:dyDescent="0.2">
      <c r="A41" s="6" t="s">
        <v>341</v>
      </c>
      <c r="B41" s="5" t="s">
        <v>42</v>
      </c>
      <c r="C41" s="90"/>
      <c r="D41" s="76">
        <f>投入係数表!N41</f>
        <v>0</v>
      </c>
      <c r="E41" s="77">
        <f>$C$16*D41</f>
        <v>0</v>
      </c>
      <c r="F41" s="76">
        <f>分析係数表!C44</f>
        <v>0.46868809379421872</v>
      </c>
      <c r="G41" s="77">
        <f>E41*F41</f>
        <v>0</v>
      </c>
      <c r="H41" s="77">
        <v>1.3364685856058131E-3</v>
      </c>
      <c r="I41" s="77">
        <f>C41+H41</f>
        <v>1.3364685856058131E-3</v>
      </c>
      <c r="J41" s="76">
        <f>分析係数表!G44</f>
        <v>0.26169007702763936</v>
      </c>
      <c r="K41" s="78">
        <f>I41*J41</f>
        <v>3.4974056711220547E-4</v>
      </c>
      <c r="L41" s="79"/>
      <c r="M41" s="80"/>
      <c r="N41" s="81">
        <f>分析係数表!H44</f>
        <v>0.11189365109431233</v>
      </c>
      <c r="O41" s="82">
        <f t="shared" si="4"/>
        <v>0.55631462441503687</v>
      </c>
      <c r="P41" s="76">
        <f>分析係数表!C44</f>
        <v>0.46868809379421872</v>
      </c>
      <c r="Q41" s="82">
        <f>O41*P41</f>
        <v>0.26073804086693037</v>
      </c>
      <c r="R41" s="83">
        <v>0.26498473644599901</v>
      </c>
      <c r="S41" s="84">
        <f>I41+R41</f>
        <v>0.26632120503160484</v>
      </c>
      <c r="T41" s="85">
        <f>分析係数表!F44</f>
        <v>0.56748980516538283</v>
      </c>
      <c r="U41" s="86">
        <f>S41*T41</f>
        <v>0.15113456875479539</v>
      </c>
      <c r="V41" s="87">
        <f>分析係数表!D44</f>
        <v>0.1153375623017671</v>
      </c>
      <c r="W41" s="167">
        <f>ROUND(S41*V41,0)</f>
        <v>0</v>
      </c>
      <c r="X41" s="76">
        <f>分析係数表!E44</f>
        <v>8.8151336656094245E-2</v>
      </c>
      <c r="Y41" s="166">
        <f>ROUND(S41*X41,0)</f>
        <v>0</v>
      </c>
    </row>
    <row r="42" spans="1:25" x14ac:dyDescent="0.2">
      <c r="A42" s="6" t="s">
        <v>342</v>
      </c>
      <c r="B42" s="5" t="s">
        <v>279</v>
      </c>
      <c r="C42" s="90"/>
      <c r="D42" s="76">
        <f>投入係数表!N42</f>
        <v>1.3080444735120994E-4</v>
      </c>
      <c r="E42" s="77">
        <f>$C$16*D42</f>
        <v>1.3080444735120994E-2</v>
      </c>
      <c r="F42" s="76">
        <f>分析係数表!C45</f>
        <v>1</v>
      </c>
      <c r="G42" s="77">
        <f>E42*F42</f>
        <v>1.3080444735120994E-2</v>
      </c>
      <c r="H42" s="77">
        <v>2.3841356960938767E-2</v>
      </c>
      <c r="I42" s="77">
        <f>C42+H42</f>
        <v>2.3841356960938767E-2</v>
      </c>
      <c r="J42" s="76">
        <f>分析係数表!G45</f>
        <v>0</v>
      </c>
      <c r="K42" s="78">
        <f>I42*J42</f>
        <v>0</v>
      </c>
      <c r="L42" s="79"/>
      <c r="M42" s="80"/>
      <c r="N42" s="81">
        <f>分析係数表!H45</f>
        <v>0</v>
      </c>
      <c r="O42" s="82">
        <f t="shared" si="4"/>
        <v>0</v>
      </c>
      <c r="P42" s="76">
        <f>分析係数表!C45</f>
        <v>1</v>
      </c>
      <c r="Q42" s="82">
        <f>O42*P42</f>
        <v>0</v>
      </c>
      <c r="R42" s="83">
        <v>5.245970306701154E-3</v>
      </c>
      <c r="S42" s="84">
        <f>I42+R42</f>
        <v>2.908732726763992E-2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投入係数表!N43</f>
        <v>3.6625245258338785E-3</v>
      </c>
      <c r="E43" s="77">
        <f>$C$16*D43</f>
        <v>0.36625245258338784</v>
      </c>
      <c r="F43" s="76">
        <f>分析係数表!C46</f>
        <v>0.536069455406472</v>
      </c>
      <c r="G43" s="77">
        <f>E43*F43</f>
        <v>0.19633675279766144</v>
      </c>
      <c r="H43" s="77">
        <v>0.2342870053844221</v>
      </c>
      <c r="I43" s="77">
        <f>C43+H43</f>
        <v>0.2342870053844221</v>
      </c>
      <c r="J43" s="76">
        <f>分析係数表!G46</f>
        <v>9.4007050528789656E-3</v>
      </c>
      <c r="K43" s="78">
        <f>I43*J43</f>
        <v>2.2024630353412182E-3</v>
      </c>
      <c r="L43" s="79"/>
      <c r="M43" s="80"/>
      <c r="N43" s="81">
        <f>分析係数表!H46</f>
        <v>2.2310999374350673E-2</v>
      </c>
      <c r="O43" s="82">
        <f t="shared" si="4"/>
        <v>0.11092617959891496</v>
      </c>
      <c r="P43" s="76">
        <f>分析係数表!C46</f>
        <v>0.536069455406472</v>
      </c>
      <c r="Q43" s="82">
        <f>O43*P43</f>
        <v>5.9464136687910847E-2</v>
      </c>
      <c r="R43" s="83">
        <v>6.7429330660255707E-2</v>
      </c>
      <c r="S43" s="84">
        <f>I43+R43</f>
        <v>0.30171633604467779</v>
      </c>
      <c r="T43" s="85">
        <f>分析係数表!F46</f>
        <v>0.31345475910693305</v>
      </c>
      <c r="U43" s="86">
        <f>S43*T43</f>
        <v>9.4574421433510941E-2</v>
      </c>
      <c r="V43" s="87">
        <f>分析係数表!D46</f>
        <v>1.7626321974148062E-3</v>
      </c>
      <c r="W43" s="167">
        <f>ROUND(S43*V43,0)</f>
        <v>0</v>
      </c>
      <c r="X43" s="76">
        <f>分析係数表!E46</f>
        <v>4.4065804935370153E-3</v>
      </c>
      <c r="Y43" s="166">
        <f>ROUND(S43*X43,0)</f>
        <v>0</v>
      </c>
    </row>
    <row r="44" spans="1:25" x14ac:dyDescent="0.2">
      <c r="A44" s="192">
        <v>40</v>
      </c>
      <c r="B44" s="14" t="s">
        <v>151</v>
      </c>
      <c r="C44" s="197">
        <f>SUM(C5:C43)</f>
        <v>100</v>
      </c>
      <c r="D44" s="92">
        <f>投入係数表!N44</f>
        <v>0.75016350555918898</v>
      </c>
      <c r="E44" s="91">
        <f>SUM(E5:E43)</f>
        <v>75.016350555918876</v>
      </c>
      <c r="F44" s="92">
        <f>分析係数表!C47</f>
        <v>0.44522465035354009</v>
      </c>
      <c r="G44" s="91">
        <f>SUM(G5:G43)</f>
        <v>11.297116488773723</v>
      </c>
      <c r="H44" s="91">
        <f>SUM(H5:H43)</f>
        <v>12.821070760819989</v>
      </c>
      <c r="I44" s="91">
        <f>SUM(I5:I43)</f>
        <v>112.82107076082001</v>
      </c>
      <c r="J44" s="92">
        <f>分析係数表!G47</f>
        <v>0.26635660586338372</v>
      </c>
      <c r="K44" s="93">
        <f>SUM(K5:K43)</f>
        <v>7.9253174565412987</v>
      </c>
      <c r="L44" s="94">
        <f>最終需要_まとめ!$L$33</f>
        <v>0.62733333333333341</v>
      </c>
      <c r="M44" s="91">
        <f>K44*L44</f>
        <v>4.9718158177369087</v>
      </c>
      <c r="N44" s="95">
        <f>分析係数表!H47</f>
        <v>1</v>
      </c>
      <c r="O44" s="93">
        <f>SUM(O5:O43)</f>
        <v>4.9718158177369087</v>
      </c>
      <c r="P44" s="92">
        <f>分析係数表!C47</f>
        <v>0.44522465035354009</v>
      </c>
      <c r="Q44" s="96">
        <f>SUM(Q5:Q43)</f>
        <v>2.4152732785005258</v>
      </c>
      <c r="R44" s="91">
        <f>SUM(R5:R43)</f>
        <v>2.7092555454471041</v>
      </c>
      <c r="S44" s="97">
        <f>SUM(S5:S43)</f>
        <v>115.5303263062671</v>
      </c>
      <c r="T44" s="98">
        <f>分析係数表!F47</f>
        <v>0.51444037128882703</v>
      </c>
      <c r="U44" s="99">
        <f>SUM(U5:U43)</f>
        <v>30.653146986998451</v>
      </c>
      <c r="V44" s="100">
        <f>分析係数表!D47</f>
        <v>9.5757819315252443E-2</v>
      </c>
      <c r="W44" s="164">
        <f>SUM(W5:W43)</f>
        <v>2</v>
      </c>
      <c r="X44" s="92">
        <f>分析係数表!E47</f>
        <v>7.8077982415729788E-2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301</v>
      </c>
      <c r="S2" s="3" t="s">
        <v>153</v>
      </c>
      <c r="U2" s="64" t="s">
        <v>210</v>
      </c>
      <c r="W2" s="3" t="s">
        <v>130</v>
      </c>
      <c r="Y2" s="3" t="s">
        <v>154</v>
      </c>
    </row>
    <row r="3" spans="1:25" ht="44" x14ac:dyDescent="0.2">
      <c r="B3" s="65"/>
      <c r="C3" s="66" t="s">
        <v>228</v>
      </c>
      <c r="D3" s="66" t="s">
        <v>240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投入係数表!O5</f>
        <v>0</v>
      </c>
      <c r="E5" s="77">
        <f t="shared" ref="E5:E38" si="0">$C$17*D5</f>
        <v>0</v>
      </c>
      <c r="F5" s="76">
        <f>分析係数表!C8</f>
        <v>0.25708080716677228</v>
      </c>
      <c r="G5" s="77">
        <f t="shared" ref="G5:G38" si="1">E5*F5</f>
        <v>0</v>
      </c>
      <c r="H5" s="77">
        <f t="array" ref="H5:H43">MMULT(逆行列係数!C5:AO43,'13'!G5:G43)</f>
        <v>2.1557207396441683E-3</v>
      </c>
      <c r="I5" s="77">
        <f t="shared" ref="I5:I38" si="2">C5+H5</f>
        <v>2.1557207396441683E-3</v>
      </c>
      <c r="J5" s="76">
        <f>分析係数表!G8</f>
        <v>0.11961316593145571</v>
      </c>
      <c r="K5" s="78">
        <f t="shared" ref="K5:K38" si="3">I5*J5</f>
        <v>2.5785258253293832E-4</v>
      </c>
      <c r="L5" s="79" t="s">
        <v>184</v>
      </c>
      <c r="M5" s="80" t="s">
        <v>184</v>
      </c>
      <c r="N5" s="81">
        <f>分析係数表!H8</f>
        <v>1.1829938181254628E-2</v>
      </c>
      <c r="O5" s="82">
        <f t="shared" ref="O5:O43" si="4">$M$44*N5</f>
        <v>9.8966760455940869E-2</v>
      </c>
      <c r="P5" s="76">
        <f>分析係数表!C8</f>
        <v>0.25708080716677228</v>
      </c>
      <c r="Q5" s="82">
        <f t="shared" ref="Q5:Q38" si="5">O5*P5</f>
        <v>2.5442454660693878E-2</v>
      </c>
      <c r="R5" s="83">
        <f t="array" ref="R5:R43">MMULT(逆行列係数!C5:AO43,'13'!Q5:Q43)</f>
        <v>3.6887146097614142E-2</v>
      </c>
      <c r="S5" s="84">
        <f t="shared" ref="S5:S38" si="6">I5+R5</f>
        <v>3.9042866837258307E-2</v>
      </c>
      <c r="T5" s="85">
        <f>分析係数表!F8</f>
        <v>0.4511367492365117</v>
      </c>
      <c r="U5" s="86">
        <f t="shared" ref="U5:U38" si="7">S5*T5</f>
        <v>1.761367202583472E-2</v>
      </c>
      <c r="V5" s="87">
        <f>分析係数表!D8</f>
        <v>0.32558534102477094</v>
      </c>
      <c r="W5" s="167">
        <f t="shared" ref="W5:W38" si="8">ROUND(S5*V5,0)</f>
        <v>0</v>
      </c>
      <c r="X5" s="76">
        <f>分析係数表!E8</f>
        <v>0.2662029182219206</v>
      </c>
      <c r="Y5" s="166">
        <f t="shared" ref="Y5:Y38" si="9">ROUND(S5*X5,0)</f>
        <v>0</v>
      </c>
    </row>
    <row r="6" spans="1:25" x14ac:dyDescent="0.2">
      <c r="A6" s="6" t="s">
        <v>220</v>
      </c>
      <c r="B6" s="5" t="s">
        <v>266</v>
      </c>
      <c r="C6" s="90"/>
      <c r="D6" s="76">
        <f>投入係数表!O6</f>
        <v>0</v>
      </c>
      <c r="E6" s="77">
        <f t="shared" si="0"/>
        <v>0</v>
      </c>
      <c r="F6" s="76">
        <f>分析係数表!C9</f>
        <v>5.5710306406685284E-2</v>
      </c>
      <c r="G6" s="77">
        <f t="shared" si="1"/>
        <v>0</v>
      </c>
      <c r="H6" s="77">
        <v>2.0320003108322186E-4</v>
      </c>
      <c r="I6" s="77">
        <f t="shared" si="2"/>
        <v>2.0320003108322186E-4</v>
      </c>
      <c r="J6" s="76">
        <f>分析係数表!G9</f>
        <v>0.27272727272727271</v>
      </c>
      <c r="K6" s="78">
        <f t="shared" si="3"/>
        <v>5.5418190295424136E-5</v>
      </c>
      <c r="L6" s="79"/>
      <c r="M6" s="80"/>
      <c r="N6" s="81">
        <f>分析係数表!H9</f>
        <v>6.1990942434522072E-4</v>
      </c>
      <c r="O6" s="82">
        <f t="shared" si="4"/>
        <v>5.1860311155951548E-3</v>
      </c>
      <c r="P6" s="76">
        <f>分析係数表!C9</f>
        <v>5.5710306406685284E-2</v>
      </c>
      <c r="Q6" s="82">
        <f t="shared" si="5"/>
        <v>2.8891538248440997E-4</v>
      </c>
      <c r="R6" s="83">
        <v>3.3574748870468193E-4</v>
      </c>
      <c r="S6" s="84">
        <f t="shared" si="6"/>
        <v>5.3894751978790381E-4</v>
      </c>
      <c r="T6" s="85">
        <f>分析係数表!F9</f>
        <v>0.77272727272727271</v>
      </c>
      <c r="U6" s="86">
        <f t="shared" si="7"/>
        <v>4.1645944710883476E-4</v>
      </c>
      <c r="V6" s="87">
        <f>分析係数表!D9</f>
        <v>0</v>
      </c>
      <c r="W6" s="167">
        <f t="shared" si="8"/>
        <v>0</v>
      </c>
      <c r="X6" s="76">
        <f>分析係数表!E9</f>
        <v>0</v>
      </c>
      <c r="Y6" s="166">
        <f t="shared" si="9"/>
        <v>0</v>
      </c>
    </row>
    <row r="7" spans="1:25" x14ac:dyDescent="0.2">
      <c r="A7" s="6" t="s">
        <v>221</v>
      </c>
      <c r="B7" s="5" t="s">
        <v>267</v>
      </c>
      <c r="C7" s="90"/>
      <c r="D7" s="76">
        <f>投入係数表!O7</f>
        <v>0</v>
      </c>
      <c r="E7" s="77">
        <f t="shared" si="0"/>
        <v>0</v>
      </c>
      <c r="F7" s="76">
        <f>分析係数表!C10</f>
        <v>2.7964205816555232E-3</v>
      </c>
      <c r="G7" s="77">
        <f t="shared" si="1"/>
        <v>0</v>
      </c>
      <c r="H7" s="77">
        <v>4.6951959617301222E-5</v>
      </c>
      <c r="I7" s="77">
        <f t="shared" si="2"/>
        <v>4.6951959617301222E-5</v>
      </c>
      <c r="J7" s="76">
        <f>分析係数表!G10</f>
        <v>0.2857142857142857</v>
      </c>
      <c r="K7" s="78">
        <f t="shared" si="3"/>
        <v>1.3414845604943205E-5</v>
      </c>
      <c r="L7" s="79"/>
      <c r="M7" s="80"/>
      <c r="N7" s="81">
        <f>分析係数表!H10</f>
        <v>1.205379436226818E-3</v>
      </c>
      <c r="O7" s="82">
        <f t="shared" si="4"/>
        <v>1.0083949391435023E-2</v>
      </c>
      <c r="P7" s="76">
        <f>分析係数表!C10</f>
        <v>2.7964205816555232E-3</v>
      </c>
      <c r="Q7" s="82">
        <f t="shared" si="5"/>
        <v>2.8198963622581587E-5</v>
      </c>
      <c r="R7" s="83">
        <v>5.0023940309316039E-5</v>
      </c>
      <c r="S7" s="84">
        <f t="shared" si="6"/>
        <v>9.6975899926617261E-5</v>
      </c>
      <c r="T7" s="85">
        <f>分析係数表!F10</f>
        <v>0.5714285714285714</v>
      </c>
      <c r="U7" s="86">
        <f t="shared" si="7"/>
        <v>5.5414799958067E-5</v>
      </c>
      <c r="V7" s="87">
        <f>分析係数表!D10</f>
        <v>0.14285714285714285</v>
      </c>
      <c r="W7" s="167">
        <f t="shared" si="8"/>
        <v>0</v>
      </c>
      <c r="X7" s="76">
        <f>分析係数表!E10</f>
        <v>0</v>
      </c>
      <c r="Y7" s="166">
        <f t="shared" si="9"/>
        <v>0</v>
      </c>
    </row>
    <row r="8" spans="1:25" x14ac:dyDescent="0.2">
      <c r="A8" s="6" t="s">
        <v>222</v>
      </c>
      <c r="B8" s="5" t="s">
        <v>27</v>
      </c>
      <c r="C8" s="90"/>
      <c r="D8" s="76">
        <f>投入係数表!O8</f>
        <v>0.1491691842900302</v>
      </c>
      <c r="E8" s="77">
        <f t="shared" si="0"/>
        <v>14.916918429003021</v>
      </c>
      <c r="F8" s="76">
        <f>分析係数表!C11</f>
        <v>6.4759848893686245E-3</v>
      </c>
      <c r="G8" s="77">
        <f t="shared" si="1"/>
        <v>9.6601738342167925E-2</v>
      </c>
      <c r="H8" s="77">
        <v>0.10159366009007467</v>
      </c>
      <c r="I8" s="77">
        <f t="shared" si="2"/>
        <v>0.10159366009007467</v>
      </c>
      <c r="J8" s="76">
        <f>分析係数表!G11</f>
        <v>0.45</v>
      </c>
      <c r="K8" s="78">
        <f t="shared" si="3"/>
        <v>4.5717147040533604E-2</v>
      </c>
      <c r="L8" s="79"/>
      <c r="M8" s="80"/>
      <c r="N8" s="81">
        <f>分析係数表!H11</f>
        <v>-2.2959608309082246E-5</v>
      </c>
      <c r="O8" s="82">
        <f t="shared" si="4"/>
        <v>-1.9207522650352424E-4</v>
      </c>
      <c r="P8" s="76">
        <f>分析係数表!C11</f>
        <v>6.4759848893686245E-3</v>
      </c>
      <c r="Q8" s="82">
        <f t="shared" si="5"/>
        <v>-1.243876264458879E-6</v>
      </c>
      <c r="R8" s="83">
        <v>6.4770661006962644E-5</v>
      </c>
      <c r="S8" s="84">
        <f t="shared" si="6"/>
        <v>0.10165843075108164</v>
      </c>
      <c r="T8" s="85">
        <f>分析係数表!F11</f>
        <v>0.7</v>
      </c>
      <c r="U8" s="86">
        <f t="shared" si="7"/>
        <v>7.1160901525757145E-2</v>
      </c>
      <c r="V8" s="87">
        <f>分析係数表!D11</f>
        <v>0</v>
      </c>
      <c r="W8" s="167">
        <f t="shared" si="8"/>
        <v>0</v>
      </c>
      <c r="X8" s="76">
        <f>分析係数表!E11</f>
        <v>0</v>
      </c>
      <c r="Y8" s="166">
        <f t="shared" si="9"/>
        <v>0</v>
      </c>
    </row>
    <row r="9" spans="1:25" x14ac:dyDescent="0.2">
      <c r="A9" s="6" t="s">
        <v>223</v>
      </c>
      <c r="B9" s="5" t="s">
        <v>191</v>
      </c>
      <c r="C9" s="90"/>
      <c r="D9" s="76">
        <f>投入係数表!O9</f>
        <v>0</v>
      </c>
      <c r="E9" s="77">
        <f t="shared" si="0"/>
        <v>0</v>
      </c>
      <c r="F9" s="76">
        <f>分析係数表!C12</f>
        <v>0.17595248540478525</v>
      </c>
      <c r="G9" s="77">
        <f t="shared" si="1"/>
        <v>0</v>
      </c>
      <c r="H9" s="77">
        <v>1.9059293584118692E-3</v>
      </c>
      <c r="I9" s="77">
        <f t="shared" si="2"/>
        <v>1.9059293584118692E-3</v>
      </c>
      <c r="J9" s="76">
        <f>分析係数表!G12</f>
        <v>0.14349788595589075</v>
      </c>
      <c r="K9" s="78">
        <f t="shared" si="3"/>
        <v>2.7349683371337045E-4</v>
      </c>
      <c r="L9" s="79"/>
      <c r="M9" s="80"/>
      <c r="N9" s="81">
        <f>分析係数表!H12</f>
        <v>9.2205786969274298E-2</v>
      </c>
      <c r="O9" s="82">
        <f t="shared" si="4"/>
        <v>0.77137410963815334</v>
      </c>
      <c r="P9" s="76">
        <f>分析係数表!C12</f>
        <v>0.17595248540478525</v>
      </c>
      <c r="Q9" s="82">
        <f t="shared" si="5"/>
        <v>0.1357251917677364</v>
      </c>
      <c r="R9" s="83">
        <v>0.15090035255614317</v>
      </c>
      <c r="S9" s="84">
        <f t="shared" si="6"/>
        <v>0.15280628191455503</v>
      </c>
      <c r="T9" s="85">
        <f>分析係数表!F12</f>
        <v>0.29285224545766197</v>
      </c>
      <c r="U9" s="86">
        <f t="shared" si="7"/>
        <v>4.4749662778713964E-2</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投入係数表!O10</f>
        <v>7.5528700906344411E-4</v>
      </c>
      <c r="E10" s="77">
        <f t="shared" si="0"/>
        <v>7.5528700906344406E-2</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0.11793418907316389</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投入係数表!O11</f>
        <v>2.2658610271903325E-3</v>
      </c>
      <c r="E11" s="77">
        <f t="shared" si="0"/>
        <v>0.22658610271903326</v>
      </c>
      <c r="F11" s="76">
        <f>分析係数表!C14</f>
        <v>0.19640062597809071</v>
      </c>
      <c r="G11" s="77">
        <f t="shared" si="1"/>
        <v>4.4501652411954098E-2</v>
      </c>
      <c r="H11" s="77">
        <v>9.3372290888989962E-2</v>
      </c>
      <c r="I11" s="77">
        <f t="shared" si="2"/>
        <v>9.3372290888989962E-2</v>
      </c>
      <c r="J11" s="76">
        <f>分析係数表!G14</f>
        <v>0.16773857118025379</v>
      </c>
      <c r="K11" s="78">
        <f t="shared" si="3"/>
        <v>1.5662134661546204E-2</v>
      </c>
      <c r="L11" s="79"/>
      <c r="M11" s="80"/>
      <c r="N11" s="81">
        <f>分析係数表!H14</f>
        <v>1.1652001216859241E-3</v>
      </c>
      <c r="O11" s="82">
        <f t="shared" si="4"/>
        <v>9.7478177450538561E-3</v>
      </c>
      <c r="P11" s="76">
        <f>分析係数表!C14</f>
        <v>0.19640062597809071</v>
      </c>
      <c r="Q11" s="82">
        <f t="shared" si="5"/>
        <v>1.914477507048918E-3</v>
      </c>
      <c r="R11" s="83">
        <v>1.0737679555188312E-2</v>
      </c>
      <c r="S11" s="84">
        <f t="shared" si="6"/>
        <v>0.10410997044417827</v>
      </c>
      <c r="T11" s="85">
        <f>分析係数表!F14</f>
        <v>0.31948548583347819</v>
      </c>
      <c r="U11" s="86">
        <f t="shared" si="7"/>
        <v>3.3261624487467348E-2</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投入係数表!O12</f>
        <v>8.6858006042296078E-3</v>
      </c>
      <c r="E12" s="77">
        <f t="shared" si="0"/>
        <v>0.86858006042296076</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7.1067833806303965E-2</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投入係数表!O13</f>
        <v>2.6435045317220545E-3</v>
      </c>
      <c r="E13" s="77">
        <f t="shared" si="0"/>
        <v>0.26435045317220546</v>
      </c>
      <c r="F13" s="76">
        <f>分析係数表!C16</f>
        <v>6.4643221946592777E-2</v>
      </c>
      <c r="G13" s="77">
        <f t="shared" si="1"/>
        <v>1.7088465016093259E-2</v>
      </c>
      <c r="H13" s="77">
        <v>2.6249667522809578E-2</v>
      </c>
      <c r="I13" s="77">
        <f t="shared" si="2"/>
        <v>2.6249667522809578E-2</v>
      </c>
      <c r="J13" s="76">
        <f>分析係数表!G16</f>
        <v>3.2854209445585217E-2</v>
      </c>
      <c r="K13" s="78">
        <f t="shared" si="3"/>
        <v>8.6241207467136188E-4</v>
      </c>
      <c r="L13" s="79"/>
      <c r="M13" s="80"/>
      <c r="N13" s="81">
        <f>分析係数表!H16</f>
        <v>1.6731814555243689E-2</v>
      </c>
      <c r="O13" s="82">
        <f t="shared" si="4"/>
        <v>0.1399748213144433</v>
      </c>
      <c r="P13" s="76">
        <f>分析係数表!C16</f>
        <v>6.4643221946592777E-2</v>
      </c>
      <c r="Q13" s="82">
        <f t="shared" si="5"/>
        <v>9.0484234411642231E-3</v>
      </c>
      <c r="R13" s="83">
        <v>1.073290451191595E-2</v>
      </c>
      <c r="S13" s="84">
        <f t="shared" si="6"/>
        <v>3.6982572034725526E-2</v>
      </c>
      <c r="T13" s="85">
        <f>分析係数表!F16</f>
        <v>0.28747433264887062</v>
      </c>
      <c r="U13" s="86">
        <f t="shared" si="7"/>
        <v>1.0631540215321506E-2</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投入係数表!O14</f>
        <v>5.287009063444109E-3</v>
      </c>
      <c r="E14" s="77">
        <f t="shared" si="0"/>
        <v>0.52870090634441091</v>
      </c>
      <c r="F14" s="76">
        <f>分析係数表!C17</f>
        <v>7.1833954921355581E-2</v>
      </c>
      <c r="G14" s="77">
        <f t="shared" si="1"/>
        <v>3.7978677073224255E-2</v>
      </c>
      <c r="H14" s="77">
        <v>5.2289012186273104E-2</v>
      </c>
      <c r="I14" s="77">
        <f t="shared" si="2"/>
        <v>5.2289012186273104E-2</v>
      </c>
      <c r="J14" s="76">
        <f>分析係数表!G17</f>
        <v>0.22404227212681638</v>
      </c>
      <c r="K14" s="78">
        <f t="shared" si="3"/>
        <v>1.1714949097479416E-2</v>
      </c>
      <c r="L14" s="79"/>
      <c r="M14" s="80"/>
      <c r="N14" s="81">
        <f>分析係数表!H17</f>
        <v>2.8642111365580103E-3</v>
      </c>
      <c r="O14" s="82">
        <f t="shared" si="4"/>
        <v>2.3961384506314649E-2</v>
      </c>
      <c r="P14" s="76">
        <f>分析係数表!C17</f>
        <v>7.1833954921355581E-2</v>
      </c>
      <c r="Q14" s="82">
        <f t="shared" si="5"/>
        <v>1.7212410144798744E-3</v>
      </c>
      <c r="R14" s="83">
        <v>3.9700268853061216E-3</v>
      </c>
      <c r="S14" s="84">
        <f t="shared" si="6"/>
        <v>5.6259039071579225E-2</v>
      </c>
      <c r="T14" s="85">
        <f>分析係数表!F17</f>
        <v>0.35984147952443857</v>
      </c>
      <c r="U14" s="86">
        <f t="shared" si="7"/>
        <v>2.0244335856140265E-2</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投入係数表!O15</f>
        <v>9.4410876132930508E-3</v>
      </c>
      <c r="E15" s="77">
        <f t="shared" si="0"/>
        <v>0.9441087613293051</v>
      </c>
      <c r="F15" s="76">
        <f>分析係数表!C18</f>
        <v>8.5547050877982866E-2</v>
      </c>
      <c r="G15" s="77">
        <f t="shared" si="1"/>
        <v>8.0765720239787453E-2</v>
      </c>
      <c r="H15" s="77">
        <v>8.8549594751031829E-2</v>
      </c>
      <c r="I15" s="77">
        <f t="shared" si="2"/>
        <v>8.8549594751031829E-2</v>
      </c>
      <c r="J15" s="76">
        <f>分析係数表!G18</f>
        <v>0.21485411140583555</v>
      </c>
      <c r="K15" s="78">
        <f t="shared" si="3"/>
        <v>1.9025244495579782E-2</v>
      </c>
      <c r="L15" s="79"/>
      <c r="M15" s="80"/>
      <c r="N15" s="81">
        <f>分析係数表!H18</f>
        <v>4.4771236202710384E-4</v>
      </c>
      <c r="O15" s="82">
        <f t="shared" si="4"/>
        <v>3.7454669168187227E-3</v>
      </c>
      <c r="P15" s="76">
        <f>分析係数表!C18</f>
        <v>8.5547050877982866E-2</v>
      </c>
      <c r="Q15" s="82">
        <f t="shared" si="5"/>
        <v>3.2041364889489292E-4</v>
      </c>
      <c r="R15" s="83">
        <v>7.978888989042495E-4</v>
      </c>
      <c r="S15" s="84">
        <f t="shared" si="6"/>
        <v>8.9347483649936082E-2</v>
      </c>
      <c r="T15" s="85">
        <f>分析係数表!F18</f>
        <v>0.45800176834659595</v>
      </c>
      <c r="U15" s="86">
        <f t="shared" si="7"/>
        <v>4.0921305508989293E-2</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投入係数表!O16</f>
        <v>1.1329305135951663E-3</v>
      </c>
      <c r="E16" s="77">
        <f t="shared" si="0"/>
        <v>0.11329305135951663</v>
      </c>
      <c r="F16" s="76">
        <f>分析係数表!C19</f>
        <v>0.13115875912408759</v>
      </c>
      <c r="G16" s="77">
        <f t="shared" si="1"/>
        <v>1.4859376033695726E-2</v>
      </c>
      <c r="H16" s="77">
        <v>2.4303385382850012E-2</v>
      </c>
      <c r="I16" s="77">
        <f t="shared" si="2"/>
        <v>2.4303385382850012E-2</v>
      </c>
      <c r="J16" s="76">
        <f>分析係数表!G19</f>
        <v>5.7684761281883587E-2</v>
      </c>
      <c r="K16" s="78">
        <f t="shared" si="3"/>
        <v>1.4019349841513219E-3</v>
      </c>
      <c r="L16" s="79"/>
      <c r="M16" s="80"/>
      <c r="N16" s="81">
        <f>分析係数表!H19</f>
        <v>-1.1479804154541123E-4</v>
      </c>
      <c r="O16" s="82">
        <f t="shared" si="4"/>
        <v>-9.6037613251762121E-4</v>
      </c>
      <c r="P16" s="76">
        <f>分析係数表!C19</f>
        <v>0.13115875912408759</v>
      </c>
      <c r="Q16" s="82">
        <f t="shared" si="5"/>
        <v>-1.2596174183340149E-4</v>
      </c>
      <c r="R16" s="83">
        <v>9.0599525435923055E-4</v>
      </c>
      <c r="S16" s="84">
        <f t="shared" si="6"/>
        <v>2.5209380637209244E-2</v>
      </c>
      <c r="T16" s="85">
        <f>分析係数表!F19</f>
        <v>0.24015696533682146</v>
      </c>
      <c r="U16" s="86">
        <f t="shared" si="7"/>
        <v>6.0542083518529983E-3</v>
      </c>
      <c r="V16" s="87">
        <f>分析係数表!D19</f>
        <v>2.0536298234139962E-2</v>
      </c>
      <c r="W16" s="167">
        <f t="shared" si="8"/>
        <v>0</v>
      </c>
      <c r="X16" s="76">
        <f>分析係数表!E19</f>
        <v>2.0274689339437543E-2</v>
      </c>
      <c r="Y16" s="166">
        <f t="shared" si="9"/>
        <v>0</v>
      </c>
    </row>
    <row r="17" spans="1:25" x14ac:dyDescent="0.2">
      <c r="A17" s="6" t="s">
        <v>5</v>
      </c>
      <c r="B17" s="5" t="s">
        <v>33</v>
      </c>
      <c r="C17" s="75">
        <f>最終需要_まとめ!C18</f>
        <v>100</v>
      </c>
      <c r="D17" s="76">
        <f>投入係数表!O17</f>
        <v>0.41880664652567978</v>
      </c>
      <c r="E17" s="77">
        <f t="shared" si="0"/>
        <v>41.88066465256798</v>
      </c>
      <c r="F17" s="76">
        <f>分析係数表!C20</f>
        <v>0.10578609000584449</v>
      </c>
      <c r="G17" s="77">
        <f t="shared" si="1"/>
        <v>4.4303917604411458</v>
      </c>
      <c r="H17" s="77">
        <v>4.6419185392303888</v>
      </c>
      <c r="I17" s="77">
        <f t="shared" si="2"/>
        <v>104.64191853923039</v>
      </c>
      <c r="J17" s="76">
        <f>分析係数表!G20</f>
        <v>0.10007552870090634</v>
      </c>
      <c r="K17" s="78">
        <f t="shared" si="3"/>
        <v>10.472095322090654</v>
      </c>
      <c r="L17" s="79"/>
      <c r="M17" s="80"/>
      <c r="N17" s="81">
        <f>分析係数表!H20</f>
        <v>5.5677050149524447E-4</v>
      </c>
      <c r="O17" s="82">
        <f t="shared" si="4"/>
        <v>4.6578242427104625E-3</v>
      </c>
      <c r="P17" s="76">
        <f>分析係数表!C20</f>
        <v>0.10578609000584449</v>
      </c>
      <c r="Q17" s="82">
        <f t="shared" si="5"/>
        <v>4.9273301457077349E-4</v>
      </c>
      <c r="R17" s="83">
        <v>1.5554759924825293E-3</v>
      </c>
      <c r="S17" s="84">
        <f t="shared" si="6"/>
        <v>104.64347401522288</v>
      </c>
      <c r="T17" s="85">
        <f>分析係数表!F20</f>
        <v>0.22356495468277945</v>
      </c>
      <c r="U17" s="86">
        <f t="shared" si="7"/>
        <v>23.394613526061914</v>
      </c>
      <c r="V17" s="87">
        <f>分析係数表!D20</f>
        <v>3.8519637462235648E-2</v>
      </c>
      <c r="W17" s="167">
        <f t="shared" si="8"/>
        <v>4</v>
      </c>
      <c r="X17" s="76">
        <f>分析係数表!E20</f>
        <v>4.1163141993957701E-2</v>
      </c>
      <c r="Y17" s="166">
        <f t="shared" si="9"/>
        <v>4</v>
      </c>
    </row>
    <row r="18" spans="1:25" x14ac:dyDescent="0.2">
      <c r="A18" s="6" t="s">
        <v>6</v>
      </c>
      <c r="B18" s="5" t="s">
        <v>34</v>
      </c>
      <c r="C18" s="90"/>
      <c r="D18" s="76">
        <f>投入係数表!O18</f>
        <v>1.5105740181268882E-3</v>
      </c>
      <c r="E18" s="77">
        <f t="shared" si="0"/>
        <v>0.15105740181268881</v>
      </c>
      <c r="F18" s="76">
        <f>分析係数表!C21</f>
        <v>0.49326544021024965</v>
      </c>
      <c r="G18" s="77">
        <f t="shared" si="1"/>
        <v>7.4511395802152505E-2</v>
      </c>
      <c r="H18" s="77">
        <v>0.12776064857320216</v>
      </c>
      <c r="I18" s="77">
        <f t="shared" si="2"/>
        <v>0.12776064857320216</v>
      </c>
      <c r="J18" s="76">
        <f>分析係数表!G21</f>
        <v>0.28516082529957654</v>
      </c>
      <c r="K18" s="78">
        <f t="shared" si="3"/>
        <v>3.6432331987943489E-2</v>
      </c>
      <c r="L18" s="79"/>
      <c r="M18" s="80"/>
      <c r="N18" s="81">
        <f>分析係数表!H21</f>
        <v>9.2412423444056041E-4</v>
      </c>
      <c r="O18" s="82">
        <f t="shared" si="4"/>
        <v>7.7310278667668507E-3</v>
      </c>
      <c r="P18" s="76">
        <f>分析係数表!C21</f>
        <v>0.49326544021024965</v>
      </c>
      <c r="Q18" s="82">
        <f t="shared" si="5"/>
        <v>3.8134488639784579E-3</v>
      </c>
      <c r="R18" s="83">
        <v>1.0676446907707067E-2</v>
      </c>
      <c r="S18" s="84">
        <f t="shared" si="6"/>
        <v>0.13843709548090921</v>
      </c>
      <c r="T18" s="85">
        <f>分析係数表!F21</f>
        <v>0.42584917560140551</v>
      </c>
      <c r="U18" s="86">
        <f t="shared" si="7"/>
        <v>5.8953322983198247E-2</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投入係数表!O19</f>
        <v>0</v>
      </c>
      <c r="E19" s="77">
        <f t="shared" si="0"/>
        <v>0</v>
      </c>
      <c r="F19" s="76">
        <f>分析係数表!C22</f>
        <v>6.9390630503698536E-2</v>
      </c>
      <c r="G19" s="77">
        <f t="shared" si="1"/>
        <v>0</v>
      </c>
      <c r="H19" s="77">
        <v>9.8422925718115711E-4</v>
      </c>
      <c r="I19" s="77">
        <f t="shared" si="2"/>
        <v>9.8422925718115711E-4</v>
      </c>
      <c r="J19" s="76">
        <f>分析係数表!G22</f>
        <v>0.19456830158086744</v>
      </c>
      <c r="K19" s="78">
        <f t="shared" si="3"/>
        <v>1.914998149359365E-4</v>
      </c>
      <c r="L19" s="79"/>
      <c r="M19" s="80"/>
      <c r="N19" s="81">
        <f>分析係数表!H22</f>
        <v>4.5919216618164492E-5</v>
      </c>
      <c r="O19" s="82">
        <f t="shared" si="4"/>
        <v>3.8415045300704847E-4</v>
      </c>
      <c r="P19" s="76">
        <f>分析係数表!C22</f>
        <v>6.9390630503698536E-2</v>
      </c>
      <c r="Q19" s="82">
        <f t="shared" si="5"/>
        <v>2.6656442142440509E-5</v>
      </c>
      <c r="R19" s="83">
        <v>2.9737840256555852E-4</v>
      </c>
      <c r="S19" s="84">
        <f t="shared" si="6"/>
        <v>1.2816076597467157E-3</v>
      </c>
      <c r="T19" s="85">
        <f>分析係数表!F22</f>
        <v>0.41264693960275639</v>
      </c>
      <c r="U19" s="86">
        <f t="shared" si="7"/>
        <v>5.2885147856593297E-4</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投入係数表!O20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1.9207522650352424E-4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投入係数表!O21</f>
        <v>0</v>
      </c>
      <c r="E21" s="77">
        <f t="shared" si="0"/>
        <v>0</v>
      </c>
      <c r="F21" s="76">
        <f>分析係数表!C24</f>
        <v>0.34782608695652173</v>
      </c>
      <c r="G21" s="77">
        <f t="shared" si="1"/>
        <v>0</v>
      </c>
      <c r="H21" s="77">
        <v>3.8301744520140906E-3</v>
      </c>
      <c r="I21" s="77">
        <f t="shared" si="2"/>
        <v>3.8301744520140906E-3</v>
      </c>
      <c r="J21" s="76">
        <f>分析係数表!G24</f>
        <v>0.20816326530612245</v>
      </c>
      <c r="K21" s="78">
        <f t="shared" si="3"/>
        <v>7.9730162062334128E-4</v>
      </c>
      <c r="L21" s="79"/>
      <c r="M21" s="80"/>
      <c r="N21" s="81">
        <f>分析係数表!H24</f>
        <v>3.5587392879077485E-4</v>
      </c>
      <c r="O21" s="82">
        <f t="shared" si="4"/>
        <v>2.9771660108046261E-3</v>
      </c>
      <c r="P21" s="76">
        <f>分析係数表!C24</f>
        <v>0.34782608695652173</v>
      </c>
      <c r="Q21" s="82">
        <f t="shared" si="5"/>
        <v>1.0355360037581308E-3</v>
      </c>
      <c r="R21" s="83">
        <v>4.2993625835334275E-3</v>
      </c>
      <c r="S21" s="84">
        <f t="shared" si="6"/>
        <v>8.129537035547519E-3</v>
      </c>
      <c r="T21" s="85">
        <f>分析係数表!F24</f>
        <v>0.39183673469387753</v>
      </c>
      <c r="U21" s="86">
        <f t="shared" si="7"/>
        <v>3.1854512465818849E-3</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投入係数表!O22</f>
        <v>0</v>
      </c>
      <c r="E22" s="77">
        <f t="shared" si="0"/>
        <v>0</v>
      </c>
      <c r="F22" s="76">
        <f>分析係数表!C25</f>
        <v>2.4457402008422391E-2</v>
      </c>
      <c r="G22" s="77">
        <f t="shared" si="1"/>
        <v>0</v>
      </c>
      <c r="H22" s="77">
        <v>1.0507766863865065E-3</v>
      </c>
      <c r="I22" s="77">
        <f t="shared" si="2"/>
        <v>1.0507766863865065E-3</v>
      </c>
      <c r="J22" s="76">
        <f>分析係数表!G25</f>
        <v>0.19696969696969696</v>
      </c>
      <c r="K22" s="78">
        <f t="shared" si="3"/>
        <v>2.0697116550037246E-4</v>
      </c>
      <c r="L22" s="79"/>
      <c r="M22" s="80"/>
      <c r="N22" s="81">
        <f>分析係数表!H25</f>
        <v>5.165911869543506E-4</v>
      </c>
      <c r="O22" s="82">
        <f t="shared" si="4"/>
        <v>4.3216925963292961E-3</v>
      </c>
      <c r="P22" s="76">
        <f>分析係数表!C25</f>
        <v>2.4457402008422391E-2</v>
      </c>
      <c r="Q22" s="82">
        <f t="shared" si="5"/>
        <v>1.056973731852483E-4</v>
      </c>
      <c r="R22" s="83">
        <v>1.0696133448468948E-3</v>
      </c>
      <c r="S22" s="84">
        <f t="shared" si="6"/>
        <v>2.1203900312334011E-3</v>
      </c>
      <c r="T22" s="85">
        <f>分析係数表!F25</f>
        <v>0.35101010101010099</v>
      </c>
      <c r="U22" s="86">
        <f t="shared" si="7"/>
        <v>7.4427831904404728E-4</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投入係数表!O23</f>
        <v>0</v>
      </c>
      <c r="E23" s="77">
        <f t="shared" si="0"/>
        <v>0</v>
      </c>
      <c r="F23" s="76">
        <f>分析係数表!C26</f>
        <v>7.6803723816912361E-2</v>
      </c>
      <c r="G23" s="77">
        <f t="shared" si="1"/>
        <v>0</v>
      </c>
      <c r="H23" s="77">
        <v>1.2642813007112414E-3</v>
      </c>
      <c r="I23" s="77">
        <f t="shared" si="2"/>
        <v>1.2642813007112414E-3</v>
      </c>
      <c r="J23" s="76">
        <f>分析係数表!G26</f>
        <v>0.19661921708185054</v>
      </c>
      <c r="K23" s="78">
        <f t="shared" si="3"/>
        <v>2.4858199951706796E-4</v>
      </c>
      <c r="L23" s="79"/>
      <c r="M23" s="80"/>
      <c r="N23" s="81">
        <f>分析係数表!H26</f>
        <v>1.0945993261354961E-2</v>
      </c>
      <c r="O23" s="82">
        <f t="shared" si="4"/>
        <v>9.1571864235555189E-2</v>
      </c>
      <c r="P23" s="76">
        <f>分析係数表!C26</f>
        <v>7.6803723816912361E-2</v>
      </c>
      <c r="Q23" s="82">
        <f t="shared" si="5"/>
        <v>7.0330601701473752E-3</v>
      </c>
      <c r="R23" s="83">
        <v>7.5892729645535032E-3</v>
      </c>
      <c r="S23" s="84">
        <f t="shared" si="6"/>
        <v>8.8535542652647438E-3</v>
      </c>
      <c r="T23" s="85">
        <f>分析係数表!F26</f>
        <v>0.33496441281138789</v>
      </c>
      <c r="U23" s="86">
        <f t="shared" si="7"/>
        <v>2.9656256057581636E-3</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投入係数表!O24</f>
        <v>0</v>
      </c>
      <c r="E24" s="77">
        <f t="shared" si="0"/>
        <v>0</v>
      </c>
      <c r="F24" s="76">
        <f>分析係数表!C27</f>
        <v>1</v>
      </c>
      <c r="G24" s="77">
        <f t="shared" si="1"/>
        <v>0</v>
      </c>
      <c r="H24" s="77">
        <v>3.0454652878970289E-3</v>
      </c>
      <c r="I24" s="77">
        <f t="shared" si="2"/>
        <v>3.0454652878970289E-3</v>
      </c>
      <c r="J24" s="76">
        <f>分析係数表!G27</f>
        <v>0.17096451389423448</v>
      </c>
      <c r="K24" s="78">
        <f t="shared" si="3"/>
        <v>5.2066649252708035E-4</v>
      </c>
      <c r="L24" s="79"/>
      <c r="M24" s="80"/>
      <c r="N24" s="81">
        <f>分析係数表!H27</f>
        <v>1.0923033653045878E-2</v>
      </c>
      <c r="O24" s="82">
        <f t="shared" si="4"/>
        <v>9.1379789009051651E-2</v>
      </c>
      <c r="P24" s="76">
        <f>分析係数表!C27</f>
        <v>1</v>
      </c>
      <c r="Q24" s="82">
        <f t="shared" si="5"/>
        <v>9.1379789009051651E-2</v>
      </c>
      <c r="R24" s="83">
        <v>9.5060615683169855E-2</v>
      </c>
      <c r="S24" s="84">
        <f t="shared" si="6"/>
        <v>9.8106080971066878E-2</v>
      </c>
      <c r="T24" s="85">
        <f>分析係数表!F27</f>
        <v>0.32199214841043799</v>
      </c>
      <c r="U24" s="86">
        <f t="shared" si="7"/>
        <v>3.1589387784002214E-2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投入係数表!O25</f>
        <v>0</v>
      </c>
      <c r="E25" s="77">
        <f t="shared" si="0"/>
        <v>0</v>
      </c>
      <c r="F25" s="76">
        <f>分析係数表!C28</f>
        <v>0.18074367492972143</v>
      </c>
      <c r="G25" s="77">
        <f t="shared" si="1"/>
        <v>0</v>
      </c>
      <c r="H25" s="77">
        <v>6.5688444050425914E-3</v>
      </c>
      <c r="I25" s="77">
        <f t="shared" si="2"/>
        <v>6.5688444050425914E-3</v>
      </c>
      <c r="J25" s="76">
        <f>分析係数表!G28</f>
        <v>0.12488465087665333</v>
      </c>
      <c r="K25" s="78">
        <f t="shared" si="3"/>
        <v>8.2034784018680156E-4</v>
      </c>
      <c r="L25" s="79"/>
      <c r="M25" s="80"/>
      <c r="N25" s="81">
        <f>分析係数表!H28</f>
        <v>2.063494796778767E-2</v>
      </c>
      <c r="O25" s="82">
        <f t="shared" si="4"/>
        <v>0.17262760982004241</v>
      </c>
      <c r="P25" s="76">
        <f>分析係数表!C28</f>
        <v>0.18074367492972143</v>
      </c>
      <c r="Q25" s="82">
        <f t="shared" si="5"/>
        <v>3.1201348593208531E-2</v>
      </c>
      <c r="R25" s="83">
        <v>3.6001119398112083E-2</v>
      </c>
      <c r="S25" s="84">
        <f t="shared" si="6"/>
        <v>4.2569963803154677E-2</v>
      </c>
      <c r="T25" s="85">
        <f>分析係数表!F28</f>
        <v>0.21337024505280427</v>
      </c>
      <c r="U25" s="86">
        <f t="shared" si="7"/>
        <v>9.0831636085681212E-3</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投入係数表!O26</f>
        <v>3.3610271903323261E-2</v>
      </c>
      <c r="E26" s="77">
        <f t="shared" si="0"/>
        <v>3.3610271903323259</v>
      </c>
      <c r="F26" s="76">
        <f>分析係数表!C29</f>
        <v>0.4900686838685725</v>
      </c>
      <c r="G26" s="77">
        <f t="shared" si="1"/>
        <v>1.6471341716126491</v>
      </c>
      <c r="H26" s="77">
        <v>1.7975107628713216</v>
      </c>
      <c r="I26" s="77">
        <f t="shared" si="2"/>
        <v>1.7975107628713216</v>
      </c>
      <c r="J26" s="76">
        <f>分析係数表!G29</f>
        <v>0.25811666442139297</v>
      </c>
      <c r="K26" s="78">
        <f t="shared" si="3"/>
        <v>0.46396748237389901</v>
      </c>
      <c r="L26" s="79"/>
      <c r="M26" s="80"/>
      <c r="N26" s="81">
        <f>分析係数表!H29</f>
        <v>9.8668916708280954E-3</v>
      </c>
      <c r="O26" s="82">
        <f t="shared" si="4"/>
        <v>8.254432858988954E-2</v>
      </c>
      <c r="P26" s="76">
        <f>分析係数表!C29</f>
        <v>0.4900686838685725</v>
      </c>
      <c r="Q26" s="82">
        <f t="shared" si="5"/>
        <v>4.045239047286215E-2</v>
      </c>
      <c r="R26" s="83">
        <v>5.8269618563781399E-2</v>
      </c>
      <c r="S26" s="84">
        <f t="shared" si="6"/>
        <v>1.855780381435103</v>
      </c>
      <c r="T26" s="85">
        <f>分析係数表!F29</f>
        <v>0.3889263101172033</v>
      </c>
      <c r="U26" s="86">
        <f t="shared" si="7"/>
        <v>0.72176181613945067</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投入係数表!O27</f>
        <v>3.0211480362537764E-3</v>
      </c>
      <c r="E27" s="77">
        <f t="shared" si="0"/>
        <v>0.30211480362537763</v>
      </c>
      <c r="F27" s="76">
        <f>分析係数表!C30</f>
        <v>1</v>
      </c>
      <c r="G27" s="77">
        <f t="shared" si="1"/>
        <v>0.30211480362537763</v>
      </c>
      <c r="H27" s="77">
        <v>0.33779649772277792</v>
      </c>
      <c r="I27" s="77">
        <f t="shared" si="2"/>
        <v>0.33779649772277792</v>
      </c>
      <c r="J27" s="76">
        <f>分析係数表!G30</f>
        <v>0.3444616177228233</v>
      </c>
      <c r="K27" s="78">
        <f t="shared" si="3"/>
        <v>0.11635792806669208</v>
      </c>
      <c r="L27" s="79"/>
      <c r="M27" s="80"/>
      <c r="N27" s="81">
        <f>分析係数表!H30</f>
        <v>0</v>
      </c>
      <c r="O27" s="82">
        <f t="shared" si="4"/>
        <v>0</v>
      </c>
      <c r="P27" s="76">
        <f>分析係数表!C30</f>
        <v>1</v>
      </c>
      <c r="Q27" s="82">
        <f t="shared" si="5"/>
        <v>0</v>
      </c>
      <c r="R27" s="83">
        <v>2.2155033811834087E-2</v>
      </c>
      <c r="S27" s="84">
        <f t="shared" si="6"/>
        <v>0.35995153153461201</v>
      </c>
      <c r="T27" s="85">
        <f>分析係数表!F30</f>
        <v>0.4403400309119011</v>
      </c>
      <c r="U27" s="86">
        <f t="shared" si="7"/>
        <v>0.15850106852273721</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投入係数表!O28</f>
        <v>3.663141993957704E-2</v>
      </c>
      <c r="E28" s="77">
        <f t="shared" si="0"/>
        <v>3.6631419939577041</v>
      </c>
      <c r="F28" s="76">
        <f>分析係数表!C31</f>
        <v>4.323595505617972E-2</v>
      </c>
      <c r="G28" s="77">
        <f t="shared" si="1"/>
        <v>0.15837944261515985</v>
      </c>
      <c r="H28" s="77">
        <v>0.17165686484288006</v>
      </c>
      <c r="I28" s="77">
        <f t="shared" si="2"/>
        <v>0.17165686484288006</v>
      </c>
      <c r="J28" s="76">
        <f>分析係数表!G31</f>
        <v>7.0393374741200831E-2</v>
      </c>
      <c r="K28" s="78">
        <f t="shared" si="3"/>
        <v>1.2083506013784518E-2</v>
      </c>
      <c r="L28" s="79"/>
      <c r="M28" s="80"/>
      <c r="N28" s="81">
        <f>分析係数表!H31</f>
        <v>2.2758711736377779E-2</v>
      </c>
      <c r="O28" s="82">
        <f t="shared" si="4"/>
        <v>0.19039456827161844</v>
      </c>
      <c r="P28" s="76">
        <f>分析係数表!C31</f>
        <v>4.323595505617972E-2</v>
      </c>
      <c r="Q28" s="82">
        <f t="shared" si="5"/>
        <v>8.2318909967324366E-3</v>
      </c>
      <c r="R28" s="83">
        <v>1.0740702255984485E-2</v>
      </c>
      <c r="S28" s="84">
        <f t="shared" si="6"/>
        <v>0.18239756709886454</v>
      </c>
      <c r="T28" s="85">
        <f>分析係数表!F31</f>
        <v>0.34575569358178054</v>
      </c>
      <c r="U28" s="86">
        <f t="shared" si="7"/>
        <v>6.3064997319897259E-2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投入係数表!O29</f>
        <v>7.5528700906344411E-4</v>
      </c>
      <c r="E29" s="77">
        <f t="shared" si="0"/>
        <v>7.5528700906344406E-2</v>
      </c>
      <c r="F29" s="76">
        <f>分析係数表!C32</f>
        <v>0.52019105514546249</v>
      </c>
      <c r="G29" s="77">
        <f t="shared" si="1"/>
        <v>3.9289354618237349E-2</v>
      </c>
      <c r="H29" s="77">
        <v>4.9183977945659957E-2</v>
      </c>
      <c r="I29" s="77">
        <f t="shared" si="2"/>
        <v>4.9183977945659957E-2</v>
      </c>
      <c r="J29" s="76">
        <f>分析係数表!G32</f>
        <v>0.14013266998341625</v>
      </c>
      <c r="K29" s="78">
        <f t="shared" si="3"/>
        <v>6.8922821499307896E-3</v>
      </c>
      <c r="L29" s="79"/>
      <c r="M29" s="80"/>
      <c r="N29" s="81">
        <f>分析係数表!H32</f>
        <v>6.5492282701657108E-3</v>
      </c>
      <c r="O29" s="82">
        <f t="shared" si="4"/>
        <v>5.4789458360130293E-2</v>
      </c>
      <c r="P29" s="76">
        <f>分析係数表!C32</f>
        <v>0.52019105514546249</v>
      </c>
      <c r="Q29" s="82">
        <f t="shared" si="5"/>
        <v>2.8500986155204557E-2</v>
      </c>
      <c r="R29" s="83">
        <v>3.5829203776928407E-2</v>
      </c>
      <c r="S29" s="84">
        <f t="shared" si="6"/>
        <v>8.5013181722588371E-2</v>
      </c>
      <c r="T29" s="85">
        <f>分析係数表!F32</f>
        <v>0.48341625207296851</v>
      </c>
      <c r="U29" s="86">
        <f t="shared" si="7"/>
        <v>4.1096753685131861E-2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投入係数表!O30</f>
        <v>0</v>
      </c>
      <c r="E30" s="77">
        <f t="shared" si="0"/>
        <v>0</v>
      </c>
      <c r="F30" s="76">
        <f>分析係数表!C33</f>
        <v>0.8616094310609943</v>
      </c>
      <c r="G30" s="77">
        <f t="shared" si="1"/>
        <v>0</v>
      </c>
      <c r="H30" s="77">
        <v>1.5117670622686857E-2</v>
      </c>
      <c r="I30" s="77">
        <f t="shared" si="2"/>
        <v>1.5117670622686857E-2</v>
      </c>
      <c r="J30" s="76">
        <f>分析係数表!G33</f>
        <v>0.50771971496437052</v>
      </c>
      <c r="K30" s="78">
        <f t="shared" si="3"/>
        <v>7.6755394194758086E-3</v>
      </c>
      <c r="L30" s="79"/>
      <c r="M30" s="80"/>
      <c r="N30" s="81">
        <f>分析係数表!H33</f>
        <v>9.6430354898145438E-4</v>
      </c>
      <c r="O30" s="82">
        <f t="shared" si="4"/>
        <v>8.067159513148018E-3</v>
      </c>
      <c r="P30" s="76">
        <f>分析係数表!C33</f>
        <v>0.8616094310609943</v>
      </c>
      <c r="Q30" s="82">
        <f t="shared" si="5"/>
        <v>6.9507407184017517E-3</v>
      </c>
      <c r="R30" s="83">
        <v>1.9553468645481208E-2</v>
      </c>
      <c r="S30" s="84">
        <f t="shared" si="6"/>
        <v>3.4671139268168061E-2</v>
      </c>
      <c r="T30" s="85">
        <f>分析係数表!F33</f>
        <v>0.64489311163895491</v>
      </c>
      <c r="U30" s="86">
        <f t="shared" si="7"/>
        <v>2.2359178886716458E-2</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投入係数表!O31</f>
        <v>3.9274924471299093E-2</v>
      </c>
      <c r="E31" s="77">
        <f t="shared" si="0"/>
        <v>3.9274924471299091</v>
      </c>
      <c r="F31" s="76">
        <f>分析係数表!C34</f>
        <v>0.46533725073451271</v>
      </c>
      <c r="G31" s="77">
        <f t="shared" si="1"/>
        <v>1.8276085376279954</v>
      </c>
      <c r="H31" s="77">
        <v>2.0455063779966753</v>
      </c>
      <c r="I31" s="77">
        <f t="shared" si="2"/>
        <v>2.0455063779966753</v>
      </c>
      <c r="J31" s="76">
        <f>分析係数表!G34</f>
        <v>0.42478189749182116</v>
      </c>
      <c r="K31" s="78">
        <f t="shared" si="3"/>
        <v>0.86889408057705009</v>
      </c>
      <c r="L31" s="79"/>
      <c r="M31" s="80"/>
      <c r="N31" s="81">
        <f>分析係数表!H34</f>
        <v>0.16189393808941618</v>
      </c>
      <c r="O31" s="82">
        <f t="shared" si="4"/>
        <v>1.3543704408829753</v>
      </c>
      <c r="P31" s="76">
        <f>分析係数表!C34</f>
        <v>0.46533725073451271</v>
      </c>
      <c r="Q31" s="82">
        <f t="shared" si="5"/>
        <v>0.63023901743657362</v>
      </c>
      <c r="R31" s="83">
        <v>0.68520828411523205</v>
      </c>
      <c r="S31" s="84">
        <f t="shared" si="6"/>
        <v>2.7307146621119074</v>
      </c>
      <c r="T31" s="85">
        <f>分析係数表!F34</f>
        <v>0.69907306434023986</v>
      </c>
      <c r="U31" s="86">
        <f t="shared" si="7"/>
        <v>1.9089690666813939</v>
      </c>
      <c r="V31" s="87">
        <f>分析係数表!D34</f>
        <v>0.22532715376226828</v>
      </c>
      <c r="W31" s="167">
        <f t="shared" si="8"/>
        <v>1</v>
      </c>
      <c r="X31" s="76">
        <f>分析係数表!E34</f>
        <v>0.16319520174482008</v>
      </c>
      <c r="Y31" s="166">
        <f t="shared" si="9"/>
        <v>0</v>
      </c>
    </row>
    <row r="32" spans="1:25" x14ac:dyDescent="0.2">
      <c r="A32" s="6" t="s">
        <v>20</v>
      </c>
      <c r="B32" s="5" t="s">
        <v>37</v>
      </c>
      <c r="C32" s="90"/>
      <c r="D32" s="76">
        <f>投入係数表!O32</f>
        <v>7.930513595166163E-3</v>
      </c>
      <c r="E32" s="77">
        <f t="shared" si="0"/>
        <v>0.79305135951661632</v>
      </c>
      <c r="F32" s="76">
        <f>分析係数表!C35</f>
        <v>0.39835445318599483</v>
      </c>
      <c r="G32" s="77">
        <f t="shared" si="1"/>
        <v>0.31591554066865146</v>
      </c>
      <c r="H32" s="77">
        <v>0.39024870765668135</v>
      </c>
      <c r="I32" s="77">
        <f t="shared" si="2"/>
        <v>0.39024870765668135</v>
      </c>
      <c r="J32" s="76">
        <f>分析係数表!G35</f>
        <v>0.31392226148409896</v>
      </c>
      <c r="K32" s="78">
        <f t="shared" si="3"/>
        <v>0.12250775684883242</v>
      </c>
      <c r="L32" s="79"/>
      <c r="M32" s="80"/>
      <c r="N32" s="81">
        <f>分析係数表!H35</f>
        <v>6.1135697025008755E-2</v>
      </c>
      <c r="O32" s="82">
        <f t="shared" si="4"/>
        <v>0.51144830937225916</v>
      </c>
      <c r="P32" s="76">
        <f>分析係数表!C35</f>
        <v>0.39835445318599483</v>
      </c>
      <c r="Q32" s="82">
        <f t="shared" si="5"/>
        <v>0.20373771161288781</v>
      </c>
      <c r="R32" s="83">
        <v>0.26200152144769578</v>
      </c>
      <c r="S32" s="84">
        <f t="shared" si="6"/>
        <v>0.65225022910437713</v>
      </c>
      <c r="T32" s="85">
        <f>分析係数表!F35</f>
        <v>0.64325088339222614</v>
      </c>
      <c r="U32" s="86">
        <f t="shared" si="7"/>
        <v>0.41956053606417248</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投入係数表!O33</f>
        <v>7.5528700906344411E-4</v>
      </c>
      <c r="E33" s="77">
        <f t="shared" si="0"/>
        <v>7.5528700906344406E-2</v>
      </c>
      <c r="F33" s="76">
        <f>分析係数表!C36</f>
        <v>0.82984806862140492</v>
      </c>
      <c r="G33" s="77">
        <f t="shared" si="1"/>
        <v>6.267734657261366E-2</v>
      </c>
      <c r="H33" s="77">
        <v>0.15645864100941048</v>
      </c>
      <c r="I33" s="77">
        <f t="shared" si="2"/>
        <v>0.15645864100941048</v>
      </c>
      <c r="J33" s="76">
        <f>分析係数表!G36</f>
        <v>2.3700511715593859E-2</v>
      </c>
      <c r="K33" s="78">
        <f t="shared" si="3"/>
        <v>3.7081498542494268E-3</v>
      </c>
      <c r="L33" s="79"/>
      <c r="M33" s="80"/>
      <c r="N33" s="81">
        <f>分析係数表!H36</f>
        <v>0.1825633254696675</v>
      </c>
      <c r="O33" s="82">
        <f t="shared" si="4"/>
        <v>1.527286163542773</v>
      </c>
      <c r="P33" s="76">
        <f>分析係数表!C36</f>
        <v>0.82984806862140492</v>
      </c>
      <c r="Q33" s="82">
        <f t="shared" si="5"/>
        <v>1.2674154730481653</v>
      </c>
      <c r="R33" s="83">
        <v>1.3232835136737024</v>
      </c>
      <c r="S33" s="84">
        <f t="shared" si="6"/>
        <v>1.4797421546831129</v>
      </c>
      <c r="T33" s="85">
        <f>分析係数表!F36</f>
        <v>0.87735658497172098</v>
      </c>
      <c r="U33" s="86">
        <f t="shared" si="7"/>
        <v>1.2982615234714721</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投入係数表!O34</f>
        <v>2.7190332326283987E-2</v>
      </c>
      <c r="E34" s="77">
        <f t="shared" si="0"/>
        <v>2.7190332326283988</v>
      </c>
      <c r="F34" s="76">
        <f>分析係数表!C37</f>
        <v>0.51418558077436582</v>
      </c>
      <c r="G34" s="77">
        <f t="shared" si="1"/>
        <v>1.3980876818638346</v>
      </c>
      <c r="H34" s="77">
        <v>1.6807659489985582</v>
      </c>
      <c r="I34" s="77">
        <f t="shared" si="2"/>
        <v>1.6807659489985582</v>
      </c>
      <c r="J34" s="76">
        <f>分析係数表!G37</f>
        <v>0.49604430379746833</v>
      </c>
      <c r="K34" s="78">
        <f t="shared" si="3"/>
        <v>0.83373437501748104</v>
      </c>
      <c r="L34" s="79"/>
      <c r="M34" s="80"/>
      <c r="N34" s="81">
        <f>分析係数表!H37</f>
        <v>4.8416074021777188E-2</v>
      </c>
      <c r="O34" s="82">
        <f t="shared" si="4"/>
        <v>0.40503863388930672</v>
      </c>
      <c r="P34" s="76">
        <f>分析係数表!C37</f>
        <v>0.51418558077436582</v>
      </c>
      <c r="Q34" s="82">
        <f t="shared" si="5"/>
        <v>0.2082650252024289</v>
      </c>
      <c r="R34" s="83">
        <v>0.25234961137887196</v>
      </c>
      <c r="S34" s="84">
        <f t="shared" si="6"/>
        <v>1.9331155603774302</v>
      </c>
      <c r="T34" s="85">
        <f>分析係数表!F37</f>
        <v>0.72084956183057447</v>
      </c>
      <c r="U34" s="86">
        <f t="shared" si="7"/>
        <v>1.393485504665936</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投入係数表!O35</f>
        <v>2.6435045317220545E-3</v>
      </c>
      <c r="E35" s="77">
        <f t="shared" si="0"/>
        <v>0.26435045317220546</v>
      </c>
      <c r="F35" s="76">
        <f>分析係数表!C38</f>
        <v>1.798368367772285E-2</v>
      </c>
      <c r="G35" s="77">
        <f t="shared" si="1"/>
        <v>4.7539949299116296E-3</v>
      </c>
      <c r="H35" s="77">
        <v>8.2302197972464602E-3</v>
      </c>
      <c r="I35" s="77">
        <f t="shared" si="2"/>
        <v>8.2302197972464602E-3</v>
      </c>
      <c r="J35" s="76">
        <f>分析係数表!G38</f>
        <v>0.32425742574257427</v>
      </c>
      <c r="K35" s="78">
        <f t="shared" si="3"/>
        <v>2.6687098847507089E-3</v>
      </c>
      <c r="L35" s="79"/>
      <c r="M35" s="80"/>
      <c r="N35" s="81">
        <f>分析係数表!H38</f>
        <v>4.2681911846583896E-2</v>
      </c>
      <c r="O35" s="82">
        <f t="shared" si="4"/>
        <v>0.35706784607005154</v>
      </c>
      <c r="P35" s="76">
        <f>分析係数表!C38</f>
        <v>1.798368367772285E-2</v>
      </c>
      <c r="Q35" s="82">
        <f t="shared" si="5"/>
        <v>6.4213951952096409E-3</v>
      </c>
      <c r="R35" s="83">
        <v>8.1225359144026336E-3</v>
      </c>
      <c r="S35" s="84">
        <f t="shared" si="6"/>
        <v>1.6352755711649094E-2</v>
      </c>
      <c r="T35" s="85">
        <f>分析係数表!F38</f>
        <v>0.53712871287128716</v>
      </c>
      <c r="U35" s="86">
        <f t="shared" si="7"/>
        <v>8.7835346272966668E-3</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投入係数表!O36</f>
        <v>0</v>
      </c>
      <c r="E36" s="77">
        <f t="shared" si="0"/>
        <v>0</v>
      </c>
      <c r="F36" s="76">
        <f>分析係数表!C39</f>
        <v>1</v>
      </c>
      <c r="G36" s="77">
        <f t="shared" si="1"/>
        <v>0</v>
      </c>
      <c r="H36" s="77">
        <v>6.2740681232226092E-2</v>
      </c>
      <c r="I36" s="77">
        <f t="shared" si="2"/>
        <v>6.2740681232226092E-2</v>
      </c>
      <c r="J36" s="76">
        <f>分析係数表!G39</f>
        <v>0.35219608488238197</v>
      </c>
      <c r="K36" s="78">
        <f t="shared" si="3"/>
        <v>2.209702229284357E-2</v>
      </c>
      <c r="L36" s="79"/>
      <c r="M36" s="80"/>
      <c r="N36" s="81">
        <f>分析係数表!H39</f>
        <v>3.8399944896940056E-3</v>
      </c>
      <c r="O36" s="82">
        <f t="shared" si="4"/>
        <v>3.2124581632714429E-2</v>
      </c>
      <c r="P36" s="76">
        <f>分析係数表!C39</f>
        <v>1</v>
      </c>
      <c r="Q36" s="82">
        <f t="shared" si="5"/>
        <v>3.2124581632714429E-2</v>
      </c>
      <c r="R36" s="83">
        <v>5.3623215298782043E-2</v>
      </c>
      <c r="S36" s="84">
        <f t="shared" si="6"/>
        <v>0.11636389653100813</v>
      </c>
      <c r="T36" s="85">
        <f>分析係数表!F39</f>
        <v>0.70282941273235733</v>
      </c>
      <c r="U36" s="86">
        <f t="shared" si="7"/>
        <v>8.1783969062137238E-2</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投入係数表!O37</f>
        <v>0</v>
      </c>
      <c r="E37" s="77">
        <f t="shared" si="0"/>
        <v>0</v>
      </c>
      <c r="F37" s="76">
        <f>分析係数表!C40</f>
        <v>0.9626016260162602</v>
      </c>
      <c r="G37" s="77">
        <f t="shared" si="1"/>
        <v>0</v>
      </c>
      <c r="H37" s="77">
        <v>7.2949681570406728E-4</v>
      </c>
      <c r="I37" s="77">
        <f t="shared" si="2"/>
        <v>7.2949681570406728E-4</v>
      </c>
      <c r="J37" s="76">
        <f>分析係数表!G40</f>
        <v>0.50871012884234912</v>
      </c>
      <c r="K37" s="78">
        <f t="shared" si="3"/>
        <v>3.7110241910689947E-4</v>
      </c>
      <c r="L37" s="79"/>
      <c r="M37" s="80"/>
      <c r="N37" s="81">
        <f>分析係数表!H40</f>
        <v>2.9858970605961464E-2</v>
      </c>
      <c r="O37" s="82">
        <f t="shared" si="4"/>
        <v>0.24979383206783329</v>
      </c>
      <c r="P37" s="76">
        <f>分析係数表!C40</f>
        <v>0.9626016260162602</v>
      </c>
      <c r="Q37" s="82">
        <f t="shared" si="5"/>
        <v>0.24045194891732896</v>
      </c>
      <c r="R37" s="83">
        <v>0.24088038101253145</v>
      </c>
      <c r="S37" s="84">
        <f t="shared" si="6"/>
        <v>0.24160987782823551</v>
      </c>
      <c r="T37" s="85">
        <f>分析係数表!F40</f>
        <v>0.70414515272885203</v>
      </c>
      <c r="U37" s="86">
        <f t="shared" si="7"/>
        <v>0.17012842432416217</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投入係数表!O38</f>
        <v>0</v>
      </c>
      <c r="E38" s="77">
        <f t="shared" si="0"/>
        <v>0</v>
      </c>
      <c r="F38" s="76">
        <f>分析係数表!C41</f>
        <v>0.80407934786411506</v>
      </c>
      <c r="G38" s="77">
        <f t="shared" si="1"/>
        <v>0</v>
      </c>
      <c r="H38" s="77">
        <v>1.8234791455493038E-3</v>
      </c>
      <c r="I38" s="77">
        <f t="shared" si="2"/>
        <v>1.8234791455493038E-3</v>
      </c>
      <c r="J38" s="76">
        <f>分析係数表!G41</f>
        <v>0.44359889765752225</v>
      </c>
      <c r="K38" s="78">
        <f t="shared" si="3"/>
        <v>8.0889333886715177E-4</v>
      </c>
      <c r="L38" s="79"/>
      <c r="M38" s="80"/>
      <c r="N38" s="81">
        <f>分析係数表!H41</f>
        <v>5.117122701886706E-2</v>
      </c>
      <c r="O38" s="82">
        <f t="shared" si="4"/>
        <v>0.42808766106972967</v>
      </c>
      <c r="P38" s="76">
        <f>分析係数表!C41</f>
        <v>0.80407934786411506</v>
      </c>
      <c r="Q38" s="82">
        <f t="shared" si="5"/>
        <v>0.34421644734162254</v>
      </c>
      <c r="R38" s="83">
        <v>0.35047066821199485</v>
      </c>
      <c r="S38" s="84">
        <f t="shared" si="6"/>
        <v>0.35229414735754416</v>
      </c>
      <c r="T38" s="85">
        <f>分析係数表!F41</f>
        <v>0.54800826756858323</v>
      </c>
      <c r="U38" s="86">
        <f t="shared" si="7"/>
        <v>0.19306010536795895</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投入係数表!O39</f>
        <v>3.7764350453172205E-4</v>
      </c>
      <c r="E39" s="77">
        <f>$C$17*D39</f>
        <v>3.7764350453172203E-2</v>
      </c>
      <c r="F39" s="76">
        <f>分析係数表!C42</f>
        <v>0.72084063047285463</v>
      </c>
      <c r="G39" s="77">
        <f>E39*F39</f>
        <v>2.7222078190062483E-2</v>
      </c>
      <c r="H39" s="77">
        <v>3.459495106920607E-2</v>
      </c>
      <c r="I39" s="77">
        <f>C39+H39</f>
        <v>3.459495106920607E-2</v>
      </c>
      <c r="J39" s="76">
        <f>分析係数表!G42</f>
        <v>0.48553519768563164</v>
      </c>
      <c r="K39" s="78">
        <f>I39*J39</f>
        <v>1.6797066406311723E-2</v>
      </c>
      <c r="L39" s="79"/>
      <c r="M39" s="80"/>
      <c r="N39" s="81">
        <f>分析係数表!H42</f>
        <v>1.3345272329654056E-2</v>
      </c>
      <c r="O39" s="82">
        <f t="shared" si="4"/>
        <v>0.11164372540517346</v>
      </c>
      <c r="P39" s="76">
        <f>分析係数表!C42</f>
        <v>0.72084063047285463</v>
      </c>
      <c r="Q39" s="82">
        <f>O39*P39</f>
        <v>8.0477333409403495E-2</v>
      </c>
      <c r="R39" s="83">
        <v>8.4615561456995017E-2</v>
      </c>
      <c r="S39" s="84">
        <f>I39+R39</f>
        <v>0.11921051252620109</v>
      </c>
      <c r="T39" s="85">
        <f>分析係数表!F42</f>
        <v>0.55737704918032782</v>
      </c>
      <c r="U39" s="86">
        <f>S39*T39</f>
        <v>6.6445203703128466E-2</v>
      </c>
      <c r="V39" s="87">
        <f>分析係数表!D42</f>
        <v>0.19961427193828352</v>
      </c>
      <c r="W39" s="167">
        <f>ROUND(S39*V39,0)</f>
        <v>0</v>
      </c>
      <c r="X39" s="76">
        <f>分析係数表!E42</f>
        <v>0.15043394406943106</v>
      </c>
      <c r="Y39" s="166">
        <f>ROUND(S39*X39,0)</f>
        <v>0</v>
      </c>
    </row>
    <row r="40" spans="1:25" x14ac:dyDescent="0.2">
      <c r="A40" s="6" t="s">
        <v>195</v>
      </c>
      <c r="B40" s="5" t="s">
        <v>41</v>
      </c>
      <c r="C40" s="90"/>
      <c r="D40" s="76">
        <f>投入係数表!O40</f>
        <v>1.2462235649546828E-2</v>
      </c>
      <c r="E40" s="77">
        <f>$C$17*D40</f>
        <v>1.2462235649546829</v>
      </c>
      <c r="F40" s="76">
        <f>分析係数表!C43</f>
        <v>0.38963327337469256</v>
      </c>
      <c r="G40" s="77">
        <f>E40*F40</f>
        <v>0.48557016696997191</v>
      </c>
      <c r="H40" s="77">
        <v>0.7314165876411528</v>
      </c>
      <c r="I40" s="77">
        <f>C40+H40</f>
        <v>0.7314165876411528</v>
      </c>
      <c r="J40" s="76">
        <f>分析係数表!G43</f>
        <v>0.33758167298539971</v>
      </c>
      <c r="K40" s="78">
        <f>I40*J40</f>
        <v>0.24691283530517258</v>
      </c>
      <c r="L40" s="79"/>
      <c r="M40" s="80"/>
      <c r="N40" s="81">
        <f>分析係数表!H43</f>
        <v>3.6299140736659033E-2</v>
      </c>
      <c r="O40" s="82">
        <f t="shared" si="4"/>
        <v>0.30367093310207183</v>
      </c>
      <c r="P40" s="76">
        <f>分析係数表!C43</f>
        <v>0.38963327337469256</v>
      </c>
      <c r="Q40" s="82">
        <f>O40*P40</f>
        <v>0.11832029969330753</v>
      </c>
      <c r="R40" s="83">
        <v>0.21151219405217794</v>
      </c>
      <c r="S40" s="84">
        <f>I40+R40</f>
        <v>0.94292878169333072</v>
      </c>
      <c r="T40" s="85">
        <f>分析係数表!F43</f>
        <v>0.6053884004194563</v>
      </c>
      <c r="U40" s="86">
        <f>S40*T40</f>
        <v>0.57083814685879219</v>
      </c>
      <c r="V40" s="87">
        <f>分析係数表!D43</f>
        <v>0.1323707348552069</v>
      </c>
      <c r="W40" s="167">
        <f>ROUND(S40*V40,0)</f>
        <v>0</v>
      </c>
      <c r="X40" s="76">
        <f>分析係数表!E43</f>
        <v>0.1111559248205211</v>
      </c>
      <c r="Y40" s="166">
        <f>ROUND(S40*X40,0)</f>
        <v>0</v>
      </c>
    </row>
    <row r="41" spans="1:25" x14ac:dyDescent="0.2">
      <c r="A41" s="6" t="s">
        <v>341</v>
      </c>
      <c r="B41" s="5" t="s">
        <v>42</v>
      </c>
      <c r="C41" s="90"/>
      <c r="D41" s="76">
        <f>投入係数表!O41</f>
        <v>0</v>
      </c>
      <c r="E41" s="77">
        <f>$C$17*D41</f>
        <v>0</v>
      </c>
      <c r="F41" s="76">
        <f>分析係数表!C44</f>
        <v>0.46868809379421872</v>
      </c>
      <c r="G41" s="77">
        <f>E41*F41</f>
        <v>0</v>
      </c>
      <c r="H41" s="77">
        <v>2.2519176131452975E-3</v>
      </c>
      <c r="I41" s="77">
        <f>C41+H41</f>
        <v>2.2519176131452975E-3</v>
      </c>
      <c r="J41" s="76">
        <f>分析係数表!G44</f>
        <v>0.26169007702763936</v>
      </c>
      <c r="K41" s="78">
        <f>I41*J41</f>
        <v>5.8930449364389065E-4</v>
      </c>
      <c r="L41" s="79"/>
      <c r="M41" s="80"/>
      <c r="N41" s="81">
        <f>分析係数表!H44</f>
        <v>0.11189365109431233</v>
      </c>
      <c r="O41" s="82">
        <f t="shared" si="4"/>
        <v>0.9360786163649254</v>
      </c>
      <c r="P41" s="76">
        <f>分析係数表!C44</f>
        <v>0.46868809379421872</v>
      </c>
      <c r="Q41" s="82">
        <f>O41*P41</f>
        <v>0.43872890234560663</v>
      </c>
      <c r="R41" s="83">
        <v>0.44587457270427744</v>
      </c>
      <c r="S41" s="84">
        <f>I41+R41</f>
        <v>0.44812649031742274</v>
      </c>
      <c r="T41" s="85">
        <f>分析係数表!F44</f>
        <v>0.56748980516538283</v>
      </c>
      <c r="U41" s="86">
        <f>S41*T41</f>
        <v>0.25430721467968104</v>
      </c>
      <c r="V41" s="87">
        <f>分析係数表!D44</f>
        <v>0.1153375623017671</v>
      </c>
      <c r="W41" s="167">
        <f>ROUND(S41*V41,0)</f>
        <v>0</v>
      </c>
      <c r="X41" s="76">
        <f>分析係数表!E44</f>
        <v>8.8151336656094245E-2</v>
      </c>
      <c r="Y41" s="166">
        <f>ROUND(S41*X41,0)</f>
        <v>0</v>
      </c>
    </row>
    <row r="42" spans="1:25" x14ac:dyDescent="0.2">
      <c r="A42" s="6" t="s">
        <v>342</v>
      </c>
      <c r="B42" s="5" t="s">
        <v>279</v>
      </c>
      <c r="C42" s="90"/>
      <c r="D42" s="76">
        <f>投入係数表!O42</f>
        <v>3.7764350453172205E-4</v>
      </c>
      <c r="E42" s="77">
        <f>$C$17*D42</f>
        <v>3.7764350453172203E-2</v>
      </c>
      <c r="F42" s="76">
        <f>分析係数表!C45</f>
        <v>1</v>
      </c>
      <c r="G42" s="77">
        <f>E42*F42</f>
        <v>3.7764350453172203E-2</v>
      </c>
      <c r="H42" s="77">
        <v>5.6369064887314232E-2</v>
      </c>
      <c r="I42" s="77">
        <f>C42+H42</f>
        <v>5.6369064887314232E-2</v>
      </c>
      <c r="J42" s="76">
        <f>分析係数表!G45</f>
        <v>0</v>
      </c>
      <c r="K42" s="78">
        <f>I42*J42</f>
        <v>0</v>
      </c>
      <c r="L42" s="79"/>
      <c r="M42" s="80"/>
      <c r="N42" s="81">
        <f>分析係数表!H45</f>
        <v>0</v>
      </c>
      <c r="O42" s="82">
        <f t="shared" si="4"/>
        <v>0</v>
      </c>
      <c r="P42" s="76">
        <f>分析係数表!C45</f>
        <v>1</v>
      </c>
      <c r="Q42" s="82">
        <f>O42*P42</f>
        <v>0</v>
      </c>
      <c r="R42" s="83">
        <v>8.8270924593287919E-3</v>
      </c>
      <c r="S42" s="84">
        <f>I42+R42</f>
        <v>6.5196157346643024E-2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投入係数表!O43</f>
        <v>5.287009063444109E-3</v>
      </c>
      <c r="E43" s="77">
        <f>$C$17*D43</f>
        <v>0.52870090634441091</v>
      </c>
      <c r="F43" s="76">
        <f>分析係数表!C46</f>
        <v>0.536069455406472</v>
      </c>
      <c r="G43" s="77">
        <f>E43*F43</f>
        <v>0.28342040693695653</v>
      </c>
      <c r="H43" s="77">
        <v>0.3311151611077483</v>
      </c>
      <c r="I43" s="77">
        <f>C43+H43</f>
        <v>0.3311151611077483</v>
      </c>
      <c r="J43" s="76">
        <f>分析係数表!G46</f>
        <v>9.4007050528789656E-3</v>
      </c>
      <c r="K43" s="78">
        <f>I43*J43</f>
        <v>3.1127159681104423E-3</v>
      </c>
      <c r="L43" s="79"/>
      <c r="M43" s="80"/>
      <c r="N43" s="81">
        <f>分析係数表!H46</f>
        <v>2.2310999374350673E-2</v>
      </c>
      <c r="O43" s="82">
        <f t="shared" si="4"/>
        <v>0.18664910135479967</v>
      </c>
      <c r="P43" s="76">
        <f>分析係数表!C46</f>
        <v>0.536069455406472</v>
      </c>
      <c r="Q43" s="82">
        <f>O43*P43</f>
        <v>0.10005688211537486</v>
      </c>
      <c r="R43" s="83">
        <v>0.11345945581285916</v>
      </c>
      <c r="S43" s="84">
        <f>I43+R43</f>
        <v>0.44457461692060746</v>
      </c>
      <c r="T43" s="85">
        <f>分析係数表!F46</f>
        <v>0.31345475910693305</v>
      </c>
      <c r="U43" s="86">
        <f>S43*T43</f>
        <v>0.13935402945190606</v>
      </c>
      <c r="V43" s="87">
        <f>分析係数表!D46</f>
        <v>1.7626321974148062E-3</v>
      </c>
      <c r="W43" s="167">
        <f>ROUND(S43*V43,0)</f>
        <v>0</v>
      </c>
      <c r="X43" s="76">
        <f>分析係数表!E46</f>
        <v>4.4065804935370153E-3</v>
      </c>
      <c r="Y43" s="166">
        <f>ROUND(S43*X43,0)</f>
        <v>0</v>
      </c>
    </row>
    <row r="44" spans="1:25" x14ac:dyDescent="0.2">
      <c r="A44" s="192">
        <v>40</v>
      </c>
      <c r="B44" s="14" t="s">
        <v>151</v>
      </c>
      <c r="C44" s="197">
        <f>SUM(C5:C43)</f>
        <v>100</v>
      </c>
      <c r="D44" s="92">
        <f>投入係数表!O44</f>
        <v>0.77001510574018128</v>
      </c>
      <c r="E44" s="91">
        <f>SUM(E5:E43)</f>
        <v>77.001510574018127</v>
      </c>
      <c r="F44" s="92">
        <f>分析係数表!C47</f>
        <v>0.44522465035354009</v>
      </c>
      <c r="G44" s="91">
        <f>SUM(G5:G43)</f>
        <v>11.386636662044813</v>
      </c>
      <c r="H44" s="91">
        <f>SUM(H5:H43)</f>
        <v>13.050609381079555</v>
      </c>
      <c r="I44" s="91">
        <f>SUM(I5:I43)</f>
        <v>113.05060938107954</v>
      </c>
      <c r="J44" s="92">
        <f>分析係数表!G47</f>
        <v>0.26635660586338372</v>
      </c>
      <c r="K44" s="93">
        <f>SUM(K5:K43)</f>
        <v>13.335475778248201</v>
      </c>
      <c r="L44" s="94">
        <f>最終需要_まとめ!$L$33</f>
        <v>0.62733333333333341</v>
      </c>
      <c r="M44" s="91">
        <f>K44*L44</f>
        <v>8.3657884715543727</v>
      </c>
      <c r="N44" s="95">
        <f>分析係数表!H47</f>
        <v>1</v>
      </c>
      <c r="O44" s="96">
        <f>SUM(O5:O43)</f>
        <v>8.3657884715543709</v>
      </c>
      <c r="P44" s="92">
        <f>分析係数表!C47</f>
        <v>0.44522465035354009</v>
      </c>
      <c r="Q44" s="96">
        <f>SUM(Q5:Q43)</f>
        <v>4.0640414065318939</v>
      </c>
      <c r="R44" s="91">
        <f>SUM(R5:R43)</f>
        <v>4.5587084557192847</v>
      </c>
      <c r="S44" s="97">
        <f>SUM(S5:S43)</f>
        <v>117.60931783679882</v>
      </c>
      <c r="T44" s="98">
        <f>分析係数表!F47</f>
        <v>0.51444037128882703</v>
      </c>
      <c r="U44" s="99">
        <f>SUM(U5:U43)</f>
        <v>31.258533805596752</v>
      </c>
      <c r="V44" s="100">
        <f>分析係数表!D47</f>
        <v>9.5757819315252443E-2</v>
      </c>
      <c r="W44" s="164">
        <f>SUM(W5:W43)</f>
        <v>5</v>
      </c>
      <c r="X44" s="92">
        <f>分析係数表!E47</f>
        <v>7.8077982415729788E-2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300</v>
      </c>
      <c r="S2" s="3" t="s">
        <v>153</v>
      </c>
      <c r="U2" s="64" t="s">
        <v>210</v>
      </c>
      <c r="W2" s="3" t="s">
        <v>130</v>
      </c>
      <c r="Y2" s="3" t="s">
        <v>154</v>
      </c>
    </row>
    <row r="3" spans="1:25" ht="44" x14ac:dyDescent="0.2">
      <c r="B3" s="65"/>
      <c r="C3" s="66" t="s">
        <v>228</v>
      </c>
      <c r="D3" s="66" t="s">
        <v>239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投入係数表!P5</f>
        <v>0</v>
      </c>
      <c r="E5" s="77">
        <f t="shared" ref="E5:E38" si="0">$C$18*D5</f>
        <v>0</v>
      </c>
      <c r="F5" s="76">
        <f>分析係数表!C8</f>
        <v>0.25708080716677228</v>
      </c>
      <c r="G5" s="77">
        <f t="shared" ref="G5:G38" si="1">E5*F5</f>
        <v>0</v>
      </c>
      <c r="H5" s="77">
        <f t="array" ref="H5:H43">MMULT(逆行列係数!C5:AO43,'14'!G5:G43)</f>
        <v>7.1530231320342643E-4</v>
      </c>
      <c r="I5" s="77">
        <f t="shared" ref="I5:I38" si="2">C5+H5</f>
        <v>7.1530231320342643E-4</v>
      </c>
      <c r="J5" s="76">
        <f>分析係数表!G8</f>
        <v>0.11961316593145571</v>
      </c>
      <c r="K5" s="78">
        <f t="shared" ref="K5:K38" si="3">I5*J5</f>
        <v>8.5559574280355555E-5</v>
      </c>
      <c r="L5" s="79" t="s">
        <v>184</v>
      </c>
      <c r="M5" s="80" t="s">
        <v>184</v>
      </c>
      <c r="N5" s="81">
        <f>分析係数表!H8</f>
        <v>1.1829938181254628E-2</v>
      </c>
      <c r="O5" s="82">
        <f t="shared" ref="O5:O43" si="4">$M$44*N5</f>
        <v>0.24094399995855259</v>
      </c>
      <c r="P5" s="76">
        <f>分析係数表!C8</f>
        <v>0.25708080716677228</v>
      </c>
      <c r="Q5" s="82">
        <f t="shared" ref="Q5:Q38" si="5">O5*P5</f>
        <v>6.1942077991335449E-2</v>
      </c>
      <c r="R5" s="83">
        <f t="array" ref="R5:R43">MMULT(逆行列係数!C5:AO43,'14'!Q5:Q43)</f>
        <v>8.9805268828329551E-2</v>
      </c>
      <c r="S5" s="84">
        <f t="shared" ref="S5:S38" si="6">I5+R5</f>
        <v>9.0520571141532974E-2</v>
      </c>
      <c r="T5" s="85">
        <f>分析係数表!F8</f>
        <v>0.4511367492365117</v>
      </c>
      <c r="U5" s="86">
        <f t="shared" ref="U5:U38" si="7">S5*T5</f>
        <v>4.0837156203823582E-2</v>
      </c>
      <c r="V5" s="87">
        <f>分析係数表!D8</f>
        <v>0.32558534102477094</v>
      </c>
      <c r="W5" s="88">
        <f t="shared" ref="W5:W38" si="8">ROUND(S5*V5,0)</f>
        <v>0</v>
      </c>
      <c r="X5" s="76">
        <f>分析係数表!E8</f>
        <v>0.2662029182219206</v>
      </c>
      <c r="Y5" s="89">
        <f t="shared" ref="Y5:Y38" si="9">ROUND(S5*X5,0)</f>
        <v>0</v>
      </c>
    </row>
    <row r="6" spans="1:25" x14ac:dyDescent="0.2">
      <c r="A6" s="6" t="s">
        <v>220</v>
      </c>
      <c r="B6" s="5" t="s">
        <v>266</v>
      </c>
      <c r="C6" s="90"/>
      <c r="D6" s="76">
        <f>投入係数表!P6</f>
        <v>0</v>
      </c>
      <c r="E6" s="77">
        <f t="shared" si="0"/>
        <v>0</v>
      </c>
      <c r="F6" s="76">
        <f>分析係数表!C9</f>
        <v>5.5710306406685284E-2</v>
      </c>
      <c r="G6" s="77">
        <f t="shared" si="1"/>
        <v>0</v>
      </c>
      <c r="H6" s="77">
        <v>1.9264274715907431E-4</v>
      </c>
      <c r="I6" s="77">
        <f t="shared" si="2"/>
        <v>1.9264274715907431E-4</v>
      </c>
      <c r="J6" s="76">
        <f>分析係数表!G9</f>
        <v>0.27272727272727271</v>
      </c>
      <c r="K6" s="78">
        <f t="shared" si="3"/>
        <v>5.25389310433839E-5</v>
      </c>
      <c r="L6" s="79"/>
      <c r="M6" s="80"/>
      <c r="N6" s="81">
        <f>分析係数表!H9</f>
        <v>6.1990942434522072E-4</v>
      </c>
      <c r="O6" s="82">
        <f t="shared" si="4"/>
        <v>1.2625886460710181E-2</v>
      </c>
      <c r="P6" s="76">
        <f>分析係数表!C9</f>
        <v>5.5710306406685284E-2</v>
      </c>
      <c r="Q6" s="82">
        <f t="shared" si="5"/>
        <v>7.0339200338218337E-4</v>
      </c>
      <c r="R6" s="83">
        <v>8.1740922438862092E-4</v>
      </c>
      <c r="S6" s="84">
        <f t="shared" si="6"/>
        <v>1.0100519715476953E-3</v>
      </c>
      <c r="T6" s="85">
        <f>分析係数表!F9</f>
        <v>0.77272727272727271</v>
      </c>
      <c r="U6" s="86">
        <f t="shared" si="7"/>
        <v>7.8049470528685535E-4</v>
      </c>
      <c r="V6" s="87">
        <f>分析係数表!D9</f>
        <v>0</v>
      </c>
      <c r="W6" s="88">
        <f t="shared" si="8"/>
        <v>0</v>
      </c>
      <c r="X6" s="76">
        <f>分析係数表!E9</f>
        <v>0</v>
      </c>
      <c r="Y6" s="89">
        <f t="shared" si="9"/>
        <v>0</v>
      </c>
    </row>
    <row r="7" spans="1:25" x14ac:dyDescent="0.2">
      <c r="A7" s="6" t="s">
        <v>221</v>
      </c>
      <c r="B7" s="5" t="s">
        <v>267</v>
      </c>
      <c r="C7" s="90"/>
      <c r="D7" s="76">
        <f>投入係数表!P7</f>
        <v>0</v>
      </c>
      <c r="E7" s="77">
        <f t="shared" si="0"/>
        <v>0</v>
      </c>
      <c r="F7" s="76">
        <f>分析係数表!C10</f>
        <v>2.7964205816555232E-3</v>
      </c>
      <c r="G7" s="77">
        <f t="shared" si="1"/>
        <v>0</v>
      </c>
      <c r="H7" s="77">
        <v>5.7907224496850234E-6</v>
      </c>
      <c r="I7" s="77">
        <f t="shared" si="2"/>
        <v>5.7907224496850234E-6</v>
      </c>
      <c r="J7" s="76">
        <f>分析係数表!G10</f>
        <v>0.2857142857142857</v>
      </c>
      <c r="K7" s="78">
        <f t="shared" si="3"/>
        <v>1.6544921284814351E-6</v>
      </c>
      <c r="L7" s="79"/>
      <c r="M7" s="80"/>
      <c r="N7" s="81">
        <f>分析係数表!H10</f>
        <v>1.205379436226818E-3</v>
      </c>
      <c r="O7" s="82">
        <f t="shared" si="4"/>
        <v>2.4550334784714238E-2</v>
      </c>
      <c r="P7" s="76">
        <f>分析係数表!C10</f>
        <v>2.7964205816555232E-3</v>
      </c>
      <c r="Q7" s="82">
        <f t="shared" si="5"/>
        <v>6.8653061478508409E-5</v>
      </c>
      <c r="R7" s="83">
        <v>1.2178804495859352E-4</v>
      </c>
      <c r="S7" s="84">
        <f t="shared" si="6"/>
        <v>1.2757876740827854E-4</v>
      </c>
      <c r="T7" s="85">
        <f>分析係数表!F10</f>
        <v>0.5714285714285714</v>
      </c>
      <c r="U7" s="86">
        <f t="shared" si="7"/>
        <v>7.2902152804730594E-5</v>
      </c>
      <c r="V7" s="87">
        <f>分析係数表!D10</f>
        <v>0.14285714285714285</v>
      </c>
      <c r="W7" s="88">
        <f t="shared" si="8"/>
        <v>0</v>
      </c>
      <c r="X7" s="76">
        <f>分析係数表!E10</f>
        <v>0</v>
      </c>
      <c r="Y7" s="89">
        <f t="shared" si="9"/>
        <v>0</v>
      </c>
    </row>
    <row r="8" spans="1:25" x14ac:dyDescent="0.2">
      <c r="A8" s="6" t="s">
        <v>222</v>
      </c>
      <c r="B8" s="5" t="s">
        <v>27</v>
      </c>
      <c r="C8" s="90"/>
      <c r="D8" s="76">
        <f>投入係数表!P8</f>
        <v>2.702946211370394E-4</v>
      </c>
      <c r="E8" s="77">
        <f t="shared" si="0"/>
        <v>2.7029462113703939E-2</v>
      </c>
      <c r="F8" s="76">
        <f>分析係数表!C11</f>
        <v>6.4759848893686245E-3</v>
      </c>
      <c r="G8" s="77">
        <f t="shared" si="1"/>
        <v>1.7504238821610844E-4</v>
      </c>
      <c r="H8" s="77">
        <v>2.4926565515296763E-3</v>
      </c>
      <c r="I8" s="77">
        <f t="shared" si="2"/>
        <v>2.4926565515296763E-3</v>
      </c>
      <c r="J8" s="76">
        <f>分析係数表!G11</f>
        <v>0.45</v>
      </c>
      <c r="K8" s="78">
        <f t="shared" si="3"/>
        <v>1.1216954481883543E-3</v>
      </c>
      <c r="L8" s="79"/>
      <c r="M8" s="80"/>
      <c r="N8" s="81">
        <f>分析係数表!H11</f>
        <v>-2.2959608309082246E-5</v>
      </c>
      <c r="O8" s="82">
        <f t="shared" si="4"/>
        <v>-4.6762542447074739E-4</v>
      </c>
      <c r="P8" s="76">
        <f>分析係数表!C11</f>
        <v>6.4759848893686245E-3</v>
      </c>
      <c r="Q8" s="82">
        <f t="shared" si="5"/>
        <v>-3.028335182757149E-6</v>
      </c>
      <c r="R8" s="83">
        <v>1.5769034038377687E-4</v>
      </c>
      <c r="S8" s="84">
        <f t="shared" si="6"/>
        <v>2.6503468919134533E-3</v>
      </c>
      <c r="T8" s="85">
        <f>分析係数表!F11</f>
        <v>0.7</v>
      </c>
      <c r="U8" s="86">
        <f t="shared" si="7"/>
        <v>1.8552428243394173E-3</v>
      </c>
      <c r="V8" s="87">
        <f>分析係数表!D11</f>
        <v>0</v>
      </c>
      <c r="W8" s="88">
        <f t="shared" si="8"/>
        <v>0</v>
      </c>
      <c r="X8" s="76">
        <f>分析係数表!E11</f>
        <v>0</v>
      </c>
      <c r="Y8" s="89">
        <f t="shared" si="9"/>
        <v>0</v>
      </c>
    </row>
    <row r="9" spans="1:25" x14ac:dyDescent="0.2">
      <c r="A9" s="6" t="s">
        <v>223</v>
      </c>
      <c r="B9" s="5" t="s">
        <v>191</v>
      </c>
      <c r="C9" s="90"/>
      <c r="D9" s="76">
        <f>投入係数表!P9</f>
        <v>0</v>
      </c>
      <c r="E9" s="77">
        <f t="shared" si="0"/>
        <v>0</v>
      </c>
      <c r="F9" s="76">
        <f>分析係数表!C12</f>
        <v>0.17595248540478525</v>
      </c>
      <c r="G9" s="77">
        <f t="shared" si="1"/>
        <v>0</v>
      </c>
      <c r="H9" s="77">
        <v>6.3887563079633402E-4</v>
      </c>
      <c r="I9" s="77">
        <f t="shared" si="2"/>
        <v>6.3887563079633402E-4</v>
      </c>
      <c r="J9" s="76">
        <f>分析係数表!G12</f>
        <v>0.14349788595589075</v>
      </c>
      <c r="K9" s="78">
        <f t="shared" si="3"/>
        <v>9.1677302408010102E-5</v>
      </c>
      <c r="L9" s="79"/>
      <c r="M9" s="80"/>
      <c r="N9" s="81">
        <f>分析係数表!H12</f>
        <v>9.2205786969274298E-2</v>
      </c>
      <c r="O9" s="82">
        <f t="shared" si="4"/>
        <v>1.8779837046745214</v>
      </c>
      <c r="P9" s="76">
        <f>分析係数表!C12</f>
        <v>0.17595248540478525</v>
      </c>
      <c r="Q9" s="82">
        <f t="shared" si="5"/>
        <v>0.33043590038716825</v>
      </c>
      <c r="R9" s="83">
        <v>0.36738127400077364</v>
      </c>
      <c r="S9" s="84">
        <f t="shared" si="6"/>
        <v>0.36802014963156998</v>
      </c>
      <c r="T9" s="85">
        <f>分析係数表!F12</f>
        <v>0.29285224545766197</v>
      </c>
      <c r="U9" s="86">
        <f t="shared" si="7"/>
        <v>0.10777552719327002</v>
      </c>
      <c r="V9" s="87">
        <f>分析係数表!D12</f>
        <v>4.4880585075991318E-2</v>
      </c>
      <c r="W9" s="88">
        <f t="shared" si="8"/>
        <v>0</v>
      </c>
      <c r="X9" s="76">
        <f>分析係数表!E12</f>
        <v>4.4223517312307163E-2</v>
      </c>
      <c r="Y9" s="89">
        <f t="shared" si="9"/>
        <v>0</v>
      </c>
    </row>
    <row r="10" spans="1:25" x14ac:dyDescent="0.2">
      <c r="A10" s="6" t="s">
        <v>224</v>
      </c>
      <c r="B10" s="5" t="s">
        <v>28</v>
      </c>
      <c r="C10" s="90"/>
      <c r="D10" s="76">
        <f>投入係数表!P10</f>
        <v>1.3064240021623569E-3</v>
      </c>
      <c r="E10" s="77">
        <f t="shared" si="0"/>
        <v>0.13064240021623569</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0.28712201062503889</v>
      </c>
      <c r="P10" s="76">
        <f>分析係数表!C13</f>
        <v>0</v>
      </c>
      <c r="Q10" s="82">
        <f t="shared" si="5"/>
        <v>0</v>
      </c>
      <c r="R10" s="83">
        <v>0</v>
      </c>
      <c r="S10" s="84">
        <f t="shared" si="6"/>
        <v>0</v>
      </c>
      <c r="T10" s="85">
        <f>分析係数表!F13</f>
        <v>0.37873754152823919</v>
      </c>
      <c r="U10" s="86">
        <f t="shared" si="7"/>
        <v>0</v>
      </c>
      <c r="V10" s="87">
        <f>分析係数表!D13</f>
        <v>0.50166112956810627</v>
      </c>
      <c r="W10" s="88">
        <f t="shared" si="8"/>
        <v>0</v>
      </c>
      <c r="X10" s="76">
        <f>分析係数表!E13</f>
        <v>0.36212624584717606</v>
      </c>
      <c r="Y10" s="89">
        <f t="shared" si="9"/>
        <v>0</v>
      </c>
    </row>
    <row r="11" spans="1:25" x14ac:dyDescent="0.2">
      <c r="A11" s="6" t="s">
        <v>225</v>
      </c>
      <c r="B11" s="5" t="s">
        <v>268</v>
      </c>
      <c r="C11" s="90"/>
      <c r="D11" s="76">
        <f>投入係数表!P11</f>
        <v>3.6489773853500317E-3</v>
      </c>
      <c r="E11" s="77">
        <f t="shared" si="0"/>
        <v>0.36489773853500318</v>
      </c>
      <c r="F11" s="76">
        <f>分析係数表!C14</f>
        <v>0.19640062597809071</v>
      </c>
      <c r="G11" s="77">
        <f t="shared" si="1"/>
        <v>7.1666144266264303E-2</v>
      </c>
      <c r="H11" s="77">
        <v>0.10772459305364775</v>
      </c>
      <c r="I11" s="77">
        <f t="shared" si="2"/>
        <v>0.10772459305364775</v>
      </c>
      <c r="J11" s="76">
        <f>分析係数表!G14</f>
        <v>0.16773857118025379</v>
      </c>
      <c r="K11" s="78">
        <f t="shared" si="3"/>
        <v>1.8069569319793165E-2</v>
      </c>
      <c r="L11" s="79"/>
      <c r="M11" s="80"/>
      <c r="N11" s="81">
        <f>分析係数表!H14</f>
        <v>1.1652001216859241E-3</v>
      </c>
      <c r="O11" s="82">
        <f t="shared" si="4"/>
        <v>2.373199029189043E-2</v>
      </c>
      <c r="P11" s="76">
        <f>分析係数表!C14</f>
        <v>0.19640062597809071</v>
      </c>
      <c r="Q11" s="82">
        <f t="shared" si="5"/>
        <v>4.6609777490332523E-3</v>
      </c>
      <c r="R11" s="83">
        <v>2.6141903103436767E-2</v>
      </c>
      <c r="S11" s="84">
        <f t="shared" si="6"/>
        <v>0.13386649615708451</v>
      </c>
      <c r="T11" s="85">
        <f>分析係数表!F14</f>
        <v>0.31948548583347819</v>
      </c>
      <c r="U11" s="86">
        <f t="shared" si="7"/>
        <v>4.2768402561571585E-2</v>
      </c>
      <c r="V11" s="87">
        <f>分析係数表!D14</f>
        <v>9.0039979141317575E-2</v>
      </c>
      <c r="W11" s="88">
        <f t="shared" si="8"/>
        <v>0</v>
      </c>
      <c r="X11" s="76">
        <f>分析係数表!E14</f>
        <v>7.6134190856944201E-2</v>
      </c>
      <c r="Y11" s="89">
        <f t="shared" si="9"/>
        <v>0</v>
      </c>
    </row>
    <row r="12" spans="1:25" x14ac:dyDescent="0.2">
      <c r="A12" s="6" t="s">
        <v>226</v>
      </c>
      <c r="B12" s="5" t="s">
        <v>29</v>
      </c>
      <c r="C12" s="90"/>
      <c r="D12" s="76">
        <f>投入係数表!P12</f>
        <v>9.0999189116136581E-3</v>
      </c>
      <c r="E12" s="77">
        <f t="shared" si="0"/>
        <v>0.90999189116136581</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0.17302140705417651</v>
      </c>
      <c r="P12" s="76">
        <f>分析係数表!C15</f>
        <v>0</v>
      </c>
      <c r="Q12" s="82">
        <f t="shared" si="5"/>
        <v>0</v>
      </c>
      <c r="R12" s="83">
        <v>0</v>
      </c>
      <c r="S12" s="84">
        <f t="shared" si="6"/>
        <v>0</v>
      </c>
      <c r="T12" s="85">
        <f>分析係数表!F15</f>
        <v>0.30372492836676218</v>
      </c>
      <c r="U12" s="86">
        <f t="shared" si="7"/>
        <v>0</v>
      </c>
      <c r="V12" s="87">
        <f>分析係数表!D15</f>
        <v>2.2027220630372494E-2</v>
      </c>
      <c r="W12" s="88">
        <f t="shared" si="8"/>
        <v>0</v>
      </c>
      <c r="X12" s="76">
        <f>分析係数表!E15</f>
        <v>2.0355778414517668E-2</v>
      </c>
      <c r="Y12" s="89">
        <f t="shared" si="9"/>
        <v>0</v>
      </c>
    </row>
    <row r="13" spans="1:25" x14ac:dyDescent="0.2">
      <c r="A13" s="6" t="s">
        <v>227</v>
      </c>
      <c r="B13" s="5" t="s">
        <v>30</v>
      </c>
      <c r="C13" s="90"/>
      <c r="D13" s="76">
        <f>投入係数表!P13</f>
        <v>3.0182899360302732E-3</v>
      </c>
      <c r="E13" s="77">
        <f t="shared" si="0"/>
        <v>0.30182899360302734</v>
      </c>
      <c r="F13" s="76">
        <f>分析係数表!C16</f>
        <v>6.4643221946592777E-2</v>
      </c>
      <c r="G13" s="77">
        <f t="shared" si="1"/>
        <v>1.9511198623397227E-2</v>
      </c>
      <c r="H13" s="77">
        <v>3.1685169200126824E-2</v>
      </c>
      <c r="I13" s="77">
        <f t="shared" si="2"/>
        <v>3.1685169200126824E-2</v>
      </c>
      <c r="J13" s="76">
        <f>分析係数表!G16</f>
        <v>3.2854209445585217E-2</v>
      </c>
      <c r="K13" s="78">
        <f t="shared" si="3"/>
        <v>1.0409911852197725E-3</v>
      </c>
      <c r="L13" s="79"/>
      <c r="M13" s="80"/>
      <c r="N13" s="81">
        <f>分析係数表!H16</f>
        <v>1.6731814555243689E-2</v>
      </c>
      <c r="O13" s="82">
        <f t="shared" si="4"/>
        <v>0.34078202808305719</v>
      </c>
      <c r="P13" s="76">
        <f>分析係数表!C16</f>
        <v>6.4643221946592777E-2</v>
      </c>
      <c r="Q13" s="82">
        <f t="shared" si="5"/>
        <v>2.2029248276783077E-2</v>
      </c>
      <c r="R13" s="83">
        <v>2.6130277806006429E-2</v>
      </c>
      <c r="S13" s="84">
        <f t="shared" si="6"/>
        <v>5.7815447006133253E-2</v>
      </c>
      <c r="T13" s="85">
        <f>分析係数表!F16</f>
        <v>0.28747433264887062</v>
      </c>
      <c r="U13" s="86">
        <f t="shared" si="7"/>
        <v>1.6620457044884303E-2</v>
      </c>
      <c r="V13" s="87">
        <f>分析係数表!D16</f>
        <v>2.0533880903490759E-2</v>
      </c>
      <c r="W13" s="88">
        <f t="shared" si="8"/>
        <v>0</v>
      </c>
      <c r="X13" s="76">
        <f>分析係数表!E16</f>
        <v>1.9507186858316223E-2</v>
      </c>
      <c r="Y13" s="89">
        <f t="shared" si="9"/>
        <v>0</v>
      </c>
    </row>
    <row r="14" spans="1:25" x14ac:dyDescent="0.2">
      <c r="A14" s="6" t="s">
        <v>2</v>
      </c>
      <c r="B14" s="5" t="s">
        <v>365</v>
      </c>
      <c r="C14" s="90"/>
      <c r="D14" s="76">
        <f>投入係数表!P14</f>
        <v>5.0454995945580679E-3</v>
      </c>
      <c r="E14" s="77">
        <f t="shared" si="0"/>
        <v>0.50454995945580683</v>
      </c>
      <c r="F14" s="76">
        <f>分析係数表!C17</f>
        <v>7.1833954921355581E-2</v>
      </c>
      <c r="G14" s="77">
        <f t="shared" si="1"/>
        <v>3.6243819043120212E-2</v>
      </c>
      <c r="H14" s="77">
        <v>4.3811288224938884E-2</v>
      </c>
      <c r="I14" s="77">
        <f t="shared" si="2"/>
        <v>4.3811288224938884E-2</v>
      </c>
      <c r="J14" s="76">
        <f>分析係数表!G17</f>
        <v>0.22404227212681638</v>
      </c>
      <c r="K14" s="78">
        <f t="shared" si="3"/>
        <v>9.8155805587181438E-3</v>
      </c>
      <c r="L14" s="79"/>
      <c r="M14" s="80"/>
      <c r="N14" s="81">
        <f>分析係数表!H17</f>
        <v>2.8642111365580103E-3</v>
      </c>
      <c r="O14" s="82">
        <f t="shared" si="4"/>
        <v>5.8336271702725734E-2</v>
      </c>
      <c r="P14" s="76">
        <f>分析係数表!C17</f>
        <v>7.1833954921355581E-2</v>
      </c>
      <c r="Q14" s="82">
        <f t="shared" si="5"/>
        <v>4.1905251117735519E-3</v>
      </c>
      <c r="R14" s="83">
        <v>9.6654083985551961E-3</v>
      </c>
      <c r="S14" s="84">
        <f t="shared" si="6"/>
        <v>5.347669662349408E-2</v>
      </c>
      <c r="T14" s="85">
        <f>分析係数表!F17</f>
        <v>0.35984147952443857</v>
      </c>
      <c r="U14" s="86">
        <f t="shared" si="7"/>
        <v>1.9243133633077659E-2</v>
      </c>
      <c r="V14" s="87">
        <f>分析係数表!D17</f>
        <v>0.11783355350066051</v>
      </c>
      <c r="W14" s="88">
        <f t="shared" si="8"/>
        <v>0</v>
      </c>
      <c r="X14" s="76">
        <f>分析係数表!E17</f>
        <v>0.10752972258916776</v>
      </c>
      <c r="Y14" s="89">
        <f t="shared" si="9"/>
        <v>0</v>
      </c>
    </row>
    <row r="15" spans="1:25" x14ac:dyDescent="0.2">
      <c r="A15" s="6" t="s">
        <v>3</v>
      </c>
      <c r="B15" s="5" t="s">
        <v>31</v>
      </c>
      <c r="C15" s="90"/>
      <c r="D15" s="76">
        <f>投入係数表!P15</f>
        <v>3.6940264888728714E-3</v>
      </c>
      <c r="E15" s="77">
        <f t="shared" si="0"/>
        <v>0.36940264888728713</v>
      </c>
      <c r="F15" s="76">
        <f>分析係数表!C18</f>
        <v>8.5547050877982866E-2</v>
      </c>
      <c r="G15" s="77">
        <f t="shared" si="1"/>
        <v>3.1601307198822391E-2</v>
      </c>
      <c r="H15" s="77">
        <v>3.7893144745934262E-2</v>
      </c>
      <c r="I15" s="77">
        <f t="shared" si="2"/>
        <v>3.7893144745934262E-2</v>
      </c>
      <c r="J15" s="76">
        <f>分析係数表!G18</f>
        <v>0.21485411140583555</v>
      </c>
      <c r="K15" s="78">
        <f t="shared" si="3"/>
        <v>8.1414979427604124E-3</v>
      </c>
      <c r="L15" s="79"/>
      <c r="M15" s="80"/>
      <c r="N15" s="81">
        <f>分析係数表!H18</f>
        <v>4.4771236202710384E-4</v>
      </c>
      <c r="O15" s="82">
        <f t="shared" si="4"/>
        <v>9.1186957771795737E-3</v>
      </c>
      <c r="P15" s="76">
        <f>分析係数表!C18</f>
        <v>8.5547050877982866E-2</v>
      </c>
      <c r="Q15" s="82">
        <f t="shared" si="5"/>
        <v>7.8007753159122851E-4</v>
      </c>
      <c r="R15" s="83">
        <v>1.9425364833488869E-3</v>
      </c>
      <c r="S15" s="84">
        <f t="shared" si="6"/>
        <v>3.9835681229283146E-2</v>
      </c>
      <c r="T15" s="85">
        <f>分析係数表!F18</f>
        <v>0.45800176834659595</v>
      </c>
      <c r="U15" s="86">
        <f t="shared" si="7"/>
        <v>1.824481244630298E-2</v>
      </c>
      <c r="V15" s="87">
        <f>分析係数表!D18</f>
        <v>9.637488947833775E-2</v>
      </c>
      <c r="W15" s="88">
        <f t="shared" si="8"/>
        <v>0</v>
      </c>
      <c r="X15" s="76">
        <f>分析係数表!E18</f>
        <v>8.3996463306808128E-2</v>
      </c>
      <c r="Y15" s="89">
        <f t="shared" si="9"/>
        <v>0</v>
      </c>
    </row>
    <row r="16" spans="1:25" x14ac:dyDescent="0.2">
      <c r="A16" s="6" t="s">
        <v>4</v>
      </c>
      <c r="B16" s="5" t="s">
        <v>32</v>
      </c>
      <c r="C16" s="90"/>
      <c r="D16" s="76">
        <f>投入係数表!P16</f>
        <v>0.23601225335615822</v>
      </c>
      <c r="E16" s="77">
        <f t="shared" si="0"/>
        <v>23.601225335615823</v>
      </c>
      <c r="F16" s="76">
        <f>分析係数表!C19</f>
        <v>0.13115875912408759</v>
      </c>
      <c r="G16" s="77">
        <f t="shared" si="1"/>
        <v>3.0955074288273488</v>
      </c>
      <c r="H16" s="77">
        <v>3.4591734731893764</v>
      </c>
      <c r="I16" s="77">
        <f t="shared" si="2"/>
        <v>3.4591734731893764</v>
      </c>
      <c r="J16" s="76">
        <f>分析係数表!G19</f>
        <v>5.7684761281883587E-2</v>
      </c>
      <c r="K16" s="78">
        <f t="shared" si="3"/>
        <v>0.19954159603355331</v>
      </c>
      <c r="L16" s="79"/>
      <c r="M16" s="80"/>
      <c r="N16" s="81">
        <f>分析係数表!H19</f>
        <v>-1.1479804154541123E-4</v>
      </c>
      <c r="O16" s="82">
        <f t="shared" si="4"/>
        <v>-2.3381271223537367E-3</v>
      </c>
      <c r="P16" s="76">
        <f>分析係数表!C19</f>
        <v>0.13115875912408759</v>
      </c>
      <c r="Q16" s="82">
        <f t="shared" si="5"/>
        <v>-3.0666585204228982E-4</v>
      </c>
      <c r="R16" s="83">
        <v>2.2057316974213974E-3</v>
      </c>
      <c r="S16" s="84">
        <f t="shared" si="6"/>
        <v>3.4613792048867977</v>
      </c>
      <c r="T16" s="85">
        <f>分析係数表!F19</f>
        <v>0.24015696533682146</v>
      </c>
      <c r="U16" s="86">
        <f t="shared" si="7"/>
        <v>0.83127432572559334</v>
      </c>
      <c r="V16" s="87">
        <f>分析係数表!D19</f>
        <v>2.0536298234139962E-2</v>
      </c>
      <c r="W16" s="88">
        <f t="shared" si="8"/>
        <v>0</v>
      </c>
      <c r="X16" s="76">
        <f>分析係数表!E19</f>
        <v>2.0274689339437543E-2</v>
      </c>
      <c r="Y16" s="89">
        <f t="shared" si="9"/>
        <v>0</v>
      </c>
    </row>
    <row r="17" spans="1:25" x14ac:dyDescent="0.2">
      <c r="A17" s="6" t="s">
        <v>5</v>
      </c>
      <c r="B17" s="5" t="s">
        <v>33</v>
      </c>
      <c r="C17" s="90"/>
      <c r="D17" s="76">
        <f>投入係数表!P17</f>
        <v>6.8294440940625284E-2</v>
      </c>
      <c r="E17" s="77">
        <f t="shared" si="0"/>
        <v>6.8294440940625281</v>
      </c>
      <c r="F17" s="76">
        <f>分析係数表!C20</f>
        <v>0.10578609000584449</v>
      </c>
      <c r="G17" s="77">
        <f t="shared" si="1"/>
        <v>0.72246018762438169</v>
      </c>
      <c r="H17" s="77">
        <v>0.78949962589681766</v>
      </c>
      <c r="I17" s="77">
        <f t="shared" si="2"/>
        <v>0.78949962589681766</v>
      </c>
      <c r="J17" s="76">
        <f>分析係数表!G20</f>
        <v>0.10007552870090634</v>
      </c>
      <c r="K17" s="78">
        <f t="shared" si="3"/>
        <v>7.9009592470791798E-2</v>
      </c>
      <c r="L17" s="79"/>
      <c r="M17" s="80"/>
      <c r="N17" s="81">
        <f>分析係数表!H20</f>
        <v>5.5677050149524447E-4</v>
      </c>
      <c r="O17" s="82">
        <f t="shared" si="4"/>
        <v>1.1339916543415623E-2</v>
      </c>
      <c r="P17" s="76">
        <f>分析係数表!C20</f>
        <v>0.10578609000584449</v>
      </c>
      <c r="Q17" s="82">
        <f t="shared" si="5"/>
        <v>1.1996054321205302E-3</v>
      </c>
      <c r="R17" s="83">
        <v>3.786954384902696E-3</v>
      </c>
      <c r="S17" s="84">
        <f t="shared" si="6"/>
        <v>0.79328658028172039</v>
      </c>
      <c r="T17" s="85">
        <f>分析係数表!F20</f>
        <v>0.22356495468277945</v>
      </c>
      <c r="U17" s="86">
        <f t="shared" si="7"/>
        <v>0.17735107837113989</v>
      </c>
      <c r="V17" s="87">
        <f>分析係数表!D20</f>
        <v>3.8519637462235648E-2</v>
      </c>
      <c r="W17" s="88">
        <f t="shared" si="8"/>
        <v>0</v>
      </c>
      <c r="X17" s="76">
        <f>分析係数表!E20</f>
        <v>4.1163141993957701E-2</v>
      </c>
      <c r="Y17" s="89">
        <f t="shared" si="9"/>
        <v>0</v>
      </c>
    </row>
    <row r="18" spans="1:25" x14ac:dyDescent="0.2">
      <c r="A18" s="6" t="s">
        <v>6</v>
      </c>
      <c r="B18" s="5" t="s">
        <v>34</v>
      </c>
      <c r="C18" s="75">
        <f>最終需要_まとめ!C19</f>
        <v>100</v>
      </c>
      <c r="D18" s="76">
        <f>投入係数表!P18</f>
        <v>7.3430038742229031E-2</v>
      </c>
      <c r="E18" s="77">
        <f t="shared" si="0"/>
        <v>7.3430038742229033</v>
      </c>
      <c r="F18" s="76">
        <f>分析係数表!C21</f>
        <v>0.49326544021024965</v>
      </c>
      <c r="G18" s="77">
        <f t="shared" si="1"/>
        <v>3.622050038484129</v>
      </c>
      <c r="H18" s="77">
        <v>3.7939065629938522</v>
      </c>
      <c r="I18" s="77">
        <f t="shared" si="2"/>
        <v>103.79390656299385</v>
      </c>
      <c r="J18" s="76">
        <f>分析係数表!G21</f>
        <v>0.28516082529957654</v>
      </c>
      <c r="K18" s="78">
        <f t="shared" si="3"/>
        <v>29.59795605657046</v>
      </c>
      <c r="L18" s="79"/>
      <c r="M18" s="80"/>
      <c r="N18" s="81">
        <f>分析係数表!H21</f>
        <v>9.2412423444056041E-4</v>
      </c>
      <c r="O18" s="82">
        <f t="shared" si="4"/>
        <v>1.8821923334947581E-2</v>
      </c>
      <c r="P18" s="76">
        <f>分析係数表!C21</f>
        <v>0.49326544021024965</v>
      </c>
      <c r="Q18" s="82">
        <f t="shared" si="5"/>
        <v>9.2842042994164889E-3</v>
      </c>
      <c r="R18" s="83">
        <v>2.5992826393799982E-2</v>
      </c>
      <c r="S18" s="84">
        <f t="shared" si="6"/>
        <v>103.81989938938766</v>
      </c>
      <c r="T18" s="85">
        <f>分析係数表!F21</f>
        <v>0.42584917560140551</v>
      </c>
      <c r="U18" s="86">
        <f t="shared" si="7"/>
        <v>44.2116185659916</v>
      </c>
      <c r="V18" s="87">
        <f>分析係数表!D21</f>
        <v>0.11514550860437878</v>
      </c>
      <c r="W18" s="88">
        <f t="shared" si="8"/>
        <v>12</v>
      </c>
      <c r="X18" s="76">
        <f>分析係数表!E21</f>
        <v>9.1990269393639065E-2</v>
      </c>
      <c r="Y18" s="89">
        <f t="shared" si="9"/>
        <v>10</v>
      </c>
    </row>
    <row r="19" spans="1:25" x14ac:dyDescent="0.2">
      <c r="A19" s="6" t="s">
        <v>7</v>
      </c>
      <c r="B19" s="5" t="s">
        <v>269</v>
      </c>
      <c r="C19" s="90"/>
      <c r="D19" s="76">
        <f>投入係数表!P19</f>
        <v>1.0811784845481576E-3</v>
      </c>
      <c r="E19" s="77">
        <f t="shared" si="0"/>
        <v>0.10811784845481576</v>
      </c>
      <c r="F19" s="76">
        <f>分析係数表!C22</f>
        <v>6.9390630503698536E-2</v>
      </c>
      <c r="G19" s="77">
        <f t="shared" si="1"/>
        <v>7.5023656729829935E-3</v>
      </c>
      <c r="H19" s="77">
        <v>9.3099392950322483E-3</v>
      </c>
      <c r="I19" s="77">
        <f t="shared" si="2"/>
        <v>9.3099392950322483E-3</v>
      </c>
      <c r="J19" s="76">
        <f>分析係数表!G22</f>
        <v>0.19456830158086744</v>
      </c>
      <c r="K19" s="78">
        <f t="shared" si="3"/>
        <v>1.8114190764554029E-3</v>
      </c>
      <c r="L19" s="79"/>
      <c r="M19" s="80"/>
      <c r="N19" s="81">
        <f>分析係数表!H22</f>
        <v>4.5919216618164492E-5</v>
      </c>
      <c r="O19" s="82">
        <f t="shared" si="4"/>
        <v>9.3525084894149478E-4</v>
      </c>
      <c r="P19" s="76">
        <f>分析係数表!C22</f>
        <v>6.9390630503698536E-2</v>
      </c>
      <c r="Q19" s="82">
        <f t="shared" si="5"/>
        <v>6.4897646087169644E-5</v>
      </c>
      <c r="R19" s="83">
        <v>7.2399603144864986E-4</v>
      </c>
      <c r="S19" s="84">
        <f t="shared" si="6"/>
        <v>1.0033935326480899E-2</v>
      </c>
      <c r="T19" s="85">
        <f>分析係数表!F22</f>
        <v>0.41264693960275639</v>
      </c>
      <c r="U19" s="86">
        <f t="shared" si="7"/>
        <v>4.1404727046443273E-3</v>
      </c>
      <c r="V19" s="87">
        <f>分析係数表!D22</f>
        <v>5.3506282934738546E-2</v>
      </c>
      <c r="W19" s="88">
        <f t="shared" si="8"/>
        <v>0</v>
      </c>
      <c r="X19" s="76">
        <f>分析係数表!E22</f>
        <v>5.2492906364004867E-2</v>
      </c>
      <c r="Y19" s="89">
        <f t="shared" si="9"/>
        <v>0</v>
      </c>
    </row>
    <row r="20" spans="1:25" x14ac:dyDescent="0.2">
      <c r="A20" s="6" t="s">
        <v>8</v>
      </c>
      <c r="B20" s="5" t="s">
        <v>270</v>
      </c>
      <c r="C20" s="90"/>
      <c r="D20" s="76">
        <f>投入係数表!P20</f>
        <v>4.9554013875123884E-4</v>
      </c>
      <c r="E20" s="77">
        <f t="shared" si="0"/>
        <v>4.9554013875123884E-2</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4.6762542447074739E-4</v>
      </c>
      <c r="P20" s="76">
        <f>分析係数表!C23</f>
        <v>0</v>
      </c>
      <c r="Q20" s="82">
        <f t="shared" si="5"/>
        <v>0</v>
      </c>
      <c r="R20" s="83">
        <v>0</v>
      </c>
      <c r="S20" s="84">
        <f t="shared" si="6"/>
        <v>0</v>
      </c>
      <c r="T20" s="85">
        <f>分析係数表!F23</f>
        <v>0.44086968301273366</v>
      </c>
      <c r="U20" s="86">
        <f t="shared" si="7"/>
        <v>0</v>
      </c>
      <c r="V20" s="87">
        <f>分析係数表!D23</f>
        <v>7.1254402600921155E-2</v>
      </c>
      <c r="W20" s="88">
        <f t="shared" si="8"/>
        <v>0</v>
      </c>
      <c r="X20" s="76">
        <f>分析係数表!E23</f>
        <v>7.0780276347873206E-2</v>
      </c>
      <c r="Y20" s="89">
        <f t="shared" si="9"/>
        <v>0</v>
      </c>
    </row>
    <row r="21" spans="1:25" x14ac:dyDescent="0.2">
      <c r="A21" s="6" t="s">
        <v>9</v>
      </c>
      <c r="B21" s="5" t="s">
        <v>271</v>
      </c>
      <c r="C21" s="90"/>
      <c r="D21" s="76">
        <f>投入係数表!P21</f>
        <v>0</v>
      </c>
      <c r="E21" s="77">
        <f t="shared" si="0"/>
        <v>0</v>
      </c>
      <c r="F21" s="76">
        <f>分析係数表!C24</f>
        <v>0.34782608695652173</v>
      </c>
      <c r="G21" s="77">
        <f t="shared" si="1"/>
        <v>0</v>
      </c>
      <c r="H21" s="77">
        <v>4.9839792052430634E-3</v>
      </c>
      <c r="I21" s="77">
        <f t="shared" si="2"/>
        <v>4.9839792052430634E-3</v>
      </c>
      <c r="J21" s="76">
        <f>分析係数表!G24</f>
        <v>0.20816326530612245</v>
      </c>
      <c r="K21" s="78">
        <f t="shared" si="3"/>
        <v>1.0374813855812091E-3</v>
      </c>
      <c r="L21" s="79"/>
      <c r="M21" s="80"/>
      <c r="N21" s="81">
        <f>分析係数表!H24</f>
        <v>3.5587392879077485E-4</v>
      </c>
      <c r="O21" s="82">
        <f t="shared" si="4"/>
        <v>7.2481940792965853E-3</v>
      </c>
      <c r="P21" s="76">
        <f>分析係数表!C24</f>
        <v>0.34782608695652173</v>
      </c>
      <c r="Q21" s="82">
        <f t="shared" si="5"/>
        <v>2.5211109841031601E-3</v>
      </c>
      <c r="R21" s="83">
        <v>1.0467207508624638E-2</v>
      </c>
      <c r="S21" s="84">
        <f t="shared" si="6"/>
        <v>1.5451186713867701E-2</v>
      </c>
      <c r="T21" s="85">
        <f>分析係数表!F24</f>
        <v>0.39183673469387753</v>
      </c>
      <c r="U21" s="86">
        <f t="shared" si="7"/>
        <v>6.0543425491073437E-3</v>
      </c>
      <c r="V21" s="87">
        <f>分析係数表!D24</f>
        <v>9.6598639455782315E-2</v>
      </c>
      <c r="W21" s="88">
        <f t="shared" si="8"/>
        <v>0</v>
      </c>
      <c r="X21" s="76">
        <f>分析係数表!E24</f>
        <v>8.9795918367346933E-2</v>
      </c>
      <c r="Y21" s="89">
        <f t="shared" si="9"/>
        <v>0</v>
      </c>
    </row>
    <row r="22" spans="1:25" x14ac:dyDescent="0.2">
      <c r="A22" s="6" t="s">
        <v>10</v>
      </c>
      <c r="B22" s="5" t="s">
        <v>272</v>
      </c>
      <c r="C22" s="90"/>
      <c r="D22" s="76">
        <f>投入係数表!P22</f>
        <v>2.7479953148932335E-3</v>
      </c>
      <c r="E22" s="77">
        <f t="shared" si="0"/>
        <v>0.27479953148932335</v>
      </c>
      <c r="F22" s="76">
        <f>分析係数表!C25</f>
        <v>2.4457402008422391E-2</v>
      </c>
      <c r="G22" s="77">
        <f t="shared" si="1"/>
        <v>6.7208826133605092E-3</v>
      </c>
      <c r="H22" s="77">
        <v>7.9007221916645373E-3</v>
      </c>
      <c r="I22" s="77">
        <f t="shared" si="2"/>
        <v>7.9007221916645373E-3</v>
      </c>
      <c r="J22" s="76">
        <f>分析係数表!G25</f>
        <v>0.19696969696969696</v>
      </c>
      <c r="K22" s="78">
        <f t="shared" si="3"/>
        <v>1.556202855933924E-3</v>
      </c>
      <c r="L22" s="79"/>
      <c r="M22" s="80"/>
      <c r="N22" s="81">
        <f>分析係数表!H25</f>
        <v>5.165911869543506E-4</v>
      </c>
      <c r="O22" s="82">
        <f t="shared" si="4"/>
        <v>1.0521572050591817E-2</v>
      </c>
      <c r="P22" s="76">
        <f>分析係数表!C25</f>
        <v>2.4457402008422391E-2</v>
      </c>
      <c r="Q22" s="82">
        <f t="shared" si="5"/>
        <v>2.5733031740190522E-4</v>
      </c>
      <c r="R22" s="83">
        <v>2.6040755151442068E-3</v>
      </c>
      <c r="S22" s="84">
        <f t="shared" si="6"/>
        <v>1.0504797706808743E-2</v>
      </c>
      <c r="T22" s="85">
        <f>分析係数表!F25</f>
        <v>0.35101010101010099</v>
      </c>
      <c r="U22" s="86">
        <f t="shared" si="7"/>
        <v>3.6872901041576141E-3</v>
      </c>
      <c r="V22" s="87">
        <f>分析係数表!D25</f>
        <v>2.5757575757575757E-2</v>
      </c>
      <c r="W22" s="88">
        <f t="shared" si="8"/>
        <v>0</v>
      </c>
      <c r="X22" s="76">
        <f>分析係数表!E25</f>
        <v>2.5757575757575757E-2</v>
      </c>
      <c r="Y22" s="89">
        <f t="shared" si="9"/>
        <v>0</v>
      </c>
    </row>
    <row r="23" spans="1:25" x14ac:dyDescent="0.2">
      <c r="A23" s="6" t="s">
        <v>11</v>
      </c>
      <c r="B23" s="5" t="s">
        <v>35</v>
      </c>
      <c r="C23" s="90"/>
      <c r="D23" s="76">
        <f>投入係数表!P23</f>
        <v>8.5593296693395804E-4</v>
      </c>
      <c r="E23" s="77">
        <f t="shared" si="0"/>
        <v>8.5593296693395798E-2</v>
      </c>
      <c r="F23" s="76">
        <f>分析係数表!C26</f>
        <v>7.6803723816912361E-2</v>
      </c>
      <c r="G23" s="77">
        <f t="shared" si="1"/>
        <v>6.5738839198186093E-3</v>
      </c>
      <c r="H23" s="77">
        <v>8.407537111960163E-3</v>
      </c>
      <c r="I23" s="77">
        <f t="shared" si="2"/>
        <v>8.407537111960163E-3</v>
      </c>
      <c r="J23" s="76">
        <f>分析係数表!G26</f>
        <v>0.19661921708185054</v>
      </c>
      <c r="K23" s="78">
        <f t="shared" si="3"/>
        <v>1.6530833645402099E-3</v>
      </c>
      <c r="L23" s="79"/>
      <c r="M23" s="80"/>
      <c r="N23" s="81">
        <f>分析係数表!H26</f>
        <v>1.0945993261354961E-2</v>
      </c>
      <c r="O23" s="82">
        <f t="shared" si="4"/>
        <v>0.22294042111642881</v>
      </c>
      <c r="P23" s="76">
        <f>分析係数表!C26</f>
        <v>7.6803723816912361E-2</v>
      </c>
      <c r="Q23" s="82">
        <f t="shared" si="5"/>
        <v>1.7122654531052335E-2</v>
      </c>
      <c r="R23" s="83">
        <v>1.8476807530452572E-2</v>
      </c>
      <c r="S23" s="84">
        <f t="shared" si="6"/>
        <v>2.6884344642412735E-2</v>
      </c>
      <c r="T23" s="85">
        <f>分析係数表!F26</f>
        <v>0.33496441281138789</v>
      </c>
      <c r="U23" s="86">
        <f t="shared" si="7"/>
        <v>9.0052987169647637E-3</v>
      </c>
      <c r="V23" s="87">
        <f>分析係数表!D26</f>
        <v>6.005338078291815E-2</v>
      </c>
      <c r="W23" s="88">
        <f t="shared" si="8"/>
        <v>0</v>
      </c>
      <c r="X23" s="76">
        <f>分析係数表!E26</f>
        <v>6.005338078291815E-2</v>
      </c>
      <c r="Y23" s="89">
        <f t="shared" si="9"/>
        <v>0</v>
      </c>
    </row>
    <row r="24" spans="1:25" x14ac:dyDescent="0.2">
      <c r="A24" s="6" t="s">
        <v>12</v>
      </c>
      <c r="B24" s="5" t="s">
        <v>366</v>
      </c>
      <c r="C24" s="90"/>
      <c r="D24" s="76">
        <f>投入係数表!P24</f>
        <v>4.5049103522839893E-5</v>
      </c>
      <c r="E24" s="77">
        <f t="shared" si="0"/>
        <v>4.5049103522839893E-3</v>
      </c>
      <c r="F24" s="76">
        <f>分析係数表!C27</f>
        <v>1</v>
      </c>
      <c r="G24" s="77">
        <f t="shared" si="1"/>
        <v>4.5049103522839893E-3</v>
      </c>
      <c r="H24" s="77">
        <v>9.070773928987164E-3</v>
      </c>
      <c r="I24" s="77">
        <f t="shared" si="2"/>
        <v>9.070773928987164E-3</v>
      </c>
      <c r="J24" s="76">
        <f>分析係数表!G27</f>
        <v>0.17096451389423448</v>
      </c>
      <c r="K24" s="78">
        <f t="shared" si="3"/>
        <v>1.5507804554137858E-3</v>
      </c>
      <c r="L24" s="79"/>
      <c r="M24" s="80"/>
      <c r="N24" s="81">
        <f>分析係数表!H27</f>
        <v>1.0923033653045878E-2</v>
      </c>
      <c r="O24" s="82">
        <f t="shared" si="4"/>
        <v>0.22247279569195805</v>
      </c>
      <c r="P24" s="76">
        <f>分析係数表!C27</f>
        <v>1</v>
      </c>
      <c r="Q24" s="82">
        <f t="shared" si="5"/>
        <v>0.22247279569195805</v>
      </c>
      <c r="R24" s="83">
        <v>0.23143411864453678</v>
      </c>
      <c r="S24" s="84">
        <f t="shared" si="6"/>
        <v>0.24050489257352395</v>
      </c>
      <c r="T24" s="85">
        <f>分析係数表!F27</f>
        <v>0.32199214841043799</v>
      </c>
      <c r="U24" s="86">
        <f t="shared" si="7"/>
        <v>7.7440687062970567E-2</v>
      </c>
      <c r="V24" s="87">
        <f>分析係数表!D27</f>
        <v>3.2561003771842047E-2</v>
      </c>
      <c r="W24" s="88">
        <f t="shared" si="8"/>
        <v>0</v>
      </c>
      <c r="X24" s="76">
        <f>分析係数表!E27</f>
        <v>3.9334924178277268E-2</v>
      </c>
      <c r="Y24" s="89">
        <f t="shared" si="9"/>
        <v>0</v>
      </c>
    </row>
    <row r="25" spans="1:25" x14ac:dyDescent="0.2">
      <c r="A25" s="6" t="s">
        <v>13</v>
      </c>
      <c r="B25" s="5" t="s">
        <v>192</v>
      </c>
      <c r="C25" s="90"/>
      <c r="D25" s="76">
        <f>投入係数表!P25</f>
        <v>0</v>
      </c>
      <c r="E25" s="77">
        <f t="shared" si="0"/>
        <v>0</v>
      </c>
      <c r="F25" s="76">
        <f>分析係数表!C28</f>
        <v>0.18074367492972143</v>
      </c>
      <c r="G25" s="77">
        <f t="shared" si="1"/>
        <v>0</v>
      </c>
      <c r="H25" s="77">
        <v>1.1452653005642681E-2</v>
      </c>
      <c r="I25" s="77">
        <f t="shared" si="2"/>
        <v>1.1452653005642681E-2</v>
      </c>
      <c r="J25" s="76">
        <f>分析係数表!G28</f>
        <v>0.12488465087665333</v>
      </c>
      <c r="K25" s="78">
        <f t="shared" si="3"/>
        <v>1.4302605722211407E-3</v>
      </c>
      <c r="L25" s="79"/>
      <c r="M25" s="80"/>
      <c r="N25" s="81">
        <f>分析係数表!H28</f>
        <v>2.063494796778767E-2</v>
      </c>
      <c r="O25" s="82">
        <f t="shared" si="4"/>
        <v>0.42027835024308424</v>
      </c>
      <c r="P25" s="76">
        <f>分析係数表!C28</f>
        <v>0.18074367492972143</v>
      </c>
      <c r="Q25" s="82">
        <f t="shared" si="5"/>
        <v>7.5962653516335632E-2</v>
      </c>
      <c r="R25" s="83">
        <v>8.7648152478712951E-2</v>
      </c>
      <c r="S25" s="84">
        <f t="shared" si="6"/>
        <v>9.9100805484355625E-2</v>
      </c>
      <c r="T25" s="85">
        <f>分析係数表!F28</f>
        <v>0.21337024505280427</v>
      </c>
      <c r="U25" s="86">
        <f t="shared" si="7"/>
        <v>2.1145163151127251E-2</v>
      </c>
      <c r="V25" s="87">
        <f>分析係数表!D28</f>
        <v>2.7888854711370859E-2</v>
      </c>
      <c r="W25" s="88">
        <f t="shared" si="8"/>
        <v>0</v>
      </c>
      <c r="X25" s="76">
        <f>分析係数表!E28</f>
        <v>2.7735055880241978E-2</v>
      </c>
      <c r="Y25" s="89">
        <f t="shared" si="9"/>
        <v>0</v>
      </c>
    </row>
    <row r="26" spans="1:25" x14ac:dyDescent="0.2">
      <c r="A26" s="6" t="s">
        <v>14</v>
      </c>
      <c r="B26" s="5" t="s">
        <v>50</v>
      </c>
      <c r="C26" s="90"/>
      <c r="D26" s="76">
        <f>投入係数表!P26</f>
        <v>3.0633390395531129E-3</v>
      </c>
      <c r="E26" s="77">
        <f t="shared" si="0"/>
        <v>0.30633390395531129</v>
      </c>
      <c r="F26" s="76">
        <f>分析係数表!C29</f>
        <v>0.4900686838685725</v>
      </c>
      <c r="G26" s="77">
        <f t="shared" si="1"/>
        <v>0.15012465313570111</v>
      </c>
      <c r="H26" s="77">
        <v>0.21790335515327858</v>
      </c>
      <c r="I26" s="77">
        <f t="shared" si="2"/>
        <v>0.21790335515327858</v>
      </c>
      <c r="J26" s="76">
        <f>分析係数表!G29</f>
        <v>0.25811666442139297</v>
      </c>
      <c r="K26" s="78">
        <f t="shared" si="3"/>
        <v>5.6244487198394415E-2</v>
      </c>
      <c r="L26" s="79"/>
      <c r="M26" s="80"/>
      <c r="N26" s="81">
        <f>分析係数表!H29</f>
        <v>9.8668916708280954E-3</v>
      </c>
      <c r="O26" s="82">
        <f t="shared" si="4"/>
        <v>0.20096202616630368</v>
      </c>
      <c r="P26" s="76">
        <f>分析係数表!C29</f>
        <v>0.4900686838685725</v>
      </c>
      <c r="Q26" s="82">
        <f t="shared" si="5"/>
        <v>9.848519567088207E-2</v>
      </c>
      <c r="R26" s="83">
        <v>0.14186293365707345</v>
      </c>
      <c r="S26" s="84">
        <f t="shared" si="6"/>
        <v>0.359766288810352</v>
      </c>
      <c r="T26" s="85">
        <f>分析係数表!F29</f>
        <v>0.3889263101172033</v>
      </c>
      <c r="U26" s="86">
        <f t="shared" si="7"/>
        <v>0.13992257521157028</v>
      </c>
      <c r="V26" s="87">
        <f>分析係数表!D29</f>
        <v>9.1472450491714943E-2</v>
      </c>
      <c r="W26" s="88">
        <f t="shared" si="8"/>
        <v>0</v>
      </c>
      <c r="X26" s="76">
        <f>分析係数表!E29</f>
        <v>6.1565404822847905E-2</v>
      </c>
      <c r="Y26" s="89">
        <f t="shared" si="9"/>
        <v>0</v>
      </c>
    </row>
    <row r="27" spans="1:25" x14ac:dyDescent="0.2">
      <c r="A27" s="6" t="s">
        <v>15</v>
      </c>
      <c r="B27" s="5" t="s">
        <v>36</v>
      </c>
      <c r="C27" s="90"/>
      <c r="D27" s="76">
        <f>投入係数表!P27</f>
        <v>3.8291737994413911E-3</v>
      </c>
      <c r="E27" s="77">
        <f t="shared" si="0"/>
        <v>0.3829173799441391</v>
      </c>
      <c r="F27" s="76">
        <f>分析係数表!C30</f>
        <v>1</v>
      </c>
      <c r="G27" s="77">
        <f t="shared" si="1"/>
        <v>0.3829173799441391</v>
      </c>
      <c r="H27" s="77">
        <v>0.43540837263552307</v>
      </c>
      <c r="I27" s="77">
        <f t="shared" si="2"/>
        <v>0.43540837263552307</v>
      </c>
      <c r="J27" s="76">
        <f>分析係数表!G30</f>
        <v>0.3444616177228233</v>
      </c>
      <c r="K27" s="78">
        <f t="shared" si="3"/>
        <v>0.14998147240809415</v>
      </c>
      <c r="L27" s="79"/>
      <c r="M27" s="80"/>
      <c r="N27" s="81">
        <f>分析係数表!H30</f>
        <v>0</v>
      </c>
      <c r="O27" s="82">
        <f t="shared" si="4"/>
        <v>0</v>
      </c>
      <c r="P27" s="76">
        <f>分析係数表!C30</f>
        <v>1</v>
      </c>
      <c r="Q27" s="82">
        <f t="shared" si="5"/>
        <v>0</v>
      </c>
      <c r="R27" s="83">
        <v>5.3938538972555024E-2</v>
      </c>
      <c r="S27" s="84">
        <f t="shared" si="6"/>
        <v>0.48934691160807808</v>
      </c>
      <c r="T27" s="85">
        <f>分析係数表!F30</f>
        <v>0.4403400309119011</v>
      </c>
      <c r="U27" s="86">
        <f t="shared" si="7"/>
        <v>0.21547903418414444</v>
      </c>
      <c r="V27" s="87">
        <f>分析係数表!D30</f>
        <v>0.12627511591962906</v>
      </c>
      <c r="W27" s="88">
        <f t="shared" si="8"/>
        <v>0</v>
      </c>
      <c r="X27" s="76">
        <f>分析係数表!E30</f>
        <v>8.212261720762494E-2</v>
      </c>
      <c r="Y27" s="89">
        <f t="shared" si="9"/>
        <v>0</v>
      </c>
    </row>
    <row r="28" spans="1:25" x14ac:dyDescent="0.2">
      <c r="A28" s="6" t="s">
        <v>16</v>
      </c>
      <c r="B28" s="5" t="s">
        <v>193</v>
      </c>
      <c r="C28" s="90"/>
      <c r="D28" s="76">
        <f>投入係数表!P28</f>
        <v>2.4056221281196503E-2</v>
      </c>
      <c r="E28" s="77">
        <f t="shared" si="0"/>
        <v>2.4056221281196501</v>
      </c>
      <c r="F28" s="76">
        <f>分析係数表!C31</f>
        <v>4.323595505617972E-2</v>
      </c>
      <c r="G28" s="77">
        <f t="shared" si="1"/>
        <v>0.10400937021353261</v>
      </c>
      <c r="H28" s="77">
        <v>0.12046829867974504</v>
      </c>
      <c r="I28" s="77">
        <f t="shared" si="2"/>
        <v>0.12046829867974504</v>
      </c>
      <c r="J28" s="76">
        <f>分析係数表!G31</f>
        <v>7.0393374741200831E-2</v>
      </c>
      <c r="K28" s="78">
        <f t="shared" si="3"/>
        <v>8.4801700933982028E-3</v>
      </c>
      <c r="L28" s="79"/>
      <c r="M28" s="80"/>
      <c r="N28" s="81">
        <f>分析係数表!H31</f>
        <v>2.2758711736377779E-2</v>
      </c>
      <c r="O28" s="82">
        <f t="shared" si="4"/>
        <v>0.46353370200662836</v>
      </c>
      <c r="P28" s="76">
        <f>分析係数表!C31</f>
        <v>4.323595505617972E-2</v>
      </c>
      <c r="Q28" s="82">
        <f t="shared" si="5"/>
        <v>2.0041322306983186E-2</v>
      </c>
      <c r="R28" s="83">
        <v>2.6149262156285939E-2</v>
      </c>
      <c r="S28" s="84">
        <f t="shared" si="6"/>
        <v>0.14661756083603097</v>
      </c>
      <c r="T28" s="85">
        <f>分析係数表!F31</f>
        <v>0.34575569358178054</v>
      </c>
      <c r="U28" s="86">
        <f t="shared" si="7"/>
        <v>5.0693856438130791E-2</v>
      </c>
      <c r="V28" s="87">
        <f>分析係数表!D31</f>
        <v>1.4492753623188406E-2</v>
      </c>
      <c r="W28" s="88">
        <f t="shared" si="8"/>
        <v>0</v>
      </c>
      <c r="X28" s="76">
        <f>分析係数表!E31</f>
        <v>1.2422360248447204E-2</v>
      </c>
      <c r="Y28" s="89">
        <f t="shared" si="9"/>
        <v>0</v>
      </c>
    </row>
    <row r="29" spans="1:25" x14ac:dyDescent="0.2">
      <c r="A29" s="6" t="s">
        <v>17</v>
      </c>
      <c r="B29" s="5" t="s">
        <v>273</v>
      </c>
      <c r="C29" s="90"/>
      <c r="D29" s="76">
        <f>投入係数表!P29</f>
        <v>6.3068744931975848E-4</v>
      </c>
      <c r="E29" s="77">
        <f t="shared" si="0"/>
        <v>6.3068744931975854E-2</v>
      </c>
      <c r="F29" s="76">
        <f>分析係数表!C32</f>
        <v>0.52019105514546249</v>
      </c>
      <c r="G29" s="77">
        <f t="shared" si="1"/>
        <v>3.280779697286456E-2</v>
      </c>
      <c r="H29" s="77">
        <v>4.3889119381687235E-2</v>
      </c>
      <c r="I29" s="77">
        <f t="shared" si="2"/>
        <v>4.3889119381687235E-2</v>
      </c>
      <c r="J29" s="76">
        <f>分析係数表!G32</f>
        <v>0.14013266998341625</v>
      </c>
      <c r="K29" s="78">
        <f t="shared" si="3"/>
        <v>6.1502994821767349E-3</v>
      </c>
      <c r="L29" s="79"/>
      <c r="M29" s="80"/>
      <c r="N29" s="81">
        <f>分析係数表!H32</f>
        <v>6.5492282701657108E-3</v>
      </c>
      <c r="O29" s="82">
        <f t="shared" si="4"/>
        <v>0.13339015233028068</v>
      </c>
      <c r="P29" s="76">
        <f>分析係数表!C32</f>
        <v>0.52019105514546249</v>
      </c>
      <c r="Q29" s="82">
        <f t="shared" si="5"/>
        <v>6.9388364086702681E-2</v>
      </c>
      <c r="R29" s="83">
        <v>8.7229607532586365E-2</v>
      </c>
      <c r="S29" s="84">
        <f t="shared" si="6"/>
        <v>0.13111872691427359</v>
      </c>
      <c r="T29" s="85">
        <f>分析係数表!F32</f>
        <v>0.48341625207296851</v>
      </c>
      <c r="U29" s="86">
        <f t="shared" si="7"/>
        <v>6.3384923541477206E-2</v>
      </c>
      <c r="V29" s="87">
        <f>分析係数表!D32</f>
        <v>9.1210613598673301E-3</v>
      </c>
      <c r="W29" s="88">
        <f t="shared" si="8"/>
        <v>0</v>
      </c>
      <c r="X29" s="76">
        <f>分析係数表!E32</f>
        <v>1.4096185737976783E-2</v>
      </c>
      <c r="Y29" s="89">
        <f t="shared" si="9"/>
        <v>0</v>
      </c>
    </row>
    <row r="30" spans="1:25" x14ac:dyDescent="0.2">
      <c r="A30" s="6" t="s">
        <v>18</v>
      </c>
      <c r="B30" s="5" t="s">
        <v>274</v>
      </c>
      <c r="C30" s="90"/>
      <c r="D30" s="76">
        <f>投入係数表!P30</f>
        <v>9.0098207045679785E-5</v>
      </c>
      <c r="E30" s="77">
        <f t="shared" si="0"/>
        <v>9.0098207045679786E-3</v>
      </c>
      <c r="F30" s="76">
        <f>分析係数表!C33</f>
        <v>0.8616094310609943</v>
      </c>
      <c r="G30" s="77">
        <f t="shared" si="1"/>
        <v>7.762946491224383E-3</v>
      </c>
      <c r="H30" s="77">
        <v>2.2354535893074966E-2</v>
      </c>
      <c r="I30" s="77">
        <f t="shared" si="2"/>
        <v>2.2354535893074966E-2</v>
      </c>
      <c r="J30" s="76">
        <f>分析係数表!G33</f>
        <v>0.50771971496437052</v>
      </c>
      <c r="K30" s="78">
        <f t="shared" si="3"/>
        <v>1.1349838591792812E-2</v>
      </c>
      <c r="L30" s="79"/>
      <c r="M30" s="80"/>
      <c r="N30" s="81">
        <f>分析係数表!H33</f>
        <v>9.6430354898145438E-4</v>
      </c>
      <c r="O30" s="82">
        <f t="shared" si="4"/>
        <v>1.9640267827771389E-2</v>
      </c>
      <c r="P30" s="76">
        <f>分析係数表!C33</f>
        <v>0.8616094310609943</v>
      </c>
      <c r="Q30" s="82">
        <f t="shared" si="5"/>
        <v>1.6922239988971657E-2</v>
      </c>
      <c r="R30" s="83">
        <v>4.7604780906249915E-2</v>
      </c>
      <c r="S30" s="84">
        <f t="shared" si="6"/>
        <v>6.9959316799324878E-2</v>
      </c>
      <c r="T30" s="85">
        <f>分析係数表!F33</f>
        <v>0.64489311163895491</v>
      </c>
      <c r="U30" s="86">
        <f t="shared" si="7"/>
        <v>4.511628149885203E-2</v>
      </c>
      <c r="V30" s="87">
        <f>分析係数表!D33</f>
        <v>5.3444180522565318E-2</v>
      </c>
      <c r="W30" s="88">
        <f t="shared" si="8"/>
        <v>0</v>
      </c>
      <c r="X30" s="76">
        <f>分析係数表!E33</f>
        <v>5.6413301662707839E-2</v>
      </c>
      <c r="Y30" s="89">
        <f t="shared" si="9"/>
        <v>0</v>
      </c>
    </row>
    <row r="31" spans="1:25" x14ac:dyDescent="0.2">
      <c r="A31" s="6" t="s">
        <v>19</v>
      </c>
      <c r="B31" s="5" t="s">
        <v>275</v>
      </c>
      <c r="C31" s="90"/>
      <c r="D31" s="76">
        <f>投入係数表!P31</f>
        <v>4.6310478421479416E-2</v>
      </c>
      <c r="E31" s="77">
        <f t="shared" si="0"/>
        <v>4.6310478421479413</v>
      </c>
      <c r="F31" s="76">
        <f>分析係数表!C34</f>
        <v>0.46533725073451271</v>
      </c>
      <c r="G31" s="77">
        <f t="shared" si="1"/>
        <v>2.1549990708851205</v>
      </c>
      <c r="H31" s="77">
        <v>2.3708859365806121</v>
      </c>
      <c r="I31" s="77">
        <f t="shared" si="2"/>
        <v>2.3708859365806121</v>
      </c>
      <c r="J31" s="76">
        <f>分析係数表!G34</f>
        <v>0.42478189749182116</v>
      </c>
      <c r="K31" s="78">
        <f t="shared" si="3"/>
        <v>1.0071094268773859</v>
      </c>
      <c r="L31" s="79"/>
      <c r="M31" s="80"/>
      <c r="N31" s="81">
        <f>分析係数表!H34</f>
        <v>0.16189393808941618</v>
      </c>
      <c r="O31" s="82">
        <f t="shared" si="4"/>
        <v>3.2973437742993572</v>
      </c>
      <c r="P31" s="76">
        <f>分析係数表!C34</f>
        <v>0.46533725073451271</v>
      </c>
      <c r="Q31" s="82">
        <f t="shared" si="5"/>
        <v>1.5343768866590244</v>
      </c>
      <c r="R31" s="83">
        <v>1.6682047994585016</v>
      </c>
      <c r="S31" s="84">
        <f t="shared" si="6"/>
        <v>4.0390907360391139</v>
      </c>
      <c r="T31" s="85">
        <f>分析係数表!F34</f>
        <v>0.69907306434023986</v>
      </c>
      <c r="U31" s="86">
        <f t="shared" si="7"/>
        <v>2.8236195379911382</v>
      </c>
      <c r="V31" s="87">
        <f>分析係数表!D34</f>
        <v>0.22532715376226828</v>
      </c>
      <c r="W31" s="88">
        <f t="shared" si="8"/>
        <v>1</v>
      </c>
      <c r="X31" s="76">
        <f>分析係数表!E34</f>
        <v>0.16319520174482008</v>
      </c>
      <c r="Y31" s="89">
        <f t="shared" si="9"/>
        <v>1</v>
      </c>
    </row>
    <row r="32" spans="1:25" x14ac:dyDescent="0.2">
      <c r="A32" s="6" t="s">
        <v>20</v>
      </c>
      <c r="B32" s="5" t="s">
        <v>37</v>
      </c>
      <c r="C32" s="90"/>
      <c r="D32" s="76">
        <f>投入係数表!P32</f>
        <v>1.1307324984232814E-2</v>
      </c>
      <c r="E32" s="77">
        <f t="shared" si="0"/>
        <v>1.1307324984232814</v>
      </c>
      <c r="F32" s="76">
        <f>分析係数表!C35</f>
        <v>0.39835445318599483</v>
      </c>
      <c r="G32" s="77">
        <f t="shared" si="1"/>
        <v>0.45043232610903999</v>
      </c>
      <c r="H32" s="77">
        <v>0.53226310288325163</v>
      </c>
      <c r="I32" s="77">
        <f t="shared" si="2"/>
        <v>0.53226310288325163</v>
      </c>
      <c r="J32" s="76">
        <f>分析係数表!G35</f>
        <v>0.31392226148409896</v>
      </c>
      <c r="K32" s="78">
        <f t="shared" si="3"/>
        <v>0.16708923696165398</v>
      </c>
      <c r="L32" s="79"/>
      <c r="M32" s="80"/>
      <c r="N32" s="81">
        <f>分析係数表!H35</f>
        <v>6.1135697025008755E-2</v>
      </c>
      <c r="O32" s="82">
        <f t="shared" si="4"/>
        <v>1.2451695990094827</v>
      </c>
      <c r="P32" s="76">
        <f>分析係数表!C35</f>
        <v>0.39835445318599483</v>
      </c>
      <c r="Q32" s="82">
        <f t="shared" si="5"/>
        <v>0.49601885473724688</v>
      </c>
      <c r="R32" s="83">
        <v>0.63786764649064409</v>
      </c>
      <c r="S32" s="84">
        <f t="shared" si="6"/>
        <v>1.1701307493738957</v>
      </c>
      <c r="T32" s="85">
        <f>分析係数表!F35</f>
        <v>0.64325088339222614</v>
      </c>
      <c r="U32" s="86">
        <f t="shared" si="7"/>
        <v>0.75268763821916596</v>
      </c>
      <c r="V32" s="87">
        <f>分析係数表!D35</f>
        <v>6.9257950530035334E-2</v>
      </c>
      <c r="W32" s="88">
        <f t="shared" si="8"/>
        <v>0</v>
      </c>
      <c r="X32" s="76">
        <f>分析係数表!E35</f>
        <v>6.332155477031802E-2</v>
      </c>
      <c r="Y32" s="89">
        <f t="shared" si="9"/>
        <v>0</v>
      </c>
    </row>
    <row r="33" spans="1:25" x14ac:dyDescent="0.2">
      <c r="A33" s="6" t="s">
        <v>21</v>
      </c>
      <c r="B33" s="5" t="s">
        <v>38</v>
      </c>
      <c r="C33" s="90"/>
      <c r="D33" s="76">
        <f>投入係数表!P33</f>
        <v>3.2435354536444723E-3</v>
      </c>
      <c r="E33" s="77">
        <f t="shared" si="0"/>
        <v>0.32435354536444722</v>
      </c>
      <c r="F33" s="76">
        <f>分析係数表!C36</f>
        <v>0.82984806862140492</v>
      </c>
      <c r="G33" s="77">
        <f t="shared" si="1"/>
        <v>0.26916416317119179</v>
      </c>
      <c r="H33" s="77">
        <v>0.38038122235099053</v>
      </c>
      <c r="I33" s="77">
        <f t="shared" si="2"/>
        <v>0.38038122235099053</v>
      </c>
      <c r="J33" s="76">
        <f>分析係数表!G36</f>
        <v>2.3700511715593859E-2</v>
      </c>
      <c r="K33" s="78">
        <f t="shared" si="3"/>
        <v>9.015229616721564E-3</v>
      </c>
      <c r="L33" s="79"/>
      <c r="M33" s="80"/>
      <c r="N33" s="81">
        <f>分析係数表!H36</f>
        <v>0.1825633254696675</v>
      </c>
      <c r="O33" s="82">
        <f t="shared" si="4"/>
        <v>3.718323562679148</v>
      </c>
      <c r="P33" s="76">
        <f>分析係数表!C36</f>
        <v>0.82984806862140492</v>
      </c>
      <c r="Q33" s="82">
        <f t="shared" si="5"/>
        <v>3.0856436269987526</v>
      </c>
      <c r="R33" s="83">
        <v>3.2216596905351214</v>
      </c>
      <c r="S33" s="84">
        <f t="shared" si="6"/>
        <v>3.6020409128861117</v>
      </c>
      <c r="T33" s="85">
        <f>分析係数表!F36</f>
        <v>0.87735658497172098</v>
      </c>
      <c r="U33" s="86">
        <f t="shared" si="7"/>
        <v>3.1602743142581793</v>
      </c>
      <c r="V33" s="87">
        <f>分析係数表!D36</f>
        <v>1.3129544842445462E-2</v>
      </c>
      <c r="W33" s="88">
        <f t="shared" si="8"/>
        <v>0</v>
      </c>
      <c r="X33" s="76">
        <f>分析係数表!E36</f>
        <v>5.0498249394021009E-3</v>
      </c>
      <c r="Y33" s="89">
        <f t="shared" si="9"/>
        <v>0</v>
      </c>
    </row>
    <row r="34" spans="1:25" x14ac:dyDescent="0.2">
      <c r="A34" s="6" t="s">
        <v>22</v>
      </c>
      <c r="B34" s="5" t="s">
        <v>378</v>
      </c>
      <c r="C34" s="90"/>
      <c r="D34" s="76">
        <f>投入係数表!P34</f>
        <v>2.0362194792323634E-2</v>
      </c>
      <c r="E34" s="77">
        <f t="shared" si="0"/>
        <v>2.0362194792323636</v>
      </c>
      <c r="F34" s="76">
        <f>分析係数表!C37</f>
        <v>0.51418558077436582</v>
      </c>
      <c r="G34" s="77">
        <f t="shared" si="1"/>
        <v>1.0469946955131697</v>
      </c>
      <c r="H34" s="77">
        <v>1.2430784929010157</v>
      </c>
      <c r="I34" s="77">
        <f t="shared" si="2"/>
        <v>1.2430784929010157</v>
      </c>
      <c r="J34" s="76">
        <f>分析係数表!G37</f>
        <v>0.49604430379746833</v>
      </c>
      <c r="K34" s="78">
        <f t="shared" si="3"/>
        <v>0.61662200557669056</v>
      </c>
      <c r="L34" s="79"/>
      <c r="M34" s="80"/>
      <c r="N34" s="81">
        <f>分析係数表!H37</f>
        <v>4.8416074021777188E-2</v>
      </c>
      <c r="O34" s="82">
        <f t="shared" si="4"/>
        <v>0.98610511385268851</v>
      </c>
      <c r="P34" s="76">
        <f>分析係数表!C37</f>
        <v>0.51418558077436582</v>
      </c>
      <c r="Q34" s="82">
        <f t="shared" si="5"/>
        <v>0.50704103067091677</v>
      </c>
      <c r="R34" s="83">
        <v>0.61436915256693925</v>
      </c>
      <c r="S34" s="84">
        <f t="shared" si="6"/>
        <v>1.8574476454679549</v>
      </c>
      <c r="T34" s="85">
        <f>分析係数表!F37</f>
        <v>0.72084956183057447</v>
      </c>
      <c r="U34" s="86">
        <f t="shared" si="7"/>
        <v>1.3389403213588076</v>
      </c>
      <c r="V34" s="87">
        <f>分析係数表!D37</f>
        <v>0.12153115871470302</v>
      </c>
      <c r="W34" s="88">
        <f t="shared" si="8"/>
        <v>0</v>
      </c>
      <c r="X34" s="76">
        <f>分析係数表!E37</f>
        <v>0.11197663096397274</v>
      </c>
      <c r="Y34" s="89">
        <f t="shared" si="9"/>
        <v>0</v>
      </c>
    </row>
    <row r="35" spans="1:25" x14ac:dyDescent="0.2">
      <c r="A35" s="6" t="s">
        <v>23</v>
      </c>
      <c r="B35" s="5" t="s">
        <v>194</v>
      </c>
      <c r="C35" s="90"/>
      <c r="D35" s="76">
        <f>投入係数表!P35</f>
        <v>5.9014325614920263E-3</v>
      </c>
      <c r="E35" s="77">
        <f t="shared" si="0"/>
        <v>0.5901432561492026</v>
      </c>
      <c r="F35" s="76">
        <f>分析係数表!C38</f>
        <v>1.798368367772285E-2</v>
      </c>
      <c r="G35" s="77">
        <f t="shared" si="1"/>
        <v>1.061294964312863E-2</v>
      </c>
      <c r="H35" s="77">
        <v>1.4835703313635781E-2</v>
      </c>
      <c r="I35" s="77">
        <f t="shared" si="2"/>
        <v>1.4835703313635781E-2</v>
      </c>
      <c r="J35" s="76">
        <f>分析係数表!G38</f>
        <v>0.32425742574257427</v>
      </c>
      <c r="K35" s="78">
        <f t="shared" si="3"/>
        <v>4.8105869655601175E-3</v>
      </c>
      <c r="L35" s="79"/>
      <c r="M35" s="80"/>
      <c r="N35" s="81">
        <f>分析係数表!H38</f>
        <v>4.2681911846583896E-2</v>
      </c>
      <c r="O35" s="82">
        <f t="shared" si="4"/>
        <v>0.86931566409111938</v>
      </c>
      <c r="P35" s="76">
        <f>分析係数表!C38</f>
        <v>1.798368367772285E-2</v>
      </c>
      <c r="Q35" s="82">
        <f t="shared" si="5"/>
        <v>1.5633497919104265E-2</v>
      </c>
      <c r="R35" s="83">
        <v>1.9775086948455221E-2</v>
      </c>
      <c r="S35" s="84">
        <f t="shared" si="6"/>
        <v>3.4610790262091004E-2</v>
      </c>
      <c r="T35" s="85">
        <f>分析係数表!F38</f>
        <v>0.53712871287128716</v>
      </c>
      <c r="U35" s="86">
        <f t="shared" si="7"/>
        <v>1.859044922493502E-2</v>
      </c>
      <c r="V35" s="87">
        <f>分析係数表!D38</f>
        <v>0.15099009900990099</v>
      </c>
      <c r="W35" s="88">
        <f t="shared" si="8"/>
        <v>0</v>
      </c>
      <c r="X35" s="76">
        <f>分析係数表!E38</f>
        <v>0.14603960396039603</v>
      </c>
      <c r="Y35" s="89">
        <f t="shared" si="9"/>
        <v>0</v>
      </c>
    </row>
    <row r="36" spans="1:25" x14ac:dyDescent="0.2">
      <c r="A36" s="6" t="s">
        <v>24</v>
      </c>
      <c r="B36" s="5" t="s">
        <v>39</v>
      </c>
      <c r="C36" s="90"/>
      <c r="D36" s="76">
        <f>投入係数表!P36</f>
        <v>0</v>
      </c>
      <c r="E36" s="77">
        <f t="shared" si="0"/>
        <v>0</v>
      </c>
      <c r="F36" s="76">
        <f>分析係数表!C39</f>
        <v>1</v>
      </c>
      <c r="G36" s="77">
        <f t="shared" si="1"/>
        <v>0</v>
      </c>
      <c r="H36" s="77">
        <v>5.2108963471087351E-2</v>
      </c>
      <c r="I36" s="77">
        <f t="shared" si="2"/>
        <v>5.2108963471087351E-2</v>
      </c>
      <c r="J36" s="76">
        <f>分析係数表!G39</f>
        <v>0.35219608488238197</v>
      </c>
      <c r="K36" s="78">
        <f t="shared" si="3"/>
        <v>1.8352572921796022E-2</v>
      </c>
      <c r="L36" s="79"/>
      <c r="M36" s="80"/>
      <c r="N36" s="81">
        <f>分析係数表!H39</f>
        <v>3.8399944896940056E-3</v>
      </c>
      <c r="O36" s="82">
        <f t="shared" si="4"/>
        <v>7.8210352242732498E-2</v>
      </c>
      <c r="P36" s="76">
        <f>分析係数表!C39</f>
        <v>1</v>
      </c>
      <c r="Q36" s="82">
        <f t="shared" si="5"/>
        <v>7.8210352242732498E-2</v>
      </c>
      <c r="R36" s="83">
        <v>0.13055082257117176</v>
      </c>
      <c r="S36" s="84">
        <f t="shared" si="6"/>
        <v>0.1826597860422591</v>
      </c>
      <c r="T36" s="85">
        <f>分析係数表!F39</f>
        <v>0.70282941273235733</v>
      </c>
      <c r="U36" s="86">
        <f t="shared" si="7"/>
        <v>0.128378670153899</v>
      </c>
      <c r="V36" s="87">
        <f>分析係数表!D39</f>
        <v>6.3990787958545819E-2</v>
      </c>
      <c r="W36" s="88">
        <f t="shared" si="8"/>
        <v>0</v>
      </c>
      <c r="X36" s="76">
        <f>分析係数表!E39</f>
        <v>7.9453857542358938E-2</v>
      </c>
      <c r="Y36" s="89">
        <f t="shared" si="9"/>
        <v>0</v>
      </c>
    </row>
    <row r="37" spans="1:25" x14ac:dyDescent="0.2">
      <c r="A37" s="6" t="s">
        <v>25</v>
      </c>
      <c r="B37" s="5" t="s">
        <v>40</v>
      </c>
      <c r="C37" s="90"/>
      <c r="D37" s="76">
        <f>投入係数表!P37</f>
        <v>2.702946211370394E-4</v>
      </c>
      <c r="E37" s="77">
        <f t="shared" si="0"/>
        <v>2.7029462113703939E-2</v>
      </c>
      <c r="F37" s="76">
        <f>分析係数表!C40</f>
        <v>0.9626016260162602</v>
      </c>
      <c r="G37" s="77">
        <f t="shared" si="1"/>
        <v>2.6018604180996312E-2</v>
      </c>
      <c r="H37" s="77">
        <v>2.777639776508313E-2</v>
      </c>
      <c r="I37" s="77">
        <f t="shared" si="2"/>
        <v>2.777639776508313E-2</v>
      </c>
      <c r="J37" s="76">
        <f>分析係数表!G40</f>
        <v>0.50871012884234912</v>
      </c>
      <c r="K37" s="78">
        <f t="shared" si="3"/>
        <v>1.4130134885851776E-2</v>
      </c>
      <c r="L37" s="79"/>
      <c r="M37" s="80"/>
      <c r="N37" s="81">
        <f>分析係数表!H40</f>
        <v>2.9858970605961464E-2</v>
      </c>
      <c r="O37" s="82">
        <f t="shared" si="4"/>
        <v>0.60814686452420696</v>
      </c>
      <c r="P37" s="76">
        <f>分析係数表!C40</f>
        <v>0.9626016260162602</v>
      </c>
      <c r="Q37" s="82">
        <f t="shared" si="5"/>
        <v>0.58540316064769193</v>
      </c>
      <c r="R37" s="83">
        <v>0.5864462193701675</v>
      </c>
      <c r="S37" s="84">
        <f t="shared" si="6"/>
        <v>0.61422261713525061</v>
      </c>
      <c r="T37" s="85">
        <f>分析係数表!F40</f>
        <v>0.70414515272885203</v>
      </c>
      <c r="U37" s="86">
        <f t="shared" si="7"/>
        <v>0.43250187855221622</v>
      </c>
      <c r="V37" s="87">
        <f>分析係数表!D40</f>
        <v>8.6039666071514739E-2</v>
      </c>
      <c r="W37" s="88">
        <f t="shared" si="8"/>
        <v>0</v>
      </c>
      <c r="X37" s="76">
        <f>分析係数表!E40</f>
        <v>4.8545094822178253E-2</v>
      </c>
      <c r="Y37" s="89">
        <f t="shared" si="9"/>
        <v>0</v>
      </c>
    </row>
    <row r="38" spans="1:25" x14ac:dyDescent="0.2">
      <c r="A38" s="6" t="s">
        <v>26</v>
      </c>
      <c r="B38" s="5" t="s">
        <v>277</v>
      </c>
      <c r="C38" s="90"/>
      <c r="D38" s="76">
        <f>投入係数表!P38</f>
        <v>0</v>
      </c>
      <c r="E38" s="77">
        <f t="shared" si="0"/>
        <v>0</v>
      </c>
      <c r="F38" s="76">
        <f>分析係数表!C41</f>
        <v>0.80407934786411506</v>
      </c>
      <c r="G38" s="77">
        <f t="shared" si="1"/>
        <v>0</v>
      </c>
      <c r="H38" s="77">
        <v>1.4393243689887559E-3</v>
      </c>
      <c r="I38" s="77">
        <f t="shared" si="2"/>
        <v>1.4393243689887559E-3</v>
      </c>
      <c r="J38" s="76">
        <f>分析係数表!G41</f>
        <v>0.44359889765752225</v>
      </c>
      <c r="K38" s="78">
        <f t="shared" si="3"/>
        <v>6.3848270345502091E-4</v>
      </c>
      <c r="L38" s="79"/>
      <c r="M38" s="80"/>
      <c r="N38" s="81">
        <f>分析係数表!H41</f>
        <v>5.117122701886706E-2</v>
      </c>
      <c r="O38" s="82">
        <f t="shared" si="4"/>
        <v>1.0422201647891782</v>
      </c>
      <c r="P38" s="76">
        <f>分析係数表!C41</f>
        <v>0.80407934786411506</v>
      </c>
      <c r="Q38" s="82">
        <f t="shared" si="5"/>
        <v>0.83802771043451296</v>
      </c>
      <c r="R38" s="83">
        <v>0.85325420654481665</v>
      </c>
      <c r="S38" s="84">
        <f t="shared" si="6"/>
        <v>0.8546935309138054</v>
      </c>
      <c r="T38" s="85">
        <f>分析係数表!F41</f>
        <v>0.54800826756858323</v>
      </c>
      <c r="U38" s="86">
        <f t="shared" si="7"/>
        <v>0.46837912117814984</v>
      </c>
      <c r="V38" s="87">
        <f>分析係数表!D41</f>
        <v>0.13760491043467368</v>
      </c>
      <c r="W38" s="88">
        <f t="shared" si="8"/>
        <v>0</v>
      </c>
      <c r="X38" s="76">
        <f>分析係数表!E41</f>
        <v>0.12955655768508079</v>
      </c>
      <c r="Y38" s="89">
        <f t="shared" si="9"/>
        <v>0</v>
      </c>
    </row>
    <row r="39" spans="1:25" x14ac:dyDescent="0.2">
      <c r="A39" s="6" t="s">
        <v>51</v>
      </c>
      <c r="B39" s="5" t="s">
        <v>368</v>
      </c>
      <c r="C39" s="90"/>
      <c r="D39" s="76">
        <f>投入係数表!P39</f>
        <v>7.2078565636543828E-4</v>
      </c>
      <c r="E39" s="77">
        <f>$C$18*D39</f>
        <v>7.2078565636543829E-2</v>
      </c>
      <c r="F39" s="76">
        <f>分析係数表!C42</f>
        <v>0.72084063047285463</v>
      </c>
      <c r="G39" s="77">
        <f>E39*F39</f>
        <v>5.1957158697025288E-2</v>
      </c>
      <c r="H39" s="77">
        <v>6.1385428822065782E-2</v>
      </c>
      <c r="I39" s="77">
        <f>C39+H39</f>
        <v>6.1385428822065782E-2</v>
      </c>
      <c r="J39" s="76">
        <f>分析係数表!G42</f>
        <v>0.48553519768563164</v>
      </c>
      <c r="K39" s="78">
        <f>I39*J39</f>
        <v>2.980478631813898E-2</v>
      </c>
      <c r="L39" s="79"/>
      <c r="M39" s="80"/>
      <c r="N39" s="81">
        <f>分析係数表!H42</f>
        <v>1.3345272329654056E-2</v>
      </c>
      <c r="O39" s="82">
        <f t="shared" si="4"/>
        <v>0.27180727797362192</v>
      </c>
      <c r="P39" s="76">
        <f>分析係数表!C42</f>
        <v>0.72084063047285463</v>
      </c>
      <c r="Q39" s="82">
        <f>O39*P39</f>
        <v>0.19592972962161609</v>
      </c>
      <c r="R39" s="83">
        <v>0.20600463976249378</v>
      </c>
      <c r="S39" s="84">
        <f>I39+R39</f>
        <v>0.26739006858455955</v>
      </c>
      <c r="T39" s="85">
        <f>分析係数表!F42</f>
        <v>0.55737704918032782</v>
      </c>
      <c r="U39" s="86">
        <f>S39*T39</f>
        <v>0.14903708740778729</v>
      </c>
      <c r="V39" s="87">
        <f>分析係数表!D42</f>
        <v>0.19961427193828352</v>
      </c>
      <c r="W39" s="88">
        <f>ROUND(S39*V39,0)</f>
        <v>0</v>
      </c>
      <c r="X39" s="76">
        <f>分析係数表!E42</f>
        <v>0.15043394406943106</v>
      </c>
      <c r="Y39" s="89">
        <f>ROUND(S39*X39,0)</f>
        <v>0</v>
      </c>
    </row>
    <row r="40" spans="1:25" x14ac:dyDescent="0.2">
      <c r="A40" s="6" t="s">
        <v>195</v>
      </c>
      <c r="B40" s="5" t="s">
        <v>41</v>
      </c>
      <c r="C40" s="90"/>
      <c r="D40" s="76">
        <f>投入係数表!P40</f>
        <v>2.567798900801874E-2</v>
      </c>
      <c r="E40" s="77">
        <f>$C$18*D40</f>
        <v>2.5677989008018742</v>
      </c>
      <c r="F40" s="76">
        <f>分析係数表!C43</f>
        <v>0.38963327337469256</v>
      </c>
      <c r="G40" s="77">
        <f>E40*F40</f>
        <v>1.0004998910873717</v>
      </c>
      <c r="H40" s="77">
        <v>1.2986395702000189</v>
      </c>
      <c r="I40" s="77">
        <f>C40+H40</f>
        <v>1.2986395702000189</v>
      </c>
      <c r="J40" s="76">
        <f>分析係数表!G43</f>
        <v>0.33758167298539971</v>
      </c>
      <c r="K40" s="78">
        <f>I40*J40</f>
        <v>0.43839691871316278</v>
      </c>
      <c r="L40" s="79"/>
      <c r="M40" s="80"/>
      <c r="N40" s="81">
        <f>分析係数表!H43</f>
        <v>3.6299140736659033E-2</v>
      </c>
      <c r="O40" s="82">
        <f t="shared" si="4"/>
        <v>0.7393157960882516</v>
      </c>
      <c r="P40" s="76">
        <f>分析係数表!C43</f>
        <v>0.38963327337469256</v>
      </c>
      <c r="Q40" s="82">
        <f>O40*P40</f>
        <v>0.28806203368748218</v>
      </c>
      <c r="R40" s="83">
        <v>0.5149465723658746</v>
      </c>
      <c r="S40" s="84">
        <f>I40+R40</f>
        <v>1.8135861425658935</v>
      </c>
      <c r="T40" s="85">
        <f>分析係数表!F43</f>
        <v>0.6053884004194563</v>
      </c>
      <c r="U40" s="86">
        <f>S40*T40</f>
        <v>1.0979240138708584</v>
      </c>
      <c r="V40" s="87">
        <f>分析係数表!D43</f>
        <v>0.1323707348552069</v>
      </c>
      <c r="W40" s="88">
        <f>ROUND(S40*V40,0)</f>
        <v>0</v>
      </c>
      <c r="X40" s="76">
        <f>分析係数表!E43</f>
        <v>0.1111559248205211</v>
      </c>
      <c r="Y40" s="89">
        <f>ROUND(S40*X40,0)</f>
        <v>0</v>
      </c>
    </row>
    <row r="41" spans="1:25" x14ac:dyDescent="0.2">
      <c r="A41" s="6" t="s">
        <v>341</v>
      </c>
      <c r="B41" s="5" t="s">
        <v>42</v>
      </c>
      <c r="C41" s="90"/>
      <c r="D41" s="76">
        <f>投入係数表!P41</f>
        <v>9.0098207045679785E-5</v>
      </c>
      <c r="E41" s="77">
        <f>$C$18*D41</f>
        <v>9.0098207045679786E-3</v>
      </c>
      <c r="F41" s="76">
        <f>分析係数表!C44</f>
        <v>0.46868809379421872</v>
      </c>
      <c r="G41" s="77">
        <f>E41*F41</f>
        <v>4.2227956914516508E-3</v>
      </c>
      <c r="H41" s="77">
        <v>6.7147396540453716E-3</v>
      </c>
      <c r="I41" s="77">
        <f>C41+H41</f>
        <v>6.7147396540453716E-3</v>
      </c>
      <c r="J41" s="76">
        <f>分析係数表!G44</f>
        <v>0.26169007702763936</v>
      </c>
      <c r="K41" s="78">
        <f>I41*J41</f>
        <v>1.7571807372876776E-3</v>
      </c>
      <c r="L41" s="79"/>
      <c r="M41" s="80"/>
      <c r="N41" s="81">
        <f>分析係数表!H44</f>
        <v>0.11189365109431233</v>
      </c>
      <c r="O41" s="82">
        <f t="shared" si="4"/>
        <v>2.2789725061581874</v>
      </c>
      <c r="P41" s="76">
        <f>分析係数表!C44</f>
        <v>0.46868809379421872</v>
      </c>
      <c r="Q41" s="82">
        <f>O41*P41</f>
        <v>1.0681272797207142</v>
      </c>
      <c r="R41" s="83">
        <v>1.0855240944762088</v>
      </c>
      <c r="S41" s="84">
        <f>I41+R41</f>
        <v>1.0922388341302542</v>
      </c>
      <c r="T41" s="85">
        <f>分析係数表!F44</f>
        <v>0.56748980516538283</v>
      </c>
      <c r="U41" s="86">
        <f>S41*T41</f>
        <v>0.61983440317464289</v>
      </c>
      <c r="V41" s="87">
        <f>分析係数表!D44</f>
        <v>0.1153375623017671</v>
      </c>
      <c r="W41" s="88">
        <f>ROUND(S41*V41,0)</f>
        <v>0</v>
      </c>
      <c r="X41" s="76">
        <f>分析係数表!E44</f>
        <v>8.8151336656094245E-2</v>
      </c>
      <c r="Y41" s="89">
        <f>ROUND(S41*X41,0)</f>
        <v>0</v>
      </c>
    </row>
    <row r="42" spans="1:25" x14ac:dyDescent="0.2">
      <c r="A42" s="6" t="s">
        <v>342</v>
      </c>
      <c r="B42" s="5" t="s">
        <v>279</v>
      </c>
      <c r="C42" s="90"/>
      <c r="D42" s="76">
        <f>投入係数表!P42</f>
        <v>5.4058924227407879E-4</v>
      </c>
      <c r="E42" s="77">
        <f>$C$18*D42</f>
        <v>5.4058924227407879E-2</v>
      </c>
      <c r="F42" s="76">
        <f>分析係数表!C45</f>
        <v>1</v>
      </c>
      <c r="G42" s="77">
        <f>E42*F42</f>
        <v>5.4058924227407879E-2</v>
      </c>
      <c r="H42" s="77">
        <v>7.3109214893978147E-2</v>
      </c>
      <c r="I42" s="77">
        <f>C42+H42</f>
        <v>7.3109214893978147E-2</v>
      </c>
      <c r="J42" s="76">
        <f>分析係数表!G45</f>
        <v>0</v>
      </c>
      <c r="K42" s="78">
        <f>I42*J42</f>
        <v>0</v>
      </c>
      <c r="L42" s="79"/>
      <c r="M42" s="80"/>
      <c r="N42" s="81">
        <f>分析係数表!H45</f>
        <v>0</v>
      </c>
      <c r="O42" s="82">
        <f t="shared" si="4"/>
        <v>0</v>
      </c>
      <c r="P42" s="76">
        <f>分析係数表!C45</f>
        <v>1</v>
      </c>
      <c r="Q42" s="82">
        <f>O42*P42</f>
        <v>0</v>
      </c>
      <c r="R42" s="83">
        <v>2.1490396930810972E-2</v>
      </c>
      <c r="S42" s="84">
        <f>I42+R42</f>
        <v>9.4599611824789126E-2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投入係数表!P43</f>
        <v>4.1895666276241103E-3</v>
      </c>
      <c r="E43" s="77">
        <f>$C$18*D43</f>
        <v>0.418956662762411</v>
      </c>
      <c r="F43" s="76">
        <f>分析係数表!C46</f>
        <v>0.536069455406472</v>
      </c>
      <c r="G43" s="77">
        <f>E43*F43</f>
        <v>0.22458987004595862</v>
      </c>
      <c r="H43" s="77">
        <v>0.27500606458229671</v>
      </c>
      <c r="I43" s="77">
        <f>C43+H43</f>
        <v>0.27500606458229671</v>
      </c>
      <c r="J43" s="76">
        <f>分析係数表!G46</f>
        <v>9.4007050528789656E-3</v>
      </c>
      <c r="K43" s="78">
        <f>I43*J43</f>
        <v>2.5852509008911558E-3</v>
      </c>
      <c r="L43" s="79"/>
      <c r="M43" s="80"/>
      <c r="N43" s="81">
        <f>分析係数表!H46</f>
        <v>2.2310999374350673E-2</v>
      </c>
      <c r="O43" s="82">
        <f t="shared" si="4"/>
        <v>0.45441500622944875</v>
      </c>
      <c r="P43" s="76">
        <f>分析係数表!C46</f>
        <v>0.536069455406472</v>
      </c>
      <c r="Q43" s="82">
        <f>O43*P43</f>
        <v>0.24359800491794917</v>
      </c>
      <c r="R43" s="83">
        <v>0.27622784650853849</v>
      </c>
      <c r="S43" s="84">
        <f>I43+R43</f>
        <v>0.55123391109083519</v>
      </c>
      <c r="T43" s="85">
        <f>分析係数表!F46</f>
        <v>0.31345475910693305</v>
      </c>
      <c r="U43" s="86">
        <f>S43*T43</f>
        <v>0.1727868928125503</v>
      </c>
      <c r="V43" s="87">
        <f>分析係数表!D46</f>
        <v>1.7626321974148062E-3</v>
      </c>
      <c r="W43" s="88">
        <f>ROUND(S43*V43,0)</f>
        <v>0</v>
      </c>
      <c r="X43" s="76">
        <f>分析係数表!E46</f>
        <v>4.4065804935370153E-3</v>
      </c>
      <c r="Y43" s="89">
        <f>ROUND(S43*X43,0)</f>
        <v>0</v>
      </c>
    </row>
    <row r="44" spans="1:25" x14ac:dyDescent="0.2">
      <c r="A44" s="192">
        <v>40</v>
      </c>
      <c r="B44" s="14" t="s">
        <v>151</v>
      </c>
      <c r="C44" s="197">
        <f>SUM(C5:C43)</f>
        <v>100</v>
      </c>
      <c r="D44" s="92">
        <f>投入係数表!P44</f>
        <v>0.55932966933958017</v>
      </c>
      <c r="E44" s="91">
        <f>SUM(E5:E43)</f>
        <v>55.932966933958028</v>
      </c>
      <c r="F44" s="92">
        <f>分析係数表!C47</f>
        <v>0.44522465035354009</v>
      </c>
      <c r="G44" s="91">
        <f>SUM(G5:G43)</f>
        <v>13.595689805023449</v>
      </c>
      <c r="H44" s="91">
        <f>SUM(H5:H43)</f>
        <v>15.496512573538739</v>
      </c>
      <c r="I44" s="91">
        <f>SUM(I5:I43)</f>
        <v>115.49651257353874</v>
      </c>
      <c r="J44" s="92">
        <f>分析係数表!G47</f>
        <v>0.26635660586338372</v>
      </c>
      <c r="K44" s="93">
        <f>SUM(K5:K43)</f>
        <v>32.466485318491948</v>
      </c>
      <c r="L44" s="94">
        <f>最終需要_まとめ!$L$33</f>
        <v>0.62733333333333341</v>
      </c>
      <c r="M44" s="91">
        <f>K44*L44</f>
        <v>20.367308456467285</v>
      </c>
      <c r="N44" s="95">
        <f>分析係数表!H47</f>
        <v>1</v>
      </c>
      <c r="O44" s="96">
        <f>SUM(O5:O43)</f>
        <v>20.367308456467288</v>
      </c>
      <c r="P44" s="92">
        <f>分析係数表!C47</f>
        <v>0.44522465035354009</v>
      </c>
      <c r="Q44" s="96">
        <f>SUM(Q5:Q43)</f>
        <v>9.8942957006550802</v>
      </c>
      <c r="R44" s="91">
        <f>SUM(R5:R43)</f>
        <v>11.098609724169721</v>
      </c>
      <c r="S44" s="97">
        <f>SUM(S5:S43)</f>
        <v>126.5951222977085</v>
      </c>
      <c r="T44" s="98">
        <f>分析係数表!F47</f>
        <v>0.51444037128882703</v>
      </c>
      <c r="U44" s="99">
        <f>SUM(U5:U43)</f>
        <v>57.267466352219159</v>
      </c>
      <c r="V44" s="100">
        <f>分析係数表!D47</f>
        <v>9.5757819315252443E-2</v>
      </c>
      <c r="W44" s="101">
        <f>SUM(W5:W43)</f>
        <v>13</v>
      </c>
      <c r="X44" s="92">
        <f>分析係数表!E47</f>
        <v>7.8077982415729788E-2</v>
      </c>
      <c r="Y44" s="102">
        <f>SUM(Y5:Y43)</f>
        <v>11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299</v>
      </c>
      <c r="S2" s="3" t="s">
        <v>153</v>
      </c>
      <c r="U2" s="64" t="s">
        <v>210</v>
      </c>
      <c r="W2" s="3" t="s">
        <v>130</v>
      </c>
      <c r="Y2" s="3" t="s">
        <v>154</v>
      </c>
    </row>
    <row r="3" spans="1:25" ht="44" x14ac:dyDescent="0.2">
      <c r="B3" s="65"/>
      <c r="C3" s="66" t="s">
        <v>228</v>
      </c>
      <c r="D3" s="66" t="s">
        <v>311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投入係数表!Q5</f>
        <v>0</v>
      </c>
      <c r="E5" s="77">
        <f t="shared" ref="E5:E38" si="0">$C$19*D5</f>
        <v>0</v>
      </c>
      <c r="F5" s="76">
        <f>分析係数表!C8</f>
        <v>0.25708080716677228</v>
      </c>
      <c r="G5" s="77">
        <f t="shared" ref="G5:G38" si="1">E5*F5</f>
        <v>0</v>
      </c>
      <c r="H5" s="77">
        <f t="array" ref="H5:H43">MMULT(逆行列係数!C5:AO43,'15'!G5:G43)</f>
        <v>8.8385583181258432E-4</v>
      </c>
      <c r="I5" s="77">
        <f t="shared" ref="I5:I38" si="2">C5+H5</f>
        <v>8.8385583181258432E-4</v>
      </c>
      <c r="J5" s="76">
        <f>分析係数表!G8</f>
        <v>0.11961316593145571</v>
      </c>
      <c r="K5" s="78">
        <f t="shared" ref="K5:K38" si="3">I5*J5</f>
        <v>1.0572079427008346E-4</v>
      </c>
      <c r="L5" s="79" t="s">
        <v>184</v>
      </c>
      <c r="M5" s="80" t="s">
        <v>184</v>
      </c>
      <c r="N5" s="81">
        <f>分析係数表!H8</f>
        <v>1.1829938181254628E-2</v>
      </c>
      <c r="O5" s="82">
        <f t="shared" ref="O5:O43" si="4">$M$44*N5</f>
        <v>0.17031980950569636</v>
      </c>
      <c r="P5" s="76">
        <f>分析係数表!C8</f>
        <v>0.25708080716677228</v>
      </c>
      <c r="Q5" s="82">
        <f t="shared" ref="Q5:Q38" si="5">O5*P5</f>
        <v>4.3785954104215319E-2</v>
      </c>
      <c r="R5" s="83">
        <f t="array" ref="R5:R43">MMULT(逆行列係数!C5:AO43,'15'!Q5:Q43)</f>
        <v>6.3482038490604131E-2</v>
      </c>
      <c r="S5" s="84">
        <f t="shared" ref="S5:S38" si="6">I5+R5</f>
        <v>6.4365894322416711E-2</v>
      </c>
      <c r="T5" s="85">
        <f>分析係数表!F8</f>
        <v>0.4511367492365117</v>
      </c>
      <c r="U5" s="86">
        <f t="shared" ref="U5:U38" si="7">S5*T5</f>
        <v>2.9037820326315921E-2</v>
      </c>
      <c r="V5" s="87">
        <f>分析係数表!D8</f>
        <v>0.32558534102477094</v>
      </c>
      <c r="W5" s="167">
        <f t="shared" ref="W5:W38" si="8">ROUND(S5*V5,0)</f>
        <v>0</v>
      </c>
      <c r="X5" s="76">
        <f>分析係数表!E8</f>
        <v>0.2662029182219206</v>
      </c>
      <c r="Y5" s="166">
        <f t="shared" ref="Y5:Y38" si="9">ROUND(S5*X5,0)</f>
        <v>0</v>
      </c>
    </row>
    <row r="6" spans="1:25" x14ac:dyDescent="0.2">
      <c r="A6" s="6" t="s">
        <v>220</v>
      </c>
      <c r="B6" s="5" t="s">
        <v>266</v>
      </c>
      <c r="C6" s="90"/>
      <c r="D6" s="76">
        <f>投入係数表!Q6</f>
        <v>0</v>
      </c>
      <c r="E6" s="77">
        <f t="shared" si="0"/>
        <v>0</v>
      </c>
      <c r="F6" s="76">
        <f>分析係数表!C9</f>
        <v>5.5710306406685284E-2</v>
      </c>
      <c r="G6" s="77">
        <f t="shared" si="1"/>
        <v>0</v>
      </c>
      <c r="H6" s="77">
        <v>1.3085251629524669E-4</v>
      </c>
      <c r="I6" s="77">
        <f t="shared" si="2"/>
        <v>1.3085251629524669E-4</v>
      </c>
      <c r="J6" s="76">
        <f>分析係数表!G9</f>
        <v>0.27272727272727271</v>
      </c>
      <c r="K6" s="78">
        <f t="shared" si="3"/>
        <v>3.5687049898703644E-5</v>
      </c>
      <c r="L6" s="79"/>
      <c r="M6" s="80"/>
      <c r="N6" s="81">
        <f>分析係数表!H9</f>
        <v>6.1990942434522072E-4</v>
      </c>
      <c r="O6" s="82">
        <f t="shared" si="4"/>
        <v>8.9250555199491561E-3</v>
      </c>
      <c r="P6" s="76">
        <f>分析係数表!C9</f>
        <v>5.5710306406685284E-2</v>
      </c>
      <c r="Q6" s="82">
        <f t="shared" si="5"/>
        <v>4.9721757771304536E-4</v>
      </c>
      <c r="R6" s="83">
        <v>5.7781469308228412E-4</v>
      </c>
      <c r="S6" s="84">
        <f t="shared" si="6"/>
        <v>7.0866720937753079E-4</v>
      </c>
      <c r="T6" s="85">
        <f>分析係数表!F9</f>
        <v>0.77272727272727271</v>
      </c>
      <c r="U6" s="86">
        <f t="shared" si="7"/>
        <v>5.4760647997354655E-4</v>
      </c>
      <c r="V6" s="87">
        <f>分析係数表!D9</f>
        <v>0</v>
      </c>
      <c r="W6" s="167">
        <f t="shared" si="8"/>
        <v>0</v>
      </c>
      <c r="X6" s="76">
        <f>分析係数表!E9</f>
        <v>0</v>
      </c>
      <c r="Y6" s="166">
        <f t="shared" si="9"/>
        <v>0</v>
      </c>
    </row>
    <row r="7" spans="1:25" x14ac:dyDescent="0.2">
      <c r="A7" s="6" t="s">
        <v>221</v>
      </c>
      <c r="B7" s="5" t="s">
        <v>267</v>
      </c>
      <c r="C7" s="90"/>
      <c r="D7" s="76">
        <f>投入係数表!Q7</f>
        <v>0</v>
      </c>
      <c r="E7" s="77">
        <f t="shared" si="0"/>
        <v>0</v>
      </c>
      <c r="F7" s="76">
        <f>分析係数表!C10</f>
        <v>2.7964205816555232E-3</v>
      </c>
      <c r="G7" s="77">
        <f t="shared" si="1"/>
        <v>0</v>
      </c>
      <c r="H7" s="77">
        <v>3.1501012413928516E-6</v>
      </c>
      <c r="I7" s="77">
        <f t="shared" si="2"/>
        <v>3.1501012413928516E-6</v>
      </c>
      <c r="J7" s="76">
        <f>分析係数表!G10</f>
        <v>0.2857142857142857</v>
      </c>
      <c r="K7" s="78">
        <f t="shared" si="3"/>
        <v>9.0002892611224326E-7</v>
      </c>
      <c r="L7" s="79"/>
      <c r="M7" s="80"/>
      <c r="N7" s="81">
        <f>分析係数表!H10</f>
        <v>1.205379436226818E-3</v>
      </c>
      <c r="O7" s="82">
        <f t="shared" si="4"/>
        <v>1.7354274622123359E-2</v>
      </c>
      <c r="P7" s="76">
        <f>分析係数表!C10</f>
        <v>2.7964205816555232E-3</v>
      </c>
      <c r="Q7" s="82">
        <f t="shared" si="5"/>
        <v>4.8529850733007887E-5</v>
      </c>
      <c r="R7" s="83">
        <v>8.6090197809395719E-5</v>
      </c>
      <c r="S7" s="84">
        <f t="shared" si="6"/>
        <v>8.9240299050788574E-5</v>
      </c>
      <c r="T7" s="85">
        <f>分析係数表!F10</f>
        <v>0.5714285714285714</v>
      </c>
      <c r="U7" s="86">
        <f t="shared" si="7"/>
        <v>5.0994456600450612E-5</v>
      </c>
      <c r="V7" s="87">
        <f>分析係数表!D10</f>
        <v>0.14285714285714285</v>
      </c>
      <c r="W7" s="167">
        <f t="shared" si="8"/>
        <v>0</v>
      </c>
      <c r="X7" s="76">
        <f>分析係数表!E10</f>
        <v>0</v>
      </c>
      <c r="Y7" s="166">
        <f t="shared" si="9"/>
        <v>0</v>
      </c>
    </row>
    <row r="8" spans="1:25" x14ac:dyDescent="0.2">
      <c r="A8" s="6" t="s">
        <v>222</v>
      </c>
      <c r="B8" s="5" t="s">
        <v>27</v>
      </c>
      <c r="C8" s="90"/>
      <c r="D8" s="76">
        <f>投入係数表!Q8</f>
        <v>0</v>
      </c>
      <c r="E8" s="77">
        <f t="shared" si="0"/>
        <v>0</v>
      </c>
      <c r="F8" s="76">
        <f>分析係数表!C11</f>
        <v>6.4759848893686245E-3</v>
      </c>
      <c r="G8" s="77">
        <f t="shared" si="1"/>
        <v>0</v>
      </c>
      <c r="H8" s="77">
        <v>1.2799204495529059E-3</v>
      </c>
      <c r="I8" s="77">
        <f t="shared" si="2"/>
        <v>1.2799204495529059E-3</v>
      </c>
      <c r="J8" s="76">
        <f>分析係数表!G11</f>
        <v>0.45</v>
      </c>
      <c r="K8" s="78">
        <f t="shared" si="3"/>
        <v>5.7596420229880769E-4</v>
      </c>
      <c r="L8" s="79"/>
      <c r="M8" s="80"/>
      <c r="N8" s="81">
        <f>分析係数表!H11</f>
        <v>-2.2959608309082246E-5</v>
      </c>
      <c r="O8" s="82">
        <f t="shared" si="4"/>
        <v>-3.3055761184996868E-4</v>
      </c>
      <c r="P8" s="76">
        <f>分析係数表!C11</f>
        <v>6.4759848893686245E-3</v>
      </c>
      <c r="Q8" s="82">
        <f t="shared" si="5"/>
        <v>-2.1406860994061762E-6</v>
      </c>
      <c r="R8" s="83">
        <v>1.1146900831592988E-4</v>
      </c>
      <c r="S8" s="84">
        <f t="shared" si="6"/>
        <v>1.3913894578688358E-3</v>
      </c>
      <c r="T8" s="85">
        <f>分析係数表!F11</f>
        <v>0.7</v>
      </c>
      <c r="U8" s="86">
        <f t="shared" si="7"/>
        <v>9.7397262050818501E-4</v>
      </c>
      <c r="V8" s="87">
        <f>分析係数表!D11</f>
        <v>0</v>
      </c>
      <c r="W8" s="167">
        <f t="shared" si="8"/>
        <v>0</v>
      </c>
      <c r="X8" s="76">
        <f>分析係数表!E11</f>
        <v>0</v>
      </c>
      <c r="Y8" s="166">
        <f t="shared" si="9"/>
        <v>0</v>
      </c>
    </row>
    <row r="9" spans="1:25" x14ac:dyDescent="0.2">
      <c r="A9" s="6" t="s">
        <v>223</v>
      </c>
      <c r="B9" s="5" t="s">
        <v>191</v>
      </c>
      <c r="C9" s="90"/>
      <c r="D9" s="76">
        <f>投入係数表!Q9</f>
        <v>0</v>
      </c>
      <c r="E9" s="77">
        <f t="shared" si="0"/>
        <v>0</v>
      </c>
      <c r="F9" s="76">
        <f>分析係数表!C12</f>
        <v>0.17595248540478525</v>
      </c>
      <c r="G9" s="77">
        <f t="shared" si="1"/>
        <v>0</v>
      </c>
      <c r="H9" s="77">
        <v>5.8873466477147598E-4</v>
      </c>
      <c r="I9" s="77">
        <f t="shared" si="2"/>
        <v>5.8873466477147598E-4</v>
      </c>
      <c r="J9" s="76">
        <f>分析係数表!G12</f>
        <v>0.14349788595589075</v>
      </c>
      <c r="K9" s="78">
        <f t="shared" si="3"/>
        <v>8.4482179783656829E-5</v>
      </c>
      <c r="L9" s="79"/>
      <c r="M9" s="80"/>
      <c r="N9" s="81">
        <f>分析係数表!H12</f>
        <v>9.2205786969274298E-2</v>
      </c>
      <c r="O9" s="82">
        <f t="shared" si="4"/>
        <v>1.3275193691894742</v>
      </c>
      <c r="P9" s="76">
        <f>分析係数表!C12</f>
        <v>0.17595248540478525</v>
      </c>
      <c r="Q9" s="82">
        <f t="shared" si="5"/>
        <v>0.2335803324318807</v>
      </c>
      <c r="R9" s="83">
        <v>0.25969647974025312</v>
      </c>
      <c r="S9" s="84">
        <f t="shared" si="6"/>
        <v>0.26028521440502461</v>
      </c>
      <c r="T9" s="85">
        <f>分析係数表!F12</f>
        <v>0.29285224545766197</v>
      </c>
      <c r="U9" s="86">
        <f t="shared" si="7"/>
        <v>7.6225109497940438E-2</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投入係数表!Q10</f>
        <v>1.2160518848804217E-3</v>
      </c>
      <c r="E10" s="77">
        <f t="shared" si="0"/>
        <v>0.12160518848804217</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0.2029623736758808</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投入係数表!Q11</f>
        <v>1.8240778273206323E-3</v>
      </c>
      <c r="E11" s="77">
        <f t="shared" si="0"/>
        <v>0.18240778273206323</v>
      </c>
      <c r="F11" s="76">
        <f>分析係数表!C14</f>
        <v>0.19640062597809071</v>
      </c>
      <c r="G11" s="77">
        <f t="shared" si="1"/>
        <v>3.5825002711852787E-2</v>
      </c>
      <c r="H11" s="77">
        <v>7.373167591412684E-2</v>
      </c>
      <c r="I11" s="77">
        <f t="shared" si="2"/>
        <v>7.373167591412684E-2</v>
      </c>
      <c r="J11" s="76">
        <f>分析係数表!G14</f>
        <v>0.16773857118025379</v>
      </c>
      <c r="K11" s="78">
        <f t="shared" si="3"/>
        <v>1.2367645968561169E-2</v>
      </c>
      <c r="L11" s="79"/>
      <c r="M11" s="80"/>
      <c r="N11" s="81">
        <f>分析係数表!H14</f>
        <v>1.1652001216859241E-3</v>
      </c>
      <c r="O11" s="82">
        <f t="shared" si="4"/>
        <v>1.6775798801385911E-2</v>
      </c>
      <c r="P11" s="76">
        <f>分析係数表!C14</f>
        <v>0.19640062597809071</v>
      </c>
      <c r="Q11" s="82">
        <f t="shared" si="5"/>
        <v>3.2947773858746968E-3</v>
      </c>
      <c r="R11" s="83">
        <v>1.8479331120341839E-2</v>
      </c>
      <c r="S11" s="84">
        <f t="shared" si="6"/>
        <v>9.2211007034468676E-2</v>
      </c>
      <c r="T11" s="85">
        <f>分析係数表!F14</f>
        <v>0.31948548583347819</v>
      </c>
      <c r="U11" s="86">
        <f t="shared" si="7"/>
        <v>2.9460078381601501E-2</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投入係数表!Q12</f>
        <v>4.4588569112282124E-3</v>
      </c>
      <c r="E12" s="77">
        <f t="shared" si="0"/>
        <v>0.44588569112282123</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0.12230631638448841</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投入係数表!Q13</f>
        <v>1.2160518848804217E-3</v>
      </c>
      <c r="E13" s="77">
        <f t="shared" si="0"/>
        <v>0.12160518848804217</v>
      </c>
      <c r="F13" s="76">
        <f>分析係数表!C16</f>
        <v>6.4643221946592777E-2</v>
      </c>
      <c r="G13" s="77">
        <f t="shared" si="1"/>
        <v>7.8609511892897589E-3</v>
      </c>
      <c r="H13" s="77">
        <v>1.6293017467237967E-2</v>
      </c>
      <c r="I13" s="77">
        <f t="shared" si="2"/>
        <v>1.6293017467237967E-2</v>
      </c>
      <c r="J13" s="76">
        <f>分析係数表!G16</f>
        <v>3.2854209445585217E-2</v>
      </c>
      <c r="K13" s="78">
        <f t="shared" si="3"/>
        <v>5.3529420836921453E-4</v>
      </c>
      <c r="L13" s="79"/>
      <c r="M13" s="80"/>
      <c r="N13" s="81">
        <f>分析係数表!H16</f>
        <v>1.6731814555243689E-2</v>
      </c>
      <c r="O13" s="82">
        <f t="shared" si="4"/>
        <v>0.2408938596356647</v>
      </c>
      <c r="P13" s="76">
        <f>分析係数表!C16</f>
        <v>6.4643221946592777E-2</v>
      </c>
      <c r="Q13" s="82">
        <f t="shared" si="5"/>
        <v>1.557215523399964E-2</v>
      </c>
      <c r="R13" s="83">
        <v>1.8471113366655818E-2</v>
      </c>
      <c r="S13" s="84">
        <f t="shared" si="6"/>
        <v>3.4764130833893785E-2</v>
      </c>
      <c r="T13" s="85">
        <f>分析係数表!F16</f>
        <v>0.28747433264887062</v>
      </c>
      <c r="U13" s="86">
        <f t="shared" si="7"/>
        <v>9.9937953115916411E-3</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投入係数表!Q14</f>
        <v>1.3781921361978111E-2</v>
      </c>
      <c r="E14" s="77">
        <f t="shared" si="0"/>
        <v>1.3781921361978111</v>
      </c>
      <c r="F14" s="76">
        <f>分析係数表!C17</f>
        <v>7.1833954921355581E-2</v>
      </c>
      <c r="G14" s="77">
        <f t="shared" si="1"/>
        <v>9.9000991784600312E-2</v>
      </c>
      <c r="H14" s="77">
        <v>0.10888452145946709</v>
      </c>
      <c r="I14" s="77">
        <f t="shared" si="2"/>
        <v>0.10888452145946709</v>
      </c>
      <c r="J14" s="76">
        <f>分析係数表!G17</f>
        <v>0.22404227212681638</v>
      </c>
      <c r="K14" s="78">
        <f t="shared" si="3"/>
        <v>2.4394735587220103E-2</v>
      </c>
      <c r="L14" s="79"/>
      <c r="M14" s="80"/>
      <c r="N14" s="81">
        <f>分析係数表!H17</f>
        <v>2.8642111365580103E-3</v>
      </c>
      <c r="O14" s="82">
        <f t="shared" si="4"/>
        <v>4.1237062078283593E-2</v>
      </c>
      <c r="P14" s="76">
        <f>分析係数表!C17</f>
        <v>7.1833954921355581E-2</v>
      </c>
      <c r="Q14" s="82">
        <f t="shared" si="5"/>
        <v>2.9622212584205655E-3</v>
      </c>
      <c r="R14" s="83">
        <v>6.8323366322459219E-3</v>
      </c>
      <c r="S14" s="84">
        <f t="shared" si="6"/>
        <v>0.115716858091713</v>
      </c>
      <c r="T14" s="85">
        <f>分析係数表!F17</f>
        <v>0.35984147952443857</v>
      </c>
      <c r="U14" s="86">
        <f t="shared" si="7"/>
        <v>4.1639725421641509E-2</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投入係数表!Q15</f>
        <v>6.6882853668423182E-3</v>
      </c>
      <c r="E15" s="77">
        <f t="shared" si="0"/>
        <v>0.66882853668423181</v>
      </c>
      <c r="F15" s="76">
        <f>分析係数表!C18</f>
        <v>8.5547050877982866E-2</v>
      </c>
      <c r="G15" s="77">
        <f t="shared" si="1"/>
        <v>5.7216308856372806E-2</v>
      </c>
      <c r="H15" s="77">
        <v>6.218709660485517E-2</v>
      </c>
      <c r="I15" s="77">
        <f t="shared" si="2"/>
        <v>6.218709660485517E-2</v>
      </c>
      <c r="J15" s="76">
        <f>分析係数表!G18</f>
        <v>0.21485411140583555</v>
      </c>
      <c r="K15" s="78">
        <f t="shared" si="3"/>
        <v>1.3361153381945011E-2</v>
      </c>
      <c r="L15" s="79"/>
      <c r="M15" s="80"/>
      <c r="N15" s="81">
        <f>分析係数表!H18</f>
        <v>4.4771236202710384E-4</v>
      </c>
      <c r="O15" s="82">
        <f t="shared" si="4"/>
        <v>6.4458734310743901E-3</v>
      </c>
      <c r="P15" s="76">
        <f>分析係数表!C18</f>
        <v>8.5547050877982866E-2</v>
      </c>
      <c r="Q15" s="82">
        <f t="shared" si="5"/>
        <v>5.5142546236115883E-4</v>
      </c>
      <c r="R15" s="83">
        <v>1.3731507896389255E-3</v>
      </c>
      <c r="S15" s="84">
        <f t="shared" si="6"/>
        <v>6.356024739449409E-2</v>
      </c>
      <c r="T15" s="85">
        <f>分析係数表!F18</f>
        <v>0.45800176834659595</v>
      </c>
      <c r="U15" s="86">
        <f t="shared" si="7"/>
        <v>2.9110705703225413E-2</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投入係数表!Q16</f>
        <v>0.11917308471828131</v>
      </c>
      <c r="E16" s="77">
        <f t="shared" si="0"/>
        <v>11.917308471828131</v>
      </c>
      <c r="F16" s="76">
        <f>分析係数表!C19</f>
        <v>0.13115875912408759</v>
      </c>
      <c r="G16" s="77">
        <f t="shared" si="1"/>
        <v>1.5630593912639541</v>
      </c>
      <c r="H16" s="77">
        <v>1.769577530715182</v>
      </c>
      <c r="I16" s="77">
        <f t="shared" si="2"/>
        <v>1.769577530715182</v>
      </c>
      <c r="J16" s="76">
        <f>分析係数表!G19</f>
        <v>5.7684761281883587E-2</v>
      </c>
      <c r="K16" s="78">
        <f t="shared" si="3"/>
        <v>0.10207765742909029</v>
      </c>
      <c r="L16" s="79"/>
      <c r="M16" s="80"/>
      <c r="N16" s="81">
        <f>分析係数表!H19</f>
        <v>-1.1479804154541123E-4</v>
      </c>
      <c r="O16" s="82">
        <f t="shared" si="4"/>
        <v>-1.6527880592498434E-3</v>
      </c>
      <c r="P16" s="76">
        <f>分析係数表!C19</f>
        <v>0.13115875912408759</v>
      </c>
      <c r="Q16" s="82">
        <f t="shared" si="5"/>
        <v>-2.1677763094631841E-4</v>
      </c>
      <c r="R16" s="83">
        <v>1.5591996588008557E-3</v>
      </c>
      <c r="S16" s="84">
        <f t="shared" si="6"/>
        <v>1.7711367303739829</v>
      </c>
      <c r="T16" s="85">
        <f>分析係数表!F19</f>
        <v>0.24015696533682146</v>
      </c>
      <c r="U16" s="86">
        <f t="shared" si="7"/>
        <v>0.42535082236319588</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投入係数表!Q17</f>
        <v>3.9116335630320229E-2</v>
      </c>
      <c r="E17" s="77">
        <f t="shared" si="0"/>
        <v>3.9116335630320229</v>
      </c>
      <c r="F17" s="76">
        <f>分析係数表!C20</f>
        <v>0.10578609000584449</v>
      </c>
      <c r="G17" s="77">
        <f t="shared" si="1"/>
        <v>0.41379642016878776</v>
      </c>
      <c r="H17" s="77">
        <v>0.45791934884624458</v>
      </c>
      <c r="I17" s="77">
        <f t="shared" si="2"/>
        <v>0.45791934884624458</v>
      </c>
      <c r="J17" s="76">
        <f>分析係数表!G20</f>
        <v>0.10007552870090634</v>
      </c>
      <c r="K17" s="78">
        <f t="shared" si="3"/>
        <v>4.5826520938162696E-2</v>
      </c>
      <c r="L17" s="79"/>
      <c r="M17" s="80"/>
      <c r="N17" s="81">
        <f>分析係数表!H20</f>
        <v>5.5677050149524447E-4</v>
      </c>
      <c r="O17" s="82">
        <f t="shared" si="4"/>
        <v>8.0160220873617405E-3</v>
      </c>
      <c r="P17" s="76">
        <f>分析係数表!C20</f>
        <v>0.10578609000584449</v>
      </c>
      <c r="Q17" s="82">
        <f t="shared" si="5"/>
        <v>8.4798363402248649E-4</v>
      </c>
      <c r="R17" s="83">
        <v>2.67694298075213E-3</v>
      </c>
      <c r="S17" s="84">
        <f t="shared" si="6"/>
        <v>0.46059629182699668</v>
      </c>
      <c r="T17" s="85">
        <f>分析係数表!F20</f>
        <v>0.22356495468277945</v>
      </c>
      <c r="U17" s="86">
        <f t="shared" si="7"/>
        <v>0.10297318910935878</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投入係数表!Q18</f>
        <v>3.7292257802999593E-2</v>
      </c>
      <c r="E18" s="77">
        <f t="shared" si="0"/>
        <v>3.7292257802999593</v>
      </c>
      <c r="F18" s="76">
        <f>分析係数表!C21</f>
        <v>0.49326544021024965</v>
      </c>
      <c r="G18" s="77">
        <f t="shared" si="1"/>
        <v>1.8394981961630712</v>
      </c>
      <c r="H18" s="77">
        <v>1.9600771325347039</v>
      </c>
      <c r="I18" s="77">
        <f t="shared" si="2"/>
        <v>1.9600771325347039</v>
      </c>
      <c r="J18" s="76">
        <f>分析係数表!G21</f>
        <v>0.28516082529957654</v>
      </c>
      <c r="K18" s="78">
        <f t="shared" si="3"/>
        <v>0.55893721276442365</v>
      </c>
      <c r="L18" s="79"/>
      <c r="M18" s="80"/>
      <c r="N18" s="81">
        <f>分析係数表!H21</f>
        <v>9.2412423444056041E-4</v>
      </c>
      <c r="O18" s="82">
        <f t="shared" si="4"/>
        <v>1.3304943876961239E-2</v>
      </c>
      <c r="P18" s="76">
        <f>分析係数表!C21</f>
        <v>0.49326544021024965</v>
      </c>
      <c r="Q18" s="82">
        <f t="shared" si="5"/>
        <v>6.562868998441951E-3</v>
      </c>
      <c r="R18" s="83">
        <v>1.8373950962332339E-2</v>
      </c>
      <c r="S18" s="84">
        <f t="shared" si="6"/>
        <v>1.9784510834970364</v>
      </c>
      <c r="T18" s="85">
        <f>分析係数表!F21</f>
        <v>0.42584917560140551</v>
      </c>
      <c r="U18" s="86">
        <f t="shared" si="7"/>
        <v>0.84252176287492042</v>
      </c>
      <c r="V18" s="87">
        <f>分析係数表!D21</f>
        <v>0.11514550860437878</v>
      </c>
      <c r="W18" s="167">
        <f t="shared" si="8"/>
        <v>0</v>
      </c>
      <c r="X18" s="76">
        <f>分析係数表!E21</f>
        <v>9.1990269393639065E-2</v>
      </c>
      <c r="Y18" s="166">
        <f t="shared" si="9"/>
        <v>0</v>
      </c>
    </row>
    <row r="19" spans="1:25" x14ac:dyDescent="0.2">
      <c r="A19" s="6" t="s">
        <v>7</v>
      </c>
      <c r="B19" s="5" t="s">
        <v>269</v>
      </c>
      <c r="C19" s="75">
        <f>最終需要_まとめ!C20</f>
        <v>100</v>
      </c>
      <c r="D19" s="76">
        <f>投入係数表!Q19</f>
        <v>0.16376165383056343</v>
      </c>
      <c r="E19" s="77">
        <f t="shared" si="0"/>
        <v>16.376165383056343</v>
      </c>
      <c r="F19" s="76">
        <f>分析係数表!C22</f>
        <v>6.9390630503698536E-2</v>
      </c>
      <c r="G19" s="77">
        <f t="shared" si="1"/>
        <v>1.1363524411631214</v>
      </c>
      <c r="H19" s="77">
        <v>1.1515498932457118</v>
      </c>
      <c r="I19" s="77">
        <f t="shared" si="2"/>
        <v>101.15154989324571</v>
      </c>
      <c r="J19" s="76">
        <f>分析係数表!G22</f>
        <v>0.19456830158086744</v>
      </c>
      <c r="K19" s="78">
        <f t="shared" si="3"/>
        <v>19.680885265001191</v>
      </c>
      <c r="L19" s="79"/>
      <c r="M19" s="80"/>
      <c r="N19" s="81">
        <f>分析係数表!H22</f>
        <v>4.5919216618164492E-5</v>
      </c>
      <c r="O19" s="82">
        <f t="shared" si="4"/>
        <v>6.6111522369993736E-4</v>
      </c>
      <c r="P19" s="76">
        <f>分析係数表!C22</f>
        <v>6.9390630503698536E-2</v>
      </c>
      <c r="Q19" s="82">
        <f t="shared" si="5"/>
        <v>4.5875202208132356E-5</v>
      </c>
      <c r="R19" s="83">
        <v>5.1178226550744677E-4</v>
      </c>
      <c r="S19" s="84">
        <f t="shared" si="6"/>
        <v>101.15206167551122</v>
      </c>
      <c r="T19" s="85">
        <f>分析係数表!F22</f>
        <v>0.41264693960275639</v>
      </c>
      <c r="U19" s="86">
        <f t="shared" si="7"/>
        <v>41.740088684908969</v>
      </c>
      <c r="V19" s="87">
        <f>分析係数表!D22</f>
        <v>5.3506282934738546E-2</v>
      </c>
      <c r="W19" s="167">
        <f t="shared" si="8"/>
        <v>5</v>
      </c>
      <c r="X19" s="76">
        <f>分析係数表!E22</f>
        <v>5.2492906364004867E-2</v>
      </c>
      <c r="Y19" s="166">
        <f t="shared" si="9"/>
        <v>5</v>
      </c>
    </row>
    <row r="20" spans="1:25" x14ac:dyDescent="0.2">
      <c r="A20" s="6" t="s">
        <v>8</v>
      </c>
      <c r="B20" s="5" t="s">
        <v>270</v>
      </c>
      <c r="C20" s="90"/>
      <c r="D20" s="76">
        <f>投入係数表!Q20</f>
        <v>5.0668828536684233E-3</v>
      </c>
      <c r="E20" s="77">
        <f t="shared" si="0"/>
        <v>0.50668828536684229</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3.3055761184996868E-4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投入係数表!Q21</f>
        <v>2.837454398054317E-3</v>
      </c>
      <c r="E21" s="77">
        <f t="shared" si="0"/>
        <v>0.28374543980543171</v>
      </c>
      <c r="F21" s="76">
        <f>分析係数表!C24</f>
        <v>0.34782608695652173</v>
      </c>
      <c r="G21" s="77">
        <f t="shared" si="1"/>
        <v>9.8694066019280588E-2</v>
      </c>
      <c r="H21" s="77">
        <v>0.10963123575152187</v>
      </c>
      <c r="I21" s="77">
        <f t="shared" si="2"/>
        <v>0.10963123575152187</v>
      </c>
      <c r="J21" s="76">
        <f>分析係数表!G24</f>
        <v>0.20816326530612245</v>
      </c>
      <c r="K21" s="78">
        <f t="shared" si="3"/>
        <v>2.2821196013582103E-2</v>
      </c>
      <c r="L21" s="79"/>
      <c r="M21" s="80"/>
      <c r="N21" s="81">
        <f>分析係数表!H24</f>
        <v>3.5587392879077485E-4</v>
      </c>
      <c r="O21" s="82">
        <f t="shared" si="4"/>
        <v>5.1236429836745154E-3</v>
      </c>
      <c r="P21" s="76">
        <f>分析係数表!C24</f>
        <v>0.34782608695652173</v>
      </c>
      <c r="Q21" s="82">
        <f t="shared" si="5"/>
        <v>1.7821366899737445E-3</v>
      </c>
      <c r="R21" s="83">
        <v>7.399116762534937E-3</v>
      </c>
      <c r="S21" s="84">
        <f t="shared" si="6"/>
        <v>0.1170303525140568</v>
      </c>
      <c r="T21" s="85">
        <f>分析係数表!F24</f>
        <v>0.39183673469387753</v>
      </c>
      <c r="U21" s="86">
        <f t="shared" si="7"/>
        <v>4.5856791189181435E-2</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投入係数表!Q22</f>
        <v>7.9043372517227407E-3</v>
      </c>
      <c r="E22" s="77">
        <f t="shared" si="0"/>
        <v>0.79043372517227406</v>
      </c>
      <c r="F22" s="76">
        <f>分析係数表!C25</f>
        <v>2.4457402008422391E-2</v>
      </c>
      <c r="G22" s="77">
        <f t="shared" si="1"/>
        <v>1.9331955377553167E-2</v>
      </c>
      <c r="H22" s="77">
        <v>2.260447160044237E-2</v>
      </c>
      <c r="I22" s="77">
        <f t="shared" si="2"/>
        <v>2.260447160044237E-2</v>
      </c>
      <c r="J22" s="76">
        <f>分析係数表!G25</f>
        <v>0.19696969696969696</v>
      </c>
      <c r="K22" s="78">
        <f t="shared" si="3"/>
        <v>4.4523959212992544E-3</v>
      </c>
      <c r="L22" s="79"/>
      <c r="M22" s="80"/>
      <c r="N22" s="81">
        <f>分析係数表!H25</f>
        <v>5.165911869543506E-4</v>
      </c>
      <c r="O22" s="82">
        <f t="shared" si="4"/>
        <v>7.4375462666242962E-3</v>
      </c>
      <c r="P22" s="76">
        <f>分析係数表!C25</f>
        <v>2.4457402008422391E-2</v>
      </c>
      <c r="Q22" s="82">
        <f t="shared" si="5"/>
        <v>1.8190305899907152E-4</v>
      </c>
      <c r="R22" s="83">
        <v>1.8407831104078336E-3</v>
      </c>
      <c r="S22" s="84">
        <f t="shared" si="6"/>
        <v>2.4445254710850205E-2</v>
      </c>
      <c r="T22" s="85">
        <f>分析係数表!F25</f>
        <v>0.35101010101010099</v>
      </c>
      <c r="U22" s="86">
        <f t="shared" si="7"/>
        <v>8.5805313252731771E-3</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投入係数表!Q23</f>
        <v>2.432103769760843E-2</v>
      </c>
      <c r="E23" s="77">
        <f t="shared" si="0"/>
        <v>2.4321037697608427</v>
      </c>
      <c r="F23" s="76">
        <f>分析係数表!C26</f>
        <v>7.6803723816912361E-2</v>
      </c>
      <c r="G23" s="77">
        <f t="shared" si="1"/>
        <v>0.18679462622678317</v>
      </c>
      <c r="H23" s="77">
        <v>0.19284605963349843</v>
      </c>
      <c r="I23" s="77">
        <f t="shared" si="2"/>
        <v>0.19284605963349843</v>
      </c>
      <c r="J23" s="76">
        <f>分析係数表!G26</f>
        <v>0.19661921708185054</v>
      </c>
      <c r="K23" s="78">
        <f t="shared" si="3"/>
        <v>3.7917241262458323E-2</v>
      </c>
      <c r="L23" s="79"/>
      <c r="M23" s="80"/>
      <c r="N23" s="81">
        <f>分析係数表!H26</f>
        <v>1.0945993261354961E-2</v>
      </c>
      <c r="O23" s="82">
        <f t="shared" si="4"/>
        <v>0.15759334144947257</v>
      </c>
      <c r="P23" s="76">
        <f>分析係数表!C26</f>
        <v>7.6803723816912361E-2</v>
      </c>
      <c r="Q23" s="82">
        <f t="shared" si="5"/>
        <v>1.2103755472069658E-2</v>
      </c>
      <c r="R23" s="83">
        <v>1.3060986533806369E-2</v>
      </c>
      <c r="S23" s="84">
        <f t="shared" si="6"/>
        <v>0.20590704616730479</v>
      </c>
      <c r="T23" s="85">
        <f>分析係数表!F26</f>
        <v>0.33496441281138789</v>
      </c>
      <c r="U23" s="86">
        <f t="shared" si="7"/>
        <v>6.8971532813158584E-2</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投入係数表!Q24</f>
        <v>8.107012565869477E-4</v>
      </c>
      <c r="E24" s="77">
        <f t="shared" si="0"/>
        <v>8.1070125658694772E-2</v>
      </c>
      <c r="F24" s="76">
        <f>分析係数表!C27</f>
        <v>1</v>
      </c>
      <c r="G24" s="77">
        <f t="shared" si="1"/>
        <v>8.1070125658694772E-2</v>
      </c>
      <c r="H24" s="77">
        <v>8.8970556810856777E-2</v>
      </c>
      <c r="I24" s="77">
        <f t="shared" si="2"/>
        <v>8.8970556810856777E-2</v>
      </c>
      <c r="J24" s="76">
        <f>分析係数表!G27</f>
        <v>0.17096451389423448</v>
      </c>
      <c r="K24" s="78">
        <f t="shared" si="3"/>
        <v>1.5210807996067501E-2</v>
      </c>
      <c r="L24" s="79"/>
      <c r="M24" s="80"/>
      <c r="N24" s="81">
        <f>分析係数表!H27</f>
        <v>1.0923033653045878E-2</v>
      </c>
      <c r="O24" s="82">
        <f t="shared" si="4"/>
        <v>0.1572627838376226</v>
      </c>
      <c r="P24" s="76">
        <f>分析係数表!C27</f>
        <v>1</v>
      </c>
      <c r="Q24" s="82">
        <f t="shared" si="5"/>
        <v>0.1572627838376226</v>
      </c>
      <c r="R24" s="83">
        <v>0.16359741270767031</v>
      </c>
      <c r="S24" s="84">
        <f t="shared" si="6"/>
        <v>0.25256796951852711</v>
      </c>
      <c r="T24" s="85">
        <f>分析係数表!F27</f>
        <v>0.32199214841043799</v>
      </c>
      <c r="U24" s="86">
        <f t="shared" si="7"/>
        <v>8.1324903124932568E-2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投入係数表!Q25</f>
        <v>0</v>
      </c>
      <c r="E25" s="77">
        <f t="shared" si="0"/>
        <v>0</v>
      </c>
      <c r="F25" s="76">
        <f>分析係数表!C28</f>
        <v>0.18074367492972143</v>
      </c>
      <c r="G25" s="77">
        <f t="shared" si="1"/>
        <v>0</v>
      </c>
      <c r="H25" s="77">
        <v>1.5251503020845623E-2</v>
      </c>
      <c r="I25" s="77">
        <f t="shared" si="2"/>
        <v>1.5251503020845623E-2</v>
      </c>
      <c r="J25" s="76">
        <f>分析係数表!G28</f>
        <v>0.12488465087665333</v>
      </c>
      <c r="K25" s="78">
        <f t="shared" si="3"/>
        <v>1.9046786301025293E-3</v>
      </c>
      <c r="L25" s="79"/>
      <c r="M25" s="80"/>
      <c r="N25" s="81">
        <f>分析係数表!H28</f>
        <v>2.063494796778767E-2</v>
      </c>
      <c r="O25" s="82">
        <f t="shared" si="4"/>
        <v>0.29708865365015935</v>
      </c>
      <c r="P25" s="76">
        <f>分析係数表!C28</f>
        <v>0.18074367492972143</v>
      </c>
      <c r="Q25" s="82">
        <f t="shared" si="5"/>
        <v>5.3696895040653003E-2</v>
      </c>
      <c r="R25" s="83">
        <v>6.1957204314150097E-2</v>
      </c>
      <c r="S25" s="84">
        <f t="shared" si="6"/>
        <v>7.7208707334995713E-2</v>
      </c>
      <c r="T25" s="85">
        <f>分析係数表!F28</f>
        <v>0.21337024505280427</v>
      </c>
      <c r="U25" s="86">
        <f t="shared" si="7"/>
        <v>1.6474040804278282E-2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投入係数表!Q26</f>
        <v>1.2160518848804217E-3</v>
      </c>
      <c r="E26" s="77">
        <f t="shared" si="0"/>
        <v>0.12160518848804217</v>
      </c>
      <c r="F26" s="76">
        <f>分析係数表!C29</f>
        <v>0.4900686838685725</v>
      </c>
      <c r="G26" s="77">
        <f t="shared" si="1"/>
        <v>5.9594894673924509E-2</v>
      </c>
      <c r="H26" s="77">
        <v>0.11774477450555422</v>
      </c>
      <c r="I26" s="77">
        <f t="shared" si="2"/>
        <v>0.11774477450555422</v>
      </c>
      <c r="J26" s="76">
        <f>分析係数表!G29</f>
        <v>0.25811666442139297</v>
      </c>
      <c r="K26" s="78">
        <f t="shared" si="3"/>
        <v>3.0391888448422725E-2</v>
      </c>
      <c r="L26" s="79"/>
      <c r="M26" s="80"/>
      <c r="N26" s="81">
        <f>分析係数表!H29</f>
        <v>9.8668916708280954E-3</v>
      </c>
      <c r="O26" s="82">
        <f t="shared" si="4"/>
        <v>0.14205713369252404</v>
      </c>
      <c r="P26" s="76">
        <f>分析係数表!C29</f>
        <v>0.4900686838685725</v>
      </c>
      <c r="Q26" s="82">
        <f t="shared" si="5"/>
        <v>6.96177525428371E-2</v>
      </c>
      <c r="R26" s="83">
        <v>0.10028084467987738</v>
      </c>
      <c r="S26" s="84">
        <f t="shared" si="6"/>
        <v>0.21802561918543162</v>
      </c>
      <c r="T26" s="85">
        <f>分析係数表!F29</f>
        <v>0.3889263101172033</v>
      </c>
      <c r="U26" s="86">
        <f t="shared" si="7"/>
        <v>8.4795899580808451E-2</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投入係数表!Q27</f>
        <v>1.8240778273206323E-3</v>
      </c>
      <c r="E27" s="77">
        <f t="shared" si="0"/>
        <v>0.18240778273206323</v>
      </c>
      <c r="F27" s="76">
        <f>分析係数表!C30</f>
        <v>1</v>
      </c>
      <c r="G27" s="77">
        <f t="shared" si="1"/>
        <v>0.18240778273206323</v>
      </c>
      <c r="H27" s="77">
        <v>0.22056248496754083</v>
      </c>
      <c r="I27" s="77">
        <f t="shared" si="2"/>
        <v>0.22056248496754083</v>
      </c>
      <c r="J27" s="76">
        <f>分析係数表!G30</f>
        <v>0.3444616177228233</v>
      </c>
      <c r="K27" s="78">
        <f t="shared" si="3"/>
        <v>7.5975310380885008E-2</v>
      </c>
      <c r="L27" s="79"/>
      <c r="M27" s="80"/>
      <c r="N27" s="81">
        <f>分析係数表!H30</f>
        <v>0</v>
      </c>
      <c r="O27" s="82">
        <f t="shared" si="4"/>
        <v>0</v>
      </c>
      <c r="P27" s="76">
        <f>分析係数表!C30</f>
        <v>1</v>
      </c>
      <c r="Q27" s="82">
        <f t="shared" si="5"/>
        <v>0</v>
      </c>
      <c r="R27" s="83">
        <v>3.812836876785259E-2</v>
      </c>
      <c r="S27" s="84">
        <f t="shared" si="6"/>
        <v>0.25869085373539341</v>
      </c>
      <c r="T27" s="85">
        <f>分析係数表!F30</f>
        <v>0.4403400309119011</v>
      </c>
      <c r="U27" s="86">
        <f t="shared" si="7"/>
        <v>0.11391193853046923</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投入係数表!Q28</f>
        <v>1.4187271990271585E-2</v>
      </c>
      <c r="E28" s="77">
        <f t="shared" si="0"/>
        <v>1.4187271990271584</v>
      </c>
      <c r="F28" s="76">
        <f>分析係数表!C31</f>
        <v>4.323595505617972E-2</v>
      </c>
      <c r="G28" s="77">
        <f t="shared" si="1"/>
        <v>6.1340025414117962E-2</v>
      </c>
      <c r="H28" s="77">
        <v>7.275984858625506E-2</v>
      </c>
      <c r="I28" s="77">
        <f t="shared" si="2"/>
        <v>7.275984858625506E-2</v>
      </c>
      <c r="J28" s="76">
        <f>分析係数表!G31</f>
        <v>7.0393374741200831E-2</v>
      </c>
      <c r="K28" s="78">
        <f t="shared" si="3"/>
        <v>5.1218112876452839E-3</v>
      </c>
      <c r="L28" s="79"/>
      <c r="M28" s="80"/>
      <c r="N28" s="81">
        <f>分析係数表!H31</f>
        <v>2.2758711736377779E-2</v>
      </c>
      <c r="O28" s="82">
        <f t="shared" si="4"/>
        <v>0.32766523274628151</v>
      </c>
      <c r="P28" s="76">
        <f>分析係数表!C31</f>
        <v>4.323595505617972E-2</v>
      </c>
      <c r="Q28" s="82">
        <f t="shared" si="5"/>
        <v>1.4166919276490894E-2</v>
      </c>
      <c r="R28" s="83">
        <v>1.8484533127777713E-2</v>
      </c>
      <c r="S28" s="84">
        <f t="shared" si="6"/>
        <v>9.1244381714032777E-2</v>
      </c>
      <c r="T28" s="85">
        <f>分析係数表!F31</f>
        <v>0.34575569358178054</v>
      </c>
      <c r="U28" s="86">
        <f t="shared" si="7"/>
        <v>3.1548264484976135E-2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投入係数表!Q29</f>
        <v>6.0802594244021083E-4</v>
      </c>
      <c r="E29" s="77">
        <f t="shared" si="0"/>
        <v>6.0802594244021083E-2</v>
      </c>
      <c r="F29" s="76">
        <f>分析係数表!C32</f>
        <v>0.52019105514546249</v>
      </c>
      <c r="G29" s="77">
        <f t="shared" si="1"/>
        <v>3.1628965655378753E-2</v>
      </c>
      <c r="H29" s="77">
        <v>4.1398455926232008E-2</v>
      </c>
      <c r="I29" s="77">
        <f t="shared" si="2"/>
        <v>4.1398455926232008E-2</v>
      </c>
      <c r="J29" s="76">
        <f>分析係数表!G32</f>
        <v>0.14013266998341625</v>
      </c>
      <c r="K29" s="78">
        <f t="shared" si="3"/>
        <v>5.801276162133673E-3</v>
      </c>
      <c r="L29" s="79"/>
      <c r="M29" s="80"/>
      <c r="N29" s="81">
        <f>分析係数表!H32</f>
        <v>6.5492282701657108E-3</v>
      </c>
      <c r="O29" s="82">
        <f t="shared" si="4"/>
        <v>9.4291558780203566E-2</v>
      </c>
      <c r="P29" s="76">
        <f>分析係数表!C32</f>
        <v>0.52019105514546249</v>
      </c>
      <c r="Q29" s="82">
        <f t="shared" si="5"/>
        <v>4.9049625453184489E-2</v>
      </c>
      <c r="R29" s="83">
        <v>6.1661340978660897E-2</v>
      </c>
      <c r="S29" s="84">
        <f t="shared" si="6"/>
        <v>0.10305979690489291</v>
      </c>
      <c r="T29" s="85">
        <f>分析係数表!F32</f>
        <v>0.48341625207296851</v>
      </c>
      <c r="U29" s="86">
        <f t="shared" si="7"/>
        <v>4.982078075916465E-2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投入係数表!Q30</f>
        <v>2.0267531414673692E-4</v>
      </c>
      <c r="E30" s="77">
        <f t="shared" si="0"/>
        <v>2.0267531414673693E-2</v>
      </c>
      <c r="F30" s="76">
        <f>分析係数表!C33</f>
        <v>0.8616094310609943</v>
      </c>
      <c r="G30" s="77">
        <f t="shared" si="1"/>
        <v>1.7462696211207829E-2</v>
      </c>
      <c r="H30" s="77">
        <v>3.3108011783941863E-2</v>
      </c>
      <c r="I30" s="77">
        <f t="shared" si="2"/>
        <v>3.3108011783941863E-2</v>
      </c>
      <c r="J30" s="76">
        <f>分析係数表!G33</f>
        <v>0.50771971496437052</v>
      </c>
      <c r="K30" s="78">
        <f t="shared" si="3"/>
        <v>1.6809590305979984E-2</v>
      </c>
      <c r="L30" s="79"/>
      <c r="M30" s="80"/>
      <c r="N30" s="81">
        <f>分析係数表!H33</f>
        <v>9.6430354898145438E-4</v>
      </c>
      <c r="O30" s="82">
        <f t="shared" si="4"/>
        <v>1.3883419697698686E-2</v>
      </c>
      <c r="P30" s="76">
        <f>分析係数表!C33</f>
        <v>0.8616094310609943</v>
      </c>
      <c r="Q30" s="82">
        <f t="shared" si="5"/>
        <v>1.1962085346915166E-2</v>
      </c>
      <c r="R30" s="83">
        <v>3.3651127303056527E-2</v>
      </c>
      <c r="S30" s="84">
        <f t="shared" si="6"/>
        <v>6.675913908699839E-2</v>
      </c>
      <c r="T30" s="85">
        <f>分析係数表!F33</f>
        <v>0.64489311163895491</v>
      </c>
      <c r="U30" s="86">
        <f t="shared" si="7"/>
        <v>4.3052508936152173E-2</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投入係数表!Q31</f>
        <v>4.5399270368869073E-2</v>
      </c>
      <c r="E31" s="77">
        <f t="shared" si="0"/>
        <v>4.5399270368869074</v>
      </c>
      <c r="F31" s="76">
        <f>分析係数表!C34</f>
        <v>0.46533725073451271</v>
      </c>
      <c r="G31" s="77">
        <f t="shared" si="1"/>
        <v>2.1125971658802363</v>
      </c>
      <c r="H31" s="77">
        <v>2.3027734770949602</v>
      </c>
      <c r="I31" s="77">
        <f t="shared" si="2"/>
        <v>2.3027734770949602</v>
      </c>
      <c r="J31" s="76">
        <f>分析係数表!G34</f>
        <v>0.42478189749182116</v>
      </c>
      <c r="K31" s="78">
        <f t="shared" si="3"/>
        <v>0.97817648709423599</v>
      </c>
      <c r="L31" s="79"/>
      <c r="M31" s="80"/>
      <c r="N31" s="81">
        <f>分析係数表!H34</f>
        <v>0.16189393808941618</v>
      </c>
      <c r="O31" s="82">
        <f t="shared" si="4"/>
        <v>2.3308443605570917</v>
      </c>
      <c r="P31" s="76">
        <f>分析係数表!C34</f>
        <v>0.46533725073451271</v>
      </c>
      <c r="Q31" s="82">
        <f t="shared" si="5"/>
        <v>1.0846287066316802</v>
      </c>
      <c r="R31" s="83">
        <v>1.1792297119211781</v>
      </c>
      <c r="S31" s="84">
        <f t="shared" si="6"/>
        <v>3.4820031890161385</v>
      </c>
      <c r="T31" s="85">
        <f>分析係数表!F34</f>
        <v>0.69907306434023986</v>
      </c>
      <c r="U31" s="86">
        <f t="shared" si="7"/>
        <v>2.4341746393879995</v>
      </c>
      <c r="V31" s="87">
        <f>分析係数表!D34</f>
        <v>0.22532715376226828</v>
      </c>
      <c r="W31" s="167">
        <f t="shared" si="8"/>
        <v>1</v>
      </c>
      <c r="X31" s="76">
        <f>分析係数表!E34</f>
        <v>0.16319520174482008</v>
      </c>
      <c r="Y31" s="166">
        <f t="shared" si="9"/>
        <v>1</v>
      </c>
    </row>
    <row r="32" spans="1:25" x14ac:dyDescent="0.2">
      <c r="A32" s="6" t="s">
        <v>20</v>
      </c>
      <c r="B32" s="5" t="s">
        <v>37</v>
      </c>
      <c r="C32" s="90"/>
      <c r="D32" s="76">
        <f>投入係数表!Q32</f>
        <v>6.0802594244021074E-3</v>
      </c>
      <c r="E32" s="77">
        <f t="shared" si="0"/>
        <v>0.60802594244021069</v>
      </c>
      <c r="F32" s="76">
        <f>分析係数表!C35</f>
        <v>0.39835445318599483</v>
      </c>
      <c r="G32" s="77">
        <f t="shared" si="1"/>
        <v>0.24220984182366928</v>
      </c>
      <c r="H32" s="77">
        <v>0.30770988885025002</v>
      </c>
      <c r="I32" s="77">
        <f t="shared" si="2"/>
        <v>0.30770988885025002</v>
      </c>
      <c r="J32" s="76">
        <f>分析係数表!G35</f>
        <v>0.31392226148409896</v>
      </c>
      <c r="K32" s="78">
        <f t="shared" si="3"/>
        <v>9.6596984188891219E-2</v>
      </c>
      <c r="L32" s="79"/>
      <c r="M32" s="80"/>
      <c r="N32" s="81">
        <f>分析係数表!H35</f>
        <v>6.1135697025008755E-2</v>
      </c>
      <c r="O32" s="82">
        <f t="shared" si="4"/>
        <v>0.88019228095350421</v>
      </c>
      <c r="P32" s="76">
        <f>分析係数表!C35</f>
        <v>0.39835445318599483</v>
      </c>
      <c r="Q32" s="82">
        <f t="shared" si="5"/>
        <v>0.35062851477776669</v>
      </c>
      <c r="R32" s="83">
        <v>0.45089936275160192</v>
      </c>
      <c r="S32" s="84">
        <f t="shared" si="6"/>
        <v>0.75860925160185189</v>
      </c>
      <c r="T32" s="85">
        <f>分析係数表!F35</f>
        <v>0.64325088339222614</v>
      </c>
      <c r="U32" s="86">
        <f t="shared" si="7"/>
        <v>0.48797607124240677</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投入係数表!Q33</f>
        <v>1.8240778273206323E-3</v>
      </c>
      <c r="E33" s="77">
        <f t="shared" si="0"/>
        <v>0.18240778273206323</v>
      </c>
      <c r="F33" s="76">
        <f>分析係数表!C36</f>
        <v>0.82984806862140492</v>
      </c>
      <c r="G33" s="77">
        <f t="shared" si="1"/>
        <v>0.15137074620171553</v>
      </c>
      <c r="H33" s="77">
        <v>0.25611985711015772</v>
      </c>
      <c r="I33" s="77">
        <f t="shared" si="2"/>
        <v>0.25611985711015772</v>
      </c>
      <c r="J33" s="76">
        <f>分析係数表!G36</f>
        <v>2.3700511715593859E-2</v>
      </c>
      <c r="K33" s="78">
        <f t="shared" si="3"/>
        <v>6.0701716740355184E-3</v>
      </c>
      <c r="L33" s="79"/>
      <c r="M33" s="80"/>
      <c r="N33" s="81">
        <f>分析係数表!H36</f>
        <v>0.1825633254696675</v>
      </c>
      <c r="O33" s="82">
        <f t="shared" si="4"/>
        <v>2.6284288506250264</v>
      </c>
      <c r="P33" s="76">
        <f>分析係数表!C36</f>
        <v>0.82984806862140492</v>
      </c>
      <c r="Q33" s="82">
        <f t="shared" si="5"/>
        <v>2.1811966051999572</v>
      </c>
      <c r="R33" s="83">
        <v>2.2773443824229385</v>
      </c>
      <c r="S33" s="84">
        <f t="shared" si="6"/>
        <v>2.533464239533096</v>
      </c>
      <c r="T33" s="85">
        <f>分析係数表!F36</f>
        <v>0.87735658497172098</v>
      </c>
      <c r="U33" s="86">
        <f t="shared" si="7"/>
        <v>2.2227515333447352</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投入係数表!Q34</f>
        <v>1.6011349817592217E-2</v>
      </c>
      <c r="E34" s="77">
        <f t="shared" si="0"/>
        <v>1.6011349817592218</v>
      </c>
      <c r="F34" s="76">
        <f>分析係数表!C37</f>
        <v>0.51418558077436582</v>
      </c>
      <c r="G34" s="77">
        <f t="shared" si="1"/>
        <v>0.82328052049401912</v>
      </c>
      <c r="H34" s="77">
        <v>0.98830770446254301</v>
      </c>
      <c r="I34" s="77">
        <f t="shared" si="2"/>
        <v>0.98830770446254301</v>
      </c>
      <c r="J34" s="76">
        <f>分析係数表!G37</f>
        <v>0.49604430379746833</v>
      </c>
      <c r="K34" s="78">
        <f t="shared" si="3"/>
        <v>0.49024440719779622</v>
      </c>
      <c r="L34" s="79"/>
      <c r="M34" s="80"/>
      <c r="N34" s="81">
        <f>分析係数表!H37</f>
        <v>4.8416074021777188E-2</v>
      </c>
      <c r="O34" s="82">
        <f t="shared" si="4"/>
        <v>0.69706336398862145</v>
      </c>
      <c r="P34" s="76">
        <f>分析係数表!C37</f>
        <v>0.51418558077436582</v>
      </c>
      <c r="Q34" s="82">
        <f t="shared" si="5"/>
        <v>0.3584199306490225</v>
      </c>
      <c r="R34" s="83">
        <v>0.43428861913713301</v>
      </c>
      <c r="S34" s="84">
        <f t="shared" si="6"/>
        <v>1.4225963235996759</v>
      </c>
      <c r="T34" s="85">
        <f>分析係数表!F37</f>
        <v>0.72084956183057447</v>
      </c>
      <c r="U34" s="86">
        <f t="shared" si="7"/>
        <v>1.0254779365286124</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投入係数表!Q35</f>
        <v>6.4856100526955816E-3</v>
      </c>
      <c r="E35" s="77">
        <f t="shared" si="0"/>
        <v>0.64856100526955818</v>
      </c>
      <c r="F35" s="76">
        <f>分析係数表!C38</f>
        <v>1.798368367772285E-2</v>
      </c>
      <c r="G35" s="77">
        <f t="shared" si="1"/>
        <v>1.1663515964473677E-2</v>
      </c>
      <c r="H35" s="77">
        <v>1.6067024552795146E-2</v>
      </c>
      <c r="I35" s="77">
        <f t="shared" si="2"/>
        <v>1.6067024552795146E-2</v>
      </c>
      <c r="J35" s="76">
        <f>分析係数表!G38</f>
        <v>0.32425742574257427</v>
      </c>
      <c r="K35" s="78">
        <f t="shared" si="3"/>
        <v>5.2098520208320896E-3</v>
      </c>
      <c r="L35" s="79"/>
      <c r="M35" s="80"/>
      <c r="N35" s="81">
        <f>分析係数表!H38</f>
        <v>4.2681911846583896E-2</v>
      </c>
      <c r="O35" s="82">
        <f t="shared" si="4"/>
        <v>0.61450660042909178</v>
      </c>
      <c r="P35" s="76">
        <f>分析係数表!C38</f>
        <v>1.798368367772285E-2</v>
      </c>
      <c r="Q35" s="82">
        <f t="shared" si="5"/>
        <v>1.1051092319989615E-2</v>
      </c>
      <c r="R35" s="83">
        <v>1.3978721373426426E-2</v>
      </c>
      <c r="S35" s="84">
        <f t="shared" si="6"/>
        <v>3.004574592622157E-2</v>
      </c>
      <c r="T35" s="85">
        <f>分析係数表!F38</f>
        <v>0.53712871287128716</v>
      </c>
      <c r="U35" s="86">
        <f t="shared" si="7"/>
        <v>1.6138432836609113E-2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投入係数表!Q36</f>
        <v>0</v>
      </c>
      <c r="E36" s="77">
        <f t="shared" si="0"/>
        <v>0</v>
      </c>
      <c r="F36" s="76">
        <f>分析係数表!C39</f>
        <v>1</v>
      </c>
      <c r="G36" s="77">
        <f t="shared" si="1"/>
        <v>0</v>
      </c>
      <c r="H36" s="77">
        <v>9.4922097628057964E-2</v>
      </c>
      <c r="I36" s="77">
        <f t="shared" si="2"/>
        <v>9.4922097628057964E-2</v>
      </c>
      <c r="J36" s="76">
        <f>分析係数表!G39</f>
        <v>0.35219608488238197</v>
      </c>
      <c r="K36" s="78">
        <f t="shared" si="3"/>
        <v>3.3431191153425251E-2</v>
      </c>
      <c r="L36" s="79"/>
      <c r="M36" s="80"/>
      <c r="N36" s="81">
        <f>分析係数表!H39</f>
        <v>3.8399944896940056E-3</v>
      </c>
      <c r="O36" s="82">
        <f t="shared" si="4"/>
        <v>5.5285760581907262E-2</v>
      </c>
      <c r="P36" s="76">
        <f>分析係数表!C39</f>
        <v>1</v>
      </c>
      <c r="Q36" s="82">
        <f t="shared" si="5"/>
        <v>5.5285760581907262E-2</v>
      </c>
      <c r="R36" s="83">
        <v>9.2284477866055578E-2</v>
      </c>
      <c r="S36" s="84">
        <f t="shared" si="6"/>
        <v>0.18720657549411354</v>
      </c>
      <c r="T36" s="85">
        <f>分析係数表!F39</f>
        <v>0.70282941273235733</v>
      </c>
      <c r="U36" s="86">
        <f t="shared" si="7"/>
        <v>0.13157428751416353</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投入係数表!Q37</f>
        <v>2.0267531414673692E-4</v>
      </c>
      <c r="E37" s="77">
        <f t="shared" si="0"/>
        <v>2.0267531414673693E-2</v>
      </c>
      <c r="F37" s="76">
        <f>分析係数表!C40</f>
        <v>0.9626016260162602</v>
      </c>
      <c r="G37" s="77">
        <f t="shared" si="1"/>
        <v>1.9509558695100532E-2</v>
      </c>
      <c r="H37" s="77">
        <v>2.1317561479121273E-2</v>
      </c>
      <c r="I37" s="77">
        <f t="shared" si="2"/>
        <v>2.1317561479121273E-2</v>
      </c>
      <c r="J37" s="76">
        <f>分析係数表!G40</f>
        <v>0.50871012884234912</v>
      </c>
      <c r="K37" s="78">
        <f t="shared" si="3"/>
        <v>1.0844459446648481E-2</v>
      </c>
      <c r="L37" s="79"/>
      <c r="M37" s="80"/>
      <c r="N37" s="81">
        <f>分析係数表!H40</f>
        <v>2.9858970605961464E-2</v>
      </c>
      <c r="O37" s="82">
        <f t="shared" si="4"/>
        <v>0.42989017421088432</v>
      </c>
      <c r="P37" s="76">
        <f>分析係数表!C40</f>
        <v>0.9626016260162602</v>
      </c>
      <c r="Q37" s="82">
        <f t="shared" si="5"/>
        <v>0.41381298070381062</v>
      </c>
      <c r="R37" s="83">
        <v>0.41455030374545448</v>
      </c>
      <c r="S37" s="84">
        <f t="shared" si="6"/>
        <v>0.43586786522457577</v>
      </c>
      <c r="T37" s="85">
        <f>分析係数表!F40</f>
        <v>0.70414515272885203</v>
      </c>
      <c r="U37" s="86">
        <f t="shared" si="7"/>
        <v>0.30691424452815758</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投入係数表!Q38</f>
        <v>0</v>
      </c>
      <c r="E38" s="77">
        <f t="shared" si="0"/>
        <v>0</v>
      </c>
      <c r="F38" s="76">
        <f>分析係数表!C41</f>
        <v>0.80407934786411506</v>
      </c>
      <c r="G38" s="77">
        <f t="shared" si="1"/>
        <v>0</v>
      </c>
      <c r="H38" s="77">
        <v>1.5471053972509361E-3</v>
      </c>
      <c r="I38" s="77">
        <f t="shared" si="2"/>
        <v>1.5471053972509361E-3</v>
      </c>
      <c r="J38" s="76">
        <f>分析係数表!G41</f>
        <v>0.44359889765752225</v>
      </c>
      <c r="K38" s="78">
        <f t="shared" si="3"/>
        <v>6.8629424878051837E-4</v>
      </c>
      <c r="L38" s="79"/>
      <c r="M38" s="80"/>
      <c r="N38" s="81">
        <f>分析係数表!H41</f>
        <v>5.117122701886706E-2</v>
      </c>
      <c r="O38" s="82">
        <f t="shared" si="4"/>
        <v>0.73673027741061781</v>
      </c>
      <c r="P38" s="76">
        <f>分析係数表!C41</f>
        <v>0.80407934786411506</v>
      </c>
      <c r="Q38" s="82">
        <f t="shared" si="5"/>
        <v>0.59238960101207816</v>
      </c>
      <c r="R38" s="83">
        <v>0.60315298967248177</v>
      </c>
      <c r="S38" s="84">
        <f t="shared" si="6"/>
        <v>0.60470009506973266</v>
      </c>
      <c r="T38" s="85">
        <f>分析係数表!F41</f>
        <v>0.54800826756858323</v>
      </c>
      <c r="U38" s="86">
        <f t="shared" si="7"/>
        <v>0.33138065149772178</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投入係数表!Q39</f>
        <v>2.2294284556141062E-3</v>
      </c>
      <c r="E39" s="77">
        <f>$C$19*D39</f>
        <v>0.22294284556141061</v>
      </c>
      <c r="F39" s="76">
        <f>分析係数表!C42</f>
        <v>0.72084063047285463</v>
      </c>
      <c r="G39" s="77">
        <f>E39*F39</f>
        <v>0.16070626135389948</v>
      </c>
      <c r="H39" s="77">
        <v>0.17072784148605571</v>
      </c>
      <c r="I39" s="77">
        <f>C39+H39</f>
        <v>0.17072784148605571</v>
      </c>
      <c r="J39" s="76">
        <f>分析係数表!G42</f>
        <v>0.48553519768563164</v>
      </c>
      <c r="K39" s="78">
        <f>I39*J39</f>
        <v>8.2894376266373249E-2</v>
      </c>
      <c r="L39" s="79"/>
      <c r="M39" s="80"/>
      <c r="N39" s="81">
        <f>分析係数表!H42</f>
        <v>1.3345272329654056E-2</v>
      </c>
      <c r="O39" s="82">
        <f t="shared" si="4"/>
        <v>0.1921366118877943</v>
      </c>
      <c r="P39" s="76">
        <f>分析係数表!C42</f>
        <v>0.72084063047285463</v>
      </c>
      <c r="Q39" s="82">
        <f>O39*P39</f>
        <v>0.13849987645011583</v>
      </c>
      <c r="R39" s="83">
        <v>0.14562168390859778</v>
      </c>
      <c r="S39" s="84">
        <f>I39+R39</f>
        <v>0.3163495253946535</v>
      </c>
      <c r="T39" s="85">
        <f>分析係数表!F42</f>
        <v>0.55737704918032782</v>
      </c>
      <c r="U39" s="86">
        <f>S39*T39</f>
        <v>0.17632596497406916</v>
      </c>
      <c r="V39" s="87">
        <f>分析係数表!D42</f>
        <v>0.19961427193828352</v>
      </c>
      <c r="W39" s="167">
        <f>ROUND(S39*V39,0)</f>
        <v>0</v>
      </c>
      <c r="X39" s="76">
        <f>分析係数表!E42</f>
        <v>0.15043394406943106</v>
      </c>
      <c r="Y39" s="166">
        <f>ROUND(S39*X39,0)</f>
        <v>0</v>
      </c>
    </row>
    <row r="40" spans="1:25" x14ac:dyDescent="0.2">
      <c r="A40" s="6" t="s">
        <v>195</v>
      </c>
      <c r="B40" s="5" t="s">
        <v>41</v>
      </c>
      <c r="C40" s="90"/>
      <c r="D40" s="76">
        <f>投入係数表!Q40</f>
        <v>3.6886907174706121E-2</v>
      </c>
      <c r="E40" s="77">
        <f>$C$19*D40</f>
        <v>3.6886907174706121</v>
      </c>
      <c r="F40" s="76">
        <f>分析係数表!C43</f>
        <v>0.38963327337469256</v>
      </c>
      <c r="G40" s="77">
        <f>E40*F40</f>
        <v>1.4372366387149178</v>
      </c>
      <c r="H40" s="77">
        <v>1.7326914423730564</v>
      </c>
      <c r="I40" s="77">
        <f>C40+H40</f>
        <v>1.7326914423730564</v>
      </c>
      <c r="J40" s="76">
        <f>分析係数表!G43</f>
        <v>0.33758167298539971</v>
      </c>
      <c r="K40" s="78">
        <f>I40*J40</f>
        <v>0.58492487588378161</v>
      </c>
      <c r="L40" s="79"/>
      <c r="M40" s="80"/>
      <c r="N40" s="81">
        <f>分析係数表!H43</f>
        <v>3.6299140736659033E-2</v>
      </c>
      <c r="O40" s="82">
        <f t="shared" si="4"/>
        <v>0.52261158433480048</v>
      </c>
      <c r="P40" s="76">
        <f>分析係数表!C43</f>
        <v>0.38963327337469256</v>
      </c>
      <c r="Q40" s="82">
        <f>O40*P40</f>
        <v>0.2036268623079025</v>
      </c>
      <c r="R40" s="83">
        <v>0.3640082431023568</v>
      </c>
      <c r="S40" s="84">
        <f>I40+R40</f>
        <v>2.0966996854754134</v>
      </c>
      <c r="T40" s="85">
        <f>分析係数表!F43</f>
        <v>0.6053884004194563</v>
      </c>
      <c r="U40" s="86">
        <f>S40*T40</f>
        <v>1.2693176687499377</v>
      </c>
      <c r="V40" s="87">
        <f>分析係数表!D43</f>
        <v>0.1323707348552069</v>
      </c>
      <c r="W40" s="167">
        <f>ROUND(S40*V40,0)</f>
        <v>0</v>
      </c>
      <c r="X40" s="76">
        <f>分析係数表!E43</f>
        <v>0.1111559248205211</v>
      </c>
      <c r="Y40" s="166">
        <f>ROUND(S40*X40,0)</f>
        <v>0</v>
      </c>
    </row>
    <row r="41" spans="1:25" x14ac:dyDescent="0.2">
      <c r="A41" s="6" t="s">
        <v>341</v>
      </c>
      <c r="B41" s="5" t="s">
        <v>42</v>
      </c>
      <c r="C41" s="90"/>
      <c r="D41" s="76">
        <f>投入係数表!Q41</f>
        <v>0</v>
      </c>
      <c r="E41" s="77">
        <f>$C$19*D41</f>
        <v>0</v>
      </c>
      <c r="F41" s="76">
        <f>分析係数表!C44</f>
        <v>0.46868809379421872</v>
      </c>
      <c r="G41" s="77">
        <f>E41*F41</f>
        <v>0</v>
      </c>
      <c r="H41" s="77">
        <v>2.6881449008123275E-3</v>
      </c>
      <c r="I41" s="77">
        <f>C41+H41</f>
        <v>2.6881449008123275E-3</v>
      </c>
      <c r="J41" s="76">
        <f>分析係数表!G44</f>
        <v>0.26169007702763936</v>
      </c>
      <c r="K41" s="78">
        <f>I41*J41</f>
        <v>7.0346084615503389E-4</v>
      </c>
      <c r="L41" s="79"/>
      <c r="M41" s="80"/>
      <c r="N41" s="81">
        <f>分析係数表!H44</f>
        <v>0.11189365109431233</v>
      </c>
      <c r="O41" s="82">
        <f t="shared" si="4"/>
        <v>1.6109725213508226</v>
      </c>
      <c r="P41" s="76">
        <f>分析係数表!C44</f>
        <v>0.46868809379421872</v>
      </c>
      <c r="Q41" s="82">
        <f>O41*P41</f>
        <v>0.75504364018678338</v>
      </c>
      <c r="R41" s="83">
        <v>0.76734119553438052</v>
      </c>
      <c r="S41" s="84">
        <f>I41+R41</f>
        <v>0.77002934043519289</v>
      </c>
      <c r="T41" s="85">
        <f>分析係数表!F44</f>
        <v>0.56748980516538283</v>
      </c>
      <c r="U41" s="86">
        <f>S41*T41</f>
        <v>0.43698380037519585</v>
      </c>
      <c r="V41" s="87">
        <f>分析係数表!D44</f>
        <v>0.1153375623017671</v>
      </c>
      <c r="W41" s="167">
        <f>ROUND(S41*V41,0)</f>
        <v>0</v>
      </c>
      <c r="X41" s="76">
        <f>分析係数表!E44</f>
        <v>8.8151336656094245E-2</v>
      </c>
      <c r="Y41" s="166">
        <f>ROUND(S41*X41,0)</f>
        <v>0</v>
      </c>
    </row>
    <row r="42" spans="1:25" x14ac:dyDescent="0.2">
      <c r="A42" s="6" t="s">
        <v>342</v>
      </c>
      <c r="B42" s="5" t="s">
        <v>279</v>
      </c>
      <c r="C42" s="90"/>
      <c r="D42" s="76">
        <f>投入係数表!Q42</f>
        <v>8.107012565869477E-4</v>
      </c>
      <c r="E42" s="77">
        <f>$C$19*D42</f>
        <v>8.1070125658694772E-2</v>
      </c>
      <c r="F42" s="76">
        <f>分析係数表!C45</f>
        <v>1</v>
      </c>
      <c r="G42" s="77">
        <f>E42*F42</f>
        <v>8.1070125658694772E-2</v>
      </c>
      <c r="H42" s="77">
        <v>9.9622028215134148E-2</v>
      </c>
      <c r="I42" s="77">
        <f>C42+H42</f>
        <v>9.9622028215134148E-2</v>
      </c>
      <c r="J42" s="76">
        <f>分析係数表!G45</f>
        <v>0</v>
      </c>
      <c r="K42" s="78">
        <f>I42*J42</f>
        <v>0</v>
      </c>
      <c r="L42" s="79"/>
      <c r="M42" s="80"/>
      <c r="N42" s="81">
        <f>分析係数表!H45</f>
        <v>0</v>
      </c>
      <c r="O42" s="82">
        <f t="shared" si="4"/>
        <v>0</v>
      </c>
      <c r="P42" s="76">
        <f>分析係数表!C45</f>
        <v>1</v>
      </c>
      <c r="Q42" s="82">
        <f>O42*P42</f>
        <v>0</v>
      </c>
      <c r="R42" s="83">
        <v>1.519124905408379E-2</v>
      </c>
      <c r="S42" s="84">
        <f>I42+R42</f>
        <v>0.11481327726921794</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投入係数表!Q43</f>
        <v>8.5123631941629516E-3</v>
      </c>
      <c r="E43" s="77">
        <f>$C$19*D43</f>
        <v>0.85123631941629518</v>
      </c>
      <c r="F43" s="76">
        <f>分析係数表!C46</f>
        <v>0.536069455406472</v>
      </c>
      <c r="G43" s="77">
        <f>E43*F43</f>
        <v>0.45632179017170299</v>
      </c>
      <c r="H43" s="77">
        <v>0.50095320980761149</v>
      </c>
      <c r="I43" s="77">
        <f>C43+H43</f>
        <v>0.50095320980761149</v>
      </c>
      <c r="J43" s="76">
        <f>分析係数表!G46</f>
        <v>9.4007050528789656E-3</v>
      </c>
      <c r="K43" s="78">
        <f>I43*J43</f>
        <v>4.7093133706943499E-3</v>
      </c>
      <c r="L43" s="79"/>
      <c r="M43" s="80"/>
      <c r="N43" s="81">
        <f>分析係数表!H46</f>
        <v>2.2310999374350673E-2</v>
      </c>
      <c r="O43" s="82">
        <f t="shared" si="4"/>
        <v>0.32121935931520706</v>
      </c>
      <c r="P43" s="76">
        <f>分析係数表!C46</f>
        <v>0.536069455406472</v>
      </c>
      <c r="Q43" s="82">
        <f>O43*P43</f>
        <v>0.17219588701411889</v>
      </c>
      <c r="R43" s="83">
        <v>0.19526144749649751</v>
      </c>
      <c r="S43" s="84">
        <f>I43+R43</f>
        <v>0.69621465730410903</v>
      </c>
      <c r="T43" s="85">
        <f>分析係数表!F46</f>
        <v>0.31345475910693305</v>
      </c>
      <c r="U43" s="86">
        <f>S43*T43</f>
        <v>0.21823179769197543</v>
      </c>
      <c r="V43" s="87">
        <f>分析係数表!D46</f>
        <v>1.7626321974148062E-3</v>
      </c>
      <c r="W43" s="167">
        <f>ROUND(S43*V43,0)</f>
        <v>0</v>
      </c>
      <c r="X43" s="76">
        <f>分析係数表!E46</f>
        <v>4.4065804935370153E-3</v>
      </c>
      <c r="Y43" s="166">
        <f>ROUND(S43*X43,0)</f>
        <v>0</v>
      </c>
    </row>
    <row r="44" spans="1:25" x14ac:dyDescent="0.2">
      <c r="A44" s="192">
        <v>40</v>
      </c>
      <c r="B44" s="14" t="s">
        <v>151</v>
      </c>
      <c r="C44" s="197">
        <f>SUM(C5:C43)</f>
        <v>100</v>
      </c>
      <c r="D44" s="92">
        <f>投入係数表!Q44</f>
        <v>0.57194973652209158</v>
      </c>
      <c r="E44" s="91">
        <f>SUM(E5:E43)</f>
        <v>57.194973652209164</v>
      </c>
      <c r="F44" s="92">
        <f>分析係数表!C47</f>
        <v>0.44522465035354009</v>
      </c>
      <c r="G44" s="91">
        <f>SUM(G5:G43)</f>
        <v>11.386901006228484</v>
      </c>
      <c r="H44" s="91">
        <f>SUM(H5:H43)</f>
        <v>13.013431516295695</v>
      </c>
      <c r="I44" s="91">
        <f>SUM(I5:I43)</f>
        <v>113.01343151629571</v>
      </c>
      <c r="J44" s="92">
        <f>分析係数表!G47</f>
        <v>0.26635660586338372</v>
      </c>
      <c r="K44" s="93">
        <f>SUM(K5:K43)</f>
        <v>22.95008630933436</v>
      </c>
      <c r="L44" s="94">
        <f>最終需要_まとめ!$L$33</f>
        <v>0.62733333333333341</v>
      </c>
      <c r="M44" s="91">
        <f>K44*L44</f>
        <v>14.397354144722424</v>
      </c>
      <c r="N44" s="95">
        <f>分析係数表!H47</f>
        <v>1</v>
      </c>
      <c r="O44" s="96">
        <f>SUM(O5:O43)</f>
        <v>14.397354144722424</v>
      </c>
      <c r="P44" s="92">
        <f>分析係数表!C47</f>
        <v>0.44522465035354009</v>
      </c>
      <c r="Q44" s="96">
        <f>SUM(Q5:Q43)</f>
        <v>6.9941337373767025</v>
      </c>
      <c r="R44" s="91">
        <f>SUM(R5:R43)</f>
        <v>7.8454458061783203</v>
      </c>
      <c r="S44" s="97">
        <f>SUM(S5:S43)</f>
        <v>120.85887732247402</v>
      </c>
      <c r="T44" s="98">
        <f>分析係数表!F47</f>
        <v>0.51444037128882703</v>
      </c>
      <c r="U44" s="99">
        <f>SUM(U5:U43)</f>
        <v>52.929558487675813</v>
      </c>
      <c r="V44" s="100">
        <f>分析係数表!D47</f>
        <v>9.5757819315252443E-2</v>
      </c>
      <c r="W44" s="164">
        <f>SUM(W5:W43)</f>
        <v>6</v>
      </c>
      <c r="X44" s="92">
        <f>分析係数表!E47</f>
        <v>7.8077982415729788E-2</v>
      </c>
      <c r="Y44" s="165">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324</v>
      </c>
      <c r="R4" s="33"/>
    </row>
    <row r="5" spans="1:18" x14ac:dyDescent="0.2">
      <c r="A5" s="25"/>
      <c r="B5" s="35" t="s">
        <v>325</v>
      </c>
      <c r="R5" s="33"/>
    </row>
    <row r="6" spans="1:18" x14ac:dyDescent="0.2">
      <c r="A6" s="25"/>
      <c r="B6" s="35" t="s">
        <v>326</v>
      </c>
      <c r="R6" s="33"/>
    </row>
    <row r="7" spans="1:18" x14ac:dyDescent="0.2">
      <c r="A7" s="25"/>
      <c r="B7" s="35" t="s">
        <v>327</v>
      </c>
      <c r="R7" s="33"/>
    </row>
    <row r="8" spans="1:18" x14ac:dyDescent="0.2">
      <c r="A8" s="25"/>
      <c r="B8" s="35" t="s">
        <v>328</v>
      </c>
      <c r="R8" s="33"/>
    </row>
    <row r="9" spans="1:18" x14ac:dyDescent="0.2">
      <c r="A9" s="25"/>
      <c r="B9" s="35" t="s">
        <v>329</v>
      </c>
      <c r="R9" s="33"/>
    </row>
    <row r="10" spans="1:18" x14ac:dyDescent="0.2">
      <c r="A10" s="25"/>
      <c r="B10" s="35" t="s">
        <v>330</v>
      </c>
      <c r="R10" s="33"/>
    </row>
    <row r="11" spans="1:18" x14ac:dyDescent="0.2">
      <c r="A11" s="25"/>
      <c r="B11" s="35" t="s">
        <v>331</v>
      </c>
      <c r="R11" s="33"/>
    </row>
    <row r="12" spans="1:18" ht="14" x14ac:dyDescent="0.3">
      <c r="A12" s="25"/>
      <c r="B12" s="32"/>
      <c r="R12" s="33"/>
    </row>
    <row r="13" spans="1:18" x14ac:dyDescent="0.2">
      <c r="A13" s="34" t="s">
        <v>113</v>
      </c>
      <c r="R13" s="33"/>
    </row>
    <row r="14" spans="1:18" x14ac:dyDescent="0.2">
      <c r="A14" s="25"/>
      <c r="B14" s="36" t="s">
        <v>362</v>
      </c>
      <c r="R14" s="33"/>
    </row>
    <row r="15" spans="1:18" x14ac:dyDescent="0.2">
      <c r="A15" s="25"/>
      <c r="B15" s="36" t="s">
        <v>364</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332</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363</v>
      </c>
      <c r="R25" s="33"/>
    </row>
    <row r="26" spans="1:18" x14ac:dyDescent="0.2">
      <c r="A26" s="25"/>
      <c r="B26" s="39" t="s">
        <v>333</v>
      </c>
      <c r="R26" s="33"/>
    </row>
    <row r="27" spans="1:18" x14ac:dyDescent="0.2">
      <c r="A27" s="25"/>
      <c r="B27" s="39" t="s">
        <v>116</v>
      </c>
      <c r="R27" s="33"/>
    </row>
    <row r="28" spans="1:18" x14ac:dyDescent="0.2">
      <c r="A28" s="25"/>
      <c r="B28" s="36" t="s">
        <v>334</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335</v>
      </c>
      <c r="R33" s="33"/>
    </row>
    <row r="34" spans="1:18" x14ac:dyDescent="0.2">
      <c r="A34" s="25"/>
      <c r="B34" s="36" t="s">
        <v>336</v>
      </c>
      <c r="R34" s="33"/>
    </row>
    <row r="35" spans="1:18" x14ac:dyDescent="0.2">
      <c r="A35" s="25"/>
      <c r="B35" s="36" t="s">
        <v>337</v>
      </c>
      <c r="R35" s="33"/>
    </row>
    <row r="36" spans="1:18" x14ac:dyDescent="0.2">
      <c r="A36" s="25"/>
      <c r="B36" s="39" t="s">
        <v>118</v>
      </c>
      <c r="R36" s="33"/>
    </row>
    <row r="37" spans="1:18" x14ac:dyDescent="0.2">
      <c r="A37" s="25"/>
      <c r="B37" s="36" t="s">
        <v>338</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298</v>
      </c>
      <c r="S2" s="3" t="s">
        <v>153</v>
      </c>
      <c r="U2" s="64" t="s">
        <v>210</v>
      </c>
      <c r="W2" s="3" t="s">
        <v>130</v>
      </c>
      <c r="Y2" s="3" t="s">
        <v>154</v>
      </c>
    </row>
    <row r="3" spans="1:25" ht="44" x14ac:dyDescent="0.2">
      <c r="B3" s="65"/>
      <c r="C3" s="66" t="s">
        <v>228</v>
      </c>
      <c r="D3" s="66" t="s">
        <v>312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投入係数表!R5</f>
        <v>0</v>
      </c>
      <c r="E5" s="77">
        <f t="shared" ref="E5:E38" si="0">$C$20*D5</f>
        <v>0</v>
      </c>
      <c r="F5" s="76">
        <f>分析係数表!C8</f>
        <v>0.25708080716677228</v>
      </c>
      <c r="G5" s="77">
        <f t="shared" ref="G5:G38" si="1">E5*F5</f>
        <v>0</v>
      </c>
      <c r="H5" s="77">
        <f t="array" ref="H5:H43">MMULT(逆行列係数!C5:AO43,'16'!G5:G43)</f>
        <v>1.175435823799829E-3</v>
      </c>
      <c r="I5" s="77">
        <f t="shared" ref="I5:I38" si="2">C5+H5</f>
        <v>1.175435823799829E-3</v>
      </c>
      <c r="J5" s="76">
        <f>分析係数表!G8</f>
        <v>0.11961316593145571</v>
      </c>
      <c r="K5" s="78">
        <f t="shared" ref="K5:K38" si="3">I5*J5</f>
        <v>1.405976002339463E-4</v>
      </c>
      <c r="L5" s="79" t="s">
        <v>184</v>
      </c>
      <c r="M5" s="80" t="s">
        <v>184</v>
      </c>
      <c r="N5" s="81">
        <f>分析係数表!H8</f>
        <v>1.1829938181254628E-2</v>
      </c>
      <c r="O5" s="82">
        <f t="shared" ref="O5:O43" si="4">$M$44*N5</f>
        <v>0.18219536325804961</v>
      </c>
      <c r="P5" s="76">
        <f>分析係数表!C8</f>
        <v>0.25708080716677228</v>
      </c>
      <c r="Q5" s="82">
        <f t="shared" ref="Q5:Q38" si="5">O5*P5</f>
        <v>4.6838931048422683E-2</v>
      </c>
      <c r="R5" s="83">
        <f t="array" ref="R5:R43">MMULT(逆行列係数!C5:AO43,'16'!Q5:Q43)</f>
        <v>6.7908325500858832E-2</v>
      </c>
      <c r="S5" s="84">
        <f t="shared" ref="S5:S38" si="6">I5+R5</f>
        <v>6.9083761324658655E-2</v>
      </c>
      <c r="T5" s="85">
        <f>分析係数表!F8</f>
        <v>0.4511367492365117</v>
      </c>
      <c r="U5" s="86">
        <f t="shared" ref="U5:U38" si="7">S5*T5</f>
        <v>3.1166223509037558E-2</v>
      </c>
      <c r="V5" s="87">
        <f>分析係数表!D8</f>
        <v>0.32558534102477094</v>
      </c>
      <c r="W5" s="167">
        <f t="shared" ref="W5:W38" si="8">ROUND(S5*V5,0)</f>
        <v>0</v>
      </c>
      <c r="X5" s="76">
        <f>分析係数表!E8</f>
        <v>0.2662029182219206</v>
      </c>
      <c r="Y5" s="166">
        <f t="shared" ref="Y5:Y38" si="9">ROUND(S5*X5,0)</f>
        <v>0</v>
      </c>
    </row>
    <row r="6" spans="1:25" x14ac:dyDescent="0.2">
      <c r="A6" s="6" t="s">
        <v>220</v>
      </c>
      <c r="B6" s="5" t="s">
        <v>266</v>
      </c>
      <c r="C6" s="90"/>
      <c r="D6" s="76">
        <f>投入係数表!R6</f>
        <v>0</v>
      </c>
      <c r="E6" s="77">
        <f t="shared" si="0"/>
        <v>0</v>
      </c>
      <c r="F6" s="76">
        <f>分析係数表!C9</f>
        <v>5.5710306406685284E-2</v>
      </c>
      <c r="G6" s="77">
        <f t="shared" si="1"/>
        <v>0</v>
      </c>
      <c r="H6" s="77">
        <v>1.0833004022464756E-4</v>
      </c>
      <c r="I6" s="77">
        <f t="shared" si="2"/>
        <v>1.0833004022464756E-4</v>
      </c>
      <c r="J6" s="76">
        <f>分析係数表!G9</f>
        <v>0.27272727272727271</v>
      </c>
      <c r="K6" s="78">
        <f t="shared" si="3"/>
        <v>2.9544556424903878E-5</v>
      </c>
      <c r="L6" s="79"/>
      <c r="M6" s="80"/>
      <c r="N6" s="81">
        <f>分析係数表!H9</f>
        <v>6.1990942434522072E-4</v>
      </c>
      <c r="O6" s="82">
        <f t="shared" si="4"/>
        <v>9.5473552798977963E-3</v>
      </c>
      <c r="P6" s="76">
        <f>分析係数表!C9</f>
        <v>5.5710306406685284E-2</v>
      </c>
      <c r="Q6" s="82">
        <f t="shared" si="5"/>
        <v>5.3188608801659073E-4</v>
      </c>
      <c r="R6" s="83">
        <v>6.1810283963736022E-4</v>
      </c>
      <c r="S6" s="84">
        <f t="shared" si="6"/>
        <v>7.2643287986200774E-4</v>
      </c>
      <c r="T6" s="85">
        <f>分析係数表!F9</f>
        <v>0.77272727272727271</v>
      </c>
      <c r="U6" s="86">
        <f t="shared" si="7"/>
        <v>5.6133449807518779E-4</v>
      </c>
      <c r="V6" s="87">
        <f>分析係数表!D9</f>
        <v>0</v>
      </c>
      <c r="W6" s="167">
        <f t="shared" si="8"/>
        <v>0</v>
      </c>
      <c r="X6" s="76">
        <f>分析係数表!E9</f>
        <v>0</v>
      </c>
      <c r="Y6" s="166">
        <f t="shared" si="9"/>
        <v>0</v>
      </c>
    </row>
    <row r="7" spans="1:25" x14ac:dyDescent="0.2">
      <c r="A7" s="6" t="s">
        <v>221</v>
      </c>
      <c r="B7" s="5" t="s">
        <v>267</v>
      </c>
      <c r="C7" s="90"/>
      <c r="D7" s="76">
        <f>投入係数表!R7</f>
        <v>0</v>
      </c>
      <c r="E7" s="77">
        <f t="shared" si="0"/>
        <v>0</v>
      </c>
      <c r="F7" s="76">
        <f>分析係数表!C10</f>
        <v>2.7964205816555232E-3</v>
      </c>
      <c r="G7" s="77">
        <f t="shared" si="1"/>
        <v>0</v>
      </c>
      <c r="H7" s="77">
        <v>5.2599865386580571E-6</v>
      </c>
      <c r="I7" s="77">
        <f t="shared" si="2"/>
        <v>5.2599865386580571E-6</v>
      </c>
      <c r="J7" s="76">
        <f>分析係数表!G10</f>
        <v>0.2857142857142857</v>
      </c>
      <c r="K7" s="78">
        <f t="shared" si="3"/>
        <v>1.5028532967594447E-6</v>
      </c>
      <c r="L7" s="79"/>
      <c r="M7" s="80"/>
      <c r="N7" s="81">
        <f>分析係数表!H10</f>
        <v>1.205379436226818E-3</v>
      </c>
      <c r="O7" s="82">
        <f t="shared" si="4"/>
        <v>1.8564301933134603E-2</v>
      </c>
      <c r="P7" s="76">
        <f>分析係数表!C10</f>
        <v>2.7964205816555232E-3</v>
      </c>
      <c r="Q7" s="82">
        <f t="shared" si="5"/>
        <v>5.1913596009885016E-5</v>
      </c>
      <c r="R7" s="83">
        <v>9.2092839396439128E-5</v>
      </c>
      <c r="S7" s="84">
        <f t="shared" si="6"/>
        <v>9.7352825935097183E-5</v>
      </c>
      <c r="T7" s="85">
        <f>分析係数表!F10</f>
        <v>0.5714285714285714</v>
      </c>
      <c r="U7" s="86">
        <f t="shared" si="7"/>
        <v>5.5630186248626962E-5</v>
      </c>
      <c r="V7" s="87">
        <f>分析係数表!D10</f>
        <v>0.14285714285714285</v>
      </c>
      <c r="W7" s="167">
        <f t="shared" si="8"/>
        <v>0</v>
      </c>
      <c r="X7" s="76">
        <f>分析係数表!E10</f>
        <v>0</v>
      </c>
      <c r="Y7" s="166">
        <f t="shared" si="9"/>
        <v>0</v>
      </c>
    </row>
    <row r="8" spans="1:25" x14ac:dyDescent="0.2">
      <c r="A8" s="6" t="s">
        <v>222</v>
      </c>
      <c r="B8" s="5" t="s">
        <v>27</v>
      </c>
      <c r="C8" s="90"/>
      <c r="D8" s="76">
        <f>投入係数表!R8</f>
        <v>6.7732321863993501E-5</v>
      </c>
      <c r="E8" s="77">
        <f t="shared" si="0"/>
        <v>6.7732321863993496E-3</v>
      </c>
      <c r="F8" s="76">
        <f>分析係数表!C11</f>
        <v>6.4759848893686245E-3</v>
      </c>
      <c r="G8" s="77">
        <f t="shared" si="1"/>
        <v>4.3863349291307402E-5</v>
      </c>
      <c r="H8" s="77">
        <v>9.4791993696229733E-4</v>
      </c>
      <c r="I8" s="77">
        <f t="shared" si="2"/>
        <v>9.4791993696229733E-4</v>
      </c>
      <c r="J8" s="76">
        <f>分析係数表!G11</f>
        <v>0.45</v>
      </c>
      <c r="K8" s="78">
        <f t="shared" si="3"/>
        <v>4.2656397163303383E-4</v>
      </c>
      <c r="L8" s="79"/>
      <c r="M8" s="80"/>
      <c r="N8" s="81">
        <f>分析係数表!H11</f>
        <v>-2.2959608309082246E-5</v>
      </c>
      <c r="O8" s="82">
        <f t="shared" si="4"/>
        <v>-3.5360575110732575E-4</v>
      </c>
      <c r="P8" s="76">
        <f>分析係数表!C11</f>
        <v>6.4759848893686245E-3</v>
      </c>
      <c r="Q8" s="82">
        <f t="shared" si="5"/>
        <v>-2.2899455009648842E-6</v>
      </c>
      <c r="R8" s="83">
        <v>1.1924118821572631E-4</v>
      </c>
      <c r="S8" s="84">
        <f t="shared" si="6"/>
        <v>1.0671611251780236E-3</v>
      </c>
      <c r="T8" s="85">
        <f>分析係数表!F11</f>
        <v>0.7</v>
      </c>
      <c r="U8" s="86">
        <f t="shared" si="7"/>
        <v>7.4701278762461648E-4</v>
      </c>
      <c r="V8" s="87">
        <f>分析係数表!D11</f>
        <v>0</v>
      </c>
      <c r="W8" s="167">
        <f t="shared" si="8"/>
        <v>0</v>
      </c>
      <c r="X8" s="76">
        <f>分析係数表!E11</f>
        <v>0</v>
      </c>
      <c r="Y8" s="166">
        <f t="shared" si="9"/>
        <v>0</v>
      </c>
    </row>
    <row r="9" spans="1:25" x14ac:dyDescent="0.2">
      <c r="A9" s="6" t="s">
        <v>223</v>
      </c>
      <c r="B9" s="5" t="s">
        <v>191</v>
      </c>
      <c r="C9" s="90"/>
      <c r="D9" s="76">
        <f>投入係数表!R9</f>
        <v>0</v>
      </c>
      <c r="E9" s="77">
        <f t="shared" si="0"/>
        <v>0</v>
      </c>
      <c r="F9" s="76">
        <f>分析係数表!C12</f>
        <v>0.17595248540478525</v>
      </c>
      <c r="G9" s="77">
        <f t="shared" si="1"/>
        <v>0</v>
      </c>
      <c r="H9" s="77">
        <v>6.8766653479905267E-4</v>
      </c>
      <c r="I9" s="77">
        <f t="shared" si="2"/>
        <v>6.8766653479905267E-4</v>
      </c>
      <c r="J9" s="76">
        <f>分析係数表!G12</f>
        <v>0.14349788595589075</v>
      </c>
      <c r="K9" s="78">
        <f t="shared" si="3"/>
        <v>9.8678693986277034E-5</v>
      </c>
      <c r="L9" s="79"/>
      <c r="M9" s="80"/>
      <c r="N9" s="81">
        <f>分析係数表!H12</f>
        <v>9.2205786969274298E-2</v>
      </c>
      <c r="O9" s="82">
        <f t="shared" si="4"/>
        <v>1.4200806964470201</v>
      </c>
      <c r="P9" s="76">
        <f>分析係数表!C12</f>
        <v>0.17595248540478525</v>
      </c>
      <c r="Q9" s="82">
        <f t="shared" si="5"/>
        <v>0.24986672801521156</v>
      </c>
      <c r="R9" s="83">
        <v>0.27780382446664065</v>
      </c>
      <c r="S9" s="84">
        <f t="shared" si="6"/>
        <v>0.27849149100143972</v>
      </c>
      <c r="T9" s="85">
        <f>分析係数表!F12</f>
        <v>0.29285224545766197</v>
      </c>
      <c r="U9" s="86">
        <f t="shared" si="7"/>
        <v>8.1556858480623884E-2</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投入係数表!R10</f>
        <v>1.35464643727987E-3</v>
      </c>
      <c r="E10" s="77">
        <f t="shared" si="0"/>
        <v>0.135464643727987</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0.21711393117989802</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投入係数表!R11</f>
        <v>1.1514494716878894E-3</v>
      </c>
      <c r="E11" s="77">
        <f t="shared" si="0"/>
        <v>0.11514494716878894</v>
      </c>
      <c r="F11" s="76">
        <f>分析係数表!C14</f>
        <v>0.19640062597809071</v>
      </c>
      <c r="G11" s="77">
        <f t="shared" si="1"/>
        <v>2.2614539702164333E-2</v>
      </c>
      <c r="H11" s="77">
        <v>5.9556486504618228E-2</v>
      </c>
      <c r="I11" s="77">
        <f t="shared" si="2"/>
        <v>5.9556486504618228E-2</v>
      </c>
      <c r="J11" s="76">
        <f>分析係数表!G14</f>
        <v>0.16773857118025379</v>
      </c>
      <c r="K11" s="78">
        <f t="shared" si="3"/>
        <v>9.989919950800728E-3</v>
      </c>
      <c r="L11" s="79"/>
      <c r="M11" s="80"/>
      <c r="N11" s="81">
        <f>分析係数表!H14</f>
        <v>1.1652001216859241E-3</v>
      </c>
      <c r="O11" s="82">
        <f t="shared" si="4"/>
        <v>1.7945491868696782E-2</v>
      </c>
      <c r="P11" s="76">
        <f>分析係数表!C14</f>
        <v>0.19640062597809071</v>
      </c>
      <c r="Q11" s="82">
        <f t="shared" si="5"/>
        <v>3.5245058364967849E-3</v>
      </c>
      <c r="R11" s="83">
        <v>1.9767803028947473E-2</v>
      </c>
      <c r="S11" s="84">
        <f t="shared" si="6"/>
        <v>7.9324289533565698E-2</v>
      </c>
      <c r="T11" s="85">
        <f>分析係数表!F14</f>
        <v>0.31948548583347819</v>
      </c>
      <c r="U11" s="86">
        <f t="shared" si="7"/>
        <v>2.5342959180026724E-2</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投入係数表!R12</f>
        <v>4.1316716337036034E-3</v>
      </c>
      <c r="E12" s="77">
        <f t="shared" si="0"/>
        <v>0.41316716337036036</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0.13083412790971052</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投入係数表!R13</f>
        <v>1.083717149823896E-3</v>
      </c>
      <c r="E13" s="77">
        <f t="shared" si="0"/>
        <v>0.10837171498238959</v>
      </c>
      <c r="F13" s="76">
        <f>分析係数表!C16</f>
        <v>6.4643221946592777E-2</v>
      </c>
      <c r="G13" s="77">
        <f t="shared" si="1"/>
        <v>7.0054968243395046E-3</v>
      </c>
      <c r="H13" s="77">
        <v>1.401263916944619E-2</v>
      </c>
      <c r="I13" s="77">
        <f t="shared" si="2"/>
        <v>1.401263916944619E-2</v>
      </c>
      <c r="J13" s="76">
        <f>分析係数表!G16</f>
        <v>3.2854209445585217E-2</v>
      </c>
      <c r="K13" s="78">
        <f t="shared" si="3"/>
        <v>4.6037418215839638E-4</v>
      </c>
      <c r="L13" s="79"/>
      <c r="M13" s="80"/>
      <c r="N13" s="81">
        <f>分析係数表!H16</f>
        <v>1.6731814555243689E-2</v>
      </c>
      <c r="O13" s="82">
        <f t="shared" si="4"/>
        <v>0.25769019111946367</v>
      </c>
      <c r="P13" s="76">
        <f>分析係数表!C16</f>
        <v>6.4643221946592777E-2</v>
      </c>
      <c r="Q13" s="82">
        <f t="shared" si="5"/>
        <v>1.6657924217995401E-2</v>
      </c>
      <c r="R13" s="83">
        <v>1.9759012292142785E-2</v>
      </c>
      <c r="S13" s="84">
        <f t="shared" si="6"/>
        <v>3.3771651461588975E-2</v>
      </c>
      <c r="T13" s="85">
        <f>分析係数表!F16</f>
        <v>0.28747433264887062</v>
      </c>
      <c r="U13" s="86">
        <f t="shared" si="7"/>
        <v>9.708482966370547E-3</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投入係数表!R14</f>
        <v>2.1267949065293959E-2</v>
      </c>
      <c r="E14" s="77">
        <f t="shared" si="0"/>
        <v>2.1267949065293958</v>
      </c>
      <c r="F14" s="76">
        <f>分析係数表!C17</f>
        <v>7.1833954921355581E-2</v>
      </c>
      <c r="G14" s="77">
        <f t="shared" si="1"/>
        <v>0.15277608944260127</v>
      </c>
      <c r="H14" s="77">
        <v>0.16236636242120381</v>
      </c>
      <c r="I14" s="77">
        <f t="shared" si="2"/>
        <v>0.16236636242120381</v>
      </c>
      <c r="J14" s="76">
        <f>分析係数表!G17</f>
        <v>0.22404227212681638</v>
      </c>
      <c r="K14" s="78">
        <f t="shared" si="3"/>
        <v>3.6376928753812633E-2</v>
      </c>
      <c r="L14" s="79"/>
      <c r="M14" s="80"/>
      <c r="N14" s="81">
        <f>分析係数表!H17</f>
        <v>2.8642111365580103E-3</v>
      </c>
      <c r="O14" s="82">
        <f t="shared" si="4"/>
        <v>4.4112317450638892E-2</v>
      </c>
      <c r="P14" s="76">
        <f>分析係数表!C17</f>
        <v>7.1833954921355581E-2</v>
      </c>
      <c r="Q14" s="82">
        <f t="shared" si="5"/>
        <v>3.1687622232257212E-3</v>
      </c>
      <c r="R14" s="83">
        <v>7.3087215058897283E-3</v>
      </c>
      <c r="S14" s="84">
        <f t="shared" si="6"/>
        <v>0.16967508392709355</v>
      </c>
      <c r="T14" s="85">
        <f>分析係数表!F17</f>
        <v>0.35984147952443857</v>
      </c>
      <c r="U14" s="86">
        <f t="shared" si="7"/>
        <v>6.1056133238758629E-2</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投入係数表!R15</f>
        <v>4.5380655648875647E-3</v>
      </c>
      <c r="E15" s="77">
        <f t="shared" si="0"/>
        <v>0.45380655648875645</v>
      </c>
      <c r="F15" s="76">
        <f>分析係数表!C18</f>
        <v>8.5547050877982866E-2</v>
      </c>
      <c r="G15" s="77">
        <f t="shared" si="1"/>
        <v>3.8821812576705854E-2</v>
      </c>
      <c r="H15" s="77">
        <v>4.2832498041675375E-2</v>
      </c>
      <c r="I15" s="77">
        <f t="shared" si="2"/>
        <v>4.2832498041675375E-2</v>
      </c>
      <c r="J15" s="76">
        <f>分析係数表!G18</f>
        <v>0.21485411140583555</v>
      </c>
      <c r="K15" s="78">
        <f t="shared" si="3"/>
        <v>9.2027383060363545E-3</v>
      </c>
      <c r="L15" s="79"/>
      <c r="M15" s="80"/>
      <c r="N15" s="81">
        <f>分析係数表!H18</f>
        <v>4.4771236202710384E-4</v>
      </c>
      <c r="O15" s="82">
        <f t="shared" si="4"/>
        <v>6.8953121465928531E-3</v>
      </c>
      <c r="P15" s="76">
        <f>分析係数表!C18</f>
        <v>8.5547050877982866E-2</v>
      </c>
      <c r="Q15" s="82">
        <f t="shared" si="5"/>
        <v>5.8987361902415201E-4</v>
      </c>
      <c r="R15" s="83">
        <v>1.4688937690361522E-3</v>
      </c>
      <c r="S15" s="84">
        <f t="shared" si="6"/>
        <v>4.4301391810711528E-2</v>
      </c>
      <c r="T15" s="85">
        <f>分析係数表!F18</f>
        <v>0.45800176834659595</v>
      </c>
      <c r="U15" s="86">
        <f t="shared" si="7"/>
        <v>2.0290115789521283E-2</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投入係数表!R16</f>
        <v>9.5570306150094819E-2</v>
      </c>
      <c r="E16" s="77">
        <f t="shared" si="0"/>
        <v>9.5570306150094826</v>
      </c>
      <c r="F16" s="76">
        <f>分析係数表!C19</f>
        <v>0.13115875912408759</v>
      </c>
      <c r="G16" s="77">
        <f t="shared" si="1"/>
        <v>1.2534882763755595</v>
      </c>
      <c r="H16" s="77">
        <v>1.415467025553544</v>
      </c>
      <c r="I16" s="77">
        <f t="shared" si="2"/>
        <v>1.415467025553544</v>
      </c>
      <c r="J16" s="76">
        <f>分析係数表!G19</f>
        <v>5.7684761281883587E-2</v>
      </c>
      <c r="K16" s="78">
        <f t="shared" si="3"/>
        <v>8.1650877471434E-2</v>
      </c>
      <c r="L16" s="79"/>
      <c r="M16" s="80"/>
      <c r="N16" s="81">
        <f>分析係数表!H19</f>
        <v>-1.1479804154541123E-4</v>
      </c>
      <c r="O16" s="82">
        <f t="shared" si="4"/>
        <v>-1.7680287555366288E-3</v>
      </c>
      <c r="P16" s="76">
        <f>分析係数表!C19</f>
        <v>0.13115875912408759</v>
      </c>
      <c r="Q16" s="82">
        <f t="shared" si="5"/>
        <v>-2.3189245767188903E-4</v>
      </c>
      <c r="R16" s="83">
        <v>1.6679149010999097E-3</v>
      </c>
      <c r="S16" s="84">
        <f t="shared" si="6"/>
        <v>1.4171349404546438</v>
      </c>
      <c r="T16" s="85">
        <f>分析係数表!F19</f>
        <v>0.24015696533682146</v>
      </c>
      <c r="U16" s="86">
        <f t="shared" si="7"/>
        <v>0.34033482677236443</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投入係数表!R17</f>
        <v>2.0184231915470061E-2</v>
      </c>
      <c r="E17" s="77">
        <f t="shared" si="0"/>
        <v>2.0184231915470061</v>
      </c>
      <c r="F17" s="76">
        <f>分析係数表!C20</f>
        <v>0.10578609000584449</v>
      </c>
      <c r="G17" s="77">
        <f t="shared" si="1"/>
        <v>0.21352109741087549</v>
      </c>
      <c r="H17" s="77">
        <v>0.24299898345667839</v>
      </c>
      <c r="I17" s="77">
        <f t="shared" si="2"/>
        <v>0.24299898345667839</v>
      </c>
      <c r="J17" s="76">
        <f>分析係数表!G20</f>
        <v>0.10007552870090634</v>
      </c>
      <c r="K17" s="78">
        <f t="shared" si="3"/>
        <v>2.4318251743209885E-2</v>
      </c>
      <c r="L17" s="79"/>
      <c r="M17" s="80"/>
      <c r="N17" s="81">
        <f>分析係数表!H20</f>
        <v>5.5677050149524447E-4</v>
      </c>
      <c r="O17" s="82">
        <f t="shared" si="4"/>
        <v>8.5749394643526503E-3</v>
      </c>
      <c r="P17" s="76">
        <f>分析係数表!C20</f>
        <v>0.10578609000584449</v>
      </c>
      <c r="Q17" s="82">
        <f t="shared" si="5"/>
        <v>9.0710931797067737E-4</v>
      </c>
      <c r="R17" s="83">
        <v>2.8635929092141695E-3</v>
      </c>
      <c r="S17" s="84">
        <f t="shared" si="6"/>
        <v>0.24586257636589257</v>
      </c>
      <c r="T17" s="85">
        <f>分析係数表!F20</f>
        <v>0.22356495468277945</v>
      </c>
      <c r="U17" s="86">
        <f t="shared" si="7"/>
        <v>5.4966255743432176E-2</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投入係数表!R18</f>
        <v>3.3662963966404766E-2</v>
      </c>
      <c r="E18" s="77">
        <f t="shared" si="0"/>
        <v>3.3662963966404766</v>
      </c>
      <c r="F18" s="76">
        <f>分析係数表!C21</f>
        <v>0.49326544021024965</v>
      </c>
      <c r="G18" s="77">
        <f t="shared" si="1"/>
        <v>1.6604776739670419</v>
      </c>
      <c r="H18" s="77">
        <v>1.7576846527530661</v>
      </c>
      <c r="I18" s="77">
        <f t="shared" si="2"/>
        <v>1.7576846527530661</v>
      </c>
      <c r="J18" s="76">
        <f>分析係数表!G21</f>
        <v>0.28516082529957654</v>
      </c>
      <c r="K18" s="78">
        <f t="shared" si="3"/>
        <v>0.50122280619546389</v>
      </c>
      <c r="L18" s="79"/>
      <c r="M18" s="80"/>
      <c r="N18" s="81">
        <f>分析係数表!H21</f>
        <v>9.2412423444056041E-4</v>
      </c>
      <c r="O18" s="82">
        <f t="shared" si="4"/>
        <v>1.4232631482069862E-2</v>
      </c>
      <c r="P18" s="76">
        <f>分析係数表!C21</f>
        <v>0.49326544021024965</v>
      </c>
      <c r="Q18" s="82">
        <f t="shared" si="5"/>
        <v>7.0204652333534486E-3</v>
      </c>
      <c r="R18" s="83">
        <v>1.9655075236305775E-2</v>
      </c>
      <c r="S18" s="84">
        <f t="shared" si="6"/>
        <v>1.7773397279893719</v>
      </c>
      <c r="T18" s="85">
        <f>分析係数表!F21</f>
        <v>0.42584917560140551</v>
      </c>
      <c r="U18" s="86">
        <f t="shared" si="7"/>
        <v>0.75687865792790032</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投入係数表!R19</f>
        <v>4.1045787049580063E-2</v>
      </c>
      <c r="E19" s="77">
        <f t="shared" si="0"/>
        <v>4.1045787049580067</v>
      </c>
      <c r="F19" s="76">
        <f>分析係数表!C22</f>
        <v>6.9390630503698536E-2</v>
      </c>
      <c r="G19" s="77">
        <f t="shared" si="1"/>
        <v>0.28481930428909047</v>
      </c>
      <c r="H19" s="77">
        <v>0.29007237814115788</v>
      </c>
      <c r="I19" s="77">
        <f t="shared" si="2"/>
        <v>0.29007237814115788</v>
      </c>
      <c r="J19" s="76">
        <f>分析係数表!G22</f>
        <v>0.19456830158086744</v>
      </c>
      <c r="K19" s="78">
        <f t="shared" si="3"/>
        <v>5.6438889950448226E-2</v>
      </c>
      <c r="L19" s="79"/>
      <c r="M19" s="80"/>
      <c r="N19" s="81">
        <f>分析係数表!H22</f>
        <v>4.5919216618164492E-5</v>
      </c>
      <c r="O19" s="82">
        <f t="shared" si="4"/>
        <v>7.072115022146515E-4</v>
      </c>
      <c r="P19" s="76">
        <f>分析係数表!C22</f>
        <v>6.9390630503698536E-2</v>
      </c>
      <c r="Q19" s="82">
        <f t="shared" si="5"/>
        <v>4.9073852038142463E-5</v>
      </c>
      <c r="R19" s="83">
        <v>5.4746629909798188E-4</v>
      </c>
      <c r="S19" s="84">
        <f t="shared" si="6"/>
        <v>0.29061984444025585</v>
      </c>
      <c r="T19" s="85">
        <f>分析係数表!F22</f>
        <v>0.41264693960275639</v>
      </c>
      <c r="U19" s="86">
        <f t="shared" si="7"/>
        <v>0.11992338939610071</v>
      </c>
      <c r="V19" s="87">
        <f>分析係数表!D22</f>
        <v>5.3506282934738546E-2</v>
      </c>
      <c r="W19" s="167">
        <f t="shared" si="8"/>
        <v>0</v>
      </c>
      <c r="X19" s="76">
        <f>分析係数表!E22</f>
        <v>5.2492906364004867E-2</v>
      </c>
      <c r="Y19" s="166">
        <f t="shared" si="9"/>
        <v>0</v>
      </c>
    </row>
    <row r="20" spans="1:25" x14ac:dyDescent="0.2">
      <c r="A20" s="6" t="s">
        <v>8</v>
      </c>
      <c r="B20" s="5" t="s">
        <v>270</v>
      </c>
      <c r="C20" s="75">
        <f>最終需要_まとめ!C21</f>
        <v>100</v>
      </c>
      <c r="D20" s="76">
        <f>投入係数表!R20</f>
        <v>0.15253318883771336</v>
      </c>
      <c r="E20" s="77">
        <f t="shared" si="0"/>
        <v>15.253318883771335</v>
      </c>
      <c r="F20" s="76">
        <f>分析係数表!C23</f>
        <v>0</v>
      </c>
      <c r="G20" s="77">
        <f t="shared" si="1"/>
        <v>0</v>
      </c>
      <c r="H20" s="77">
        <v>0</v>
      </c>
      <c r="I20" s="77">
        <f t="shared" si="2"/>
        <v>100</v>
      </c>
      <c r="J20" s="76">
        <f>分析係数表!G23</f>
        <v>0.21586290978054729</v>
      </c>
      <c r="K20" s="78">
        <f t="shared" si="3"/>
        <v>21.586290978054727</v>
      </c>
      <c r="L20" s="79"/>
      <c r="M20" s="80"/>
      <c r="N20" s="81">
        <f>分析係数表!H23</f>
        <v>2.2959608309082246E-5</v>
      </c>
      <c r="O20" s="82">
        <f t="shared" si="4"/>
        <v>3.5360575110732575E-4</v>
      </c>
      <c r="P20" s="76">
        <f>分析係数表!C23</f>
        <v>0</v>
      </c>
      <c r="Q20" s="82">
        <f t="shared" si="5"/>
        <v>0</v>
      </c>
      <c r="R20" s="83">
        <v>0</v>
      </c>
      <c r="S20" s="84">
        <f t="shared" si="6"/>
        <v>100</v>
      </c>
      <c r="T20" s="85">
        <f>分析係数表!F23</f>
        <v>0.44086968301273366</v>
      </c>
      <c r="U20" s="86">
        <f t="shared" si="7"/>
        <v>44.086968301273366</v>
      </c>
      <c r="V20" s="87">
        <f>分析係数表!D23</f>
        <v>7.1254402600921155E-2</v>
      </c>
      <c r="W20" s="167">
        <f t="shared" si="8"/>
        <v>7</v>
      </c>
      <c r="X20" s="76">
        <f>分析係数表!E23</f>
        <v>7.0780276347873206E-2</v>
      </c>
      <c r="Y20" s="166">
        <f t="shared" si="9"/>
        <v>7</v>
      </c>
    </row>
    <row r="21" spans="1:25" x14ac:dyDescent="0.2">
      <c r="A21" s="6" t="s">
        <v>9</v>
      </c>
      <c r="B21" s="5" t="s">
        <v>271</v>
      </c>
      <c r="C21" s="90"/>
      <c r="D21" s="76">
        <f>投入係数表!R21</f>
        <v>5.7572473584394475E-3</v>
      </c>
      <c r="E21" s="77">
        <f t="shared" si="0"/>
        <v>0.57572473584394479</v>
      </c>
      <c r="F21" s="76">
        <f>分析係数表!C24</f>
        <v>0.34782608695652173</v>
      </c>
      <c r="G21" s="77">
        <f t="shared" si="1"/>
        <v>0.20025208203267644</v>
      </c>
      <c r="H21" s="77">
        <v>0.21270867869053472</v>
      </c>
      <c r="I21" s="77">
        <f t="shared" si="2"/>
        <v>0.21270867869053472</v>
      </c>
      <c r="J21" s="76">
        <f>分析係数表!G24</f>
        <v>0.20816326530612245</v>
      </c>
      <c r="K21" s="78">
        <f t="shared" si="3"/>
        <v>4.4278133115172535E-2</v>
      </c>
      <c r="L21" s="79"/>
      <c r="M21" s="80"/>
      <c r="N21" s="81">
        <f>分析係数表!H24</f>
        <v>3.5587392879077485E-4</v>
      </c>
      <c r="O21" s="82">
        <f t="shared" si="4"/>
        <v>5.4808891421635501E-3</v>
      </c>
      <c r="P21" s="76">
        <f>分析係数表!C24</f>
        <v>0.34782608695652173</v>
      </c>
      <c r="Q21" s="82">
        <f t="shared" si="5"/>
        <v>1.9063962233612348E-3</v>
      </c>
      <c r="R21" s="83">
        <v>7.915020397516884E-3</v>
      </c>
      <c r="S21" s="84">
        <f t="shared" si="6"/>
        <v>0.2206236990880516</v>
      </c>
      <c r="T21" s="85">
        <f>分析係数表!F24</f>
        <v>0.39183673469387753</v>
      </c>
      <c r="U21" s="86">
        <f t="shared" si="7"/>
        <v>8.6448469846746742E-2</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投入係数表!R22</f>
        <v>9.88891899214305E-3</v>
      </c>
      <c r="E22" s="77">
        <f t="shared" si="0"/>
        <v>0.98889189921430498</v>
      </c>
      <c r="F22" s="76">
        <f>分析係数表!C25</f>
        <v>2.4457402008422391E-2</v>
      </c>
      <c r="G22" s="77">
        <f t="shared" si="1"/>
        <v>2.4185726721956576E-2</v>
      </c>
      <c r="H22" s="77">
        <v>2.7036299791741717E-2</v>
      </c>
      <c r="I22" s="77">
        <f t="shared" si="2"/>
        <v>2.7036299791741717E-2</v>
      </c>
      <c r="J22" s="76">
        <f>分析係数表!G25</f>
        <v>0.19696969696969696</v>
      </c>
      <c r="K22" s="78">
        <f t="shared" si="3"/>
        <v>5.3253317771612468E-3</v>
      </c>
      <c r="L22" s="79"/>
      <c r="M22" s="80"/>
      <c r="N22" s="81">
        <f>分析係数表!H25</f>
        <v>5.165911869543506E-4</v>
      </c>
      <c r="O22" s="82">
        <f t="shared" si="4"/>
        <v>7.9561293999148297E-3</v>
      </c>
      <c r="P22" s="76">
        <f>分析係数表!C25</f>
        <v>2.4457402008422391E-2</v>
      </c>
      <c r="Q22" s="82">
        <f t="shared" si="5"/>
        <v>1.9458625516474538E-4</v>
      </c>
      <c r="R22" s="83">
        <v>1.9691317671936505E-3</v>
      </c>
      <c r="S22" s="84">
        <f t="shared" si="6"/>
        <v>2.9005431558935368E-2</v>
      </c>
      <c r="T22" s="85">
        <f>分析係数表!F25</f>
        <v>0.35101010101010099</v>
      </c>
      <c r="U22" s="86">
        <f t="shared" si="7"/>
        <v>1.0181199461343474E-2</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投入係数表!R23</f>
        <v>2.3706312652397723E-2</v>
      </c>
      <c r="E23" s="77">
        <f t="shared" si="0"/>
        <v>2.3706312652397723</v>
      </c>
      <c r="F23" s="76">
        <f>分析係数表!C26</f>
        <v>7.6803723816912361E-2</v>
      </c>
      <c r="G23" s="77">
        <f t="shared" si="1"/>
        <v>0.18207330896721299</v>
      </c>
      <c r="H23" s="77">
        <v>0.18631415253642702</v>
      </c>
      <c r="I23" s="77">
        <f t="shared" si="2"/>
        <v>0.18631415253642702</v>
      </c>
      <c r="J23" s="76">
        <f>分析係数表!G26</f>
        <v>0.19661921708185054</v>
      </c>
      <c r="K23" s="78">
        <f t="shared" si="3"/>
        <v>3.663294280298076E-2</v>
      </c>
      <c r="L23" s="79"/>
      <c r="M23" s="80"/>
      <c r="N23" s="81">
        <f>分析係数表!H26</f>
        <v>1.0945993261354961E-2</v>
      </c>
      <c r="O23" s="82">
        <f t="shared" si="4"/>
        <v>0.16858154184041757</v>
      </c>
      <c r="P23" s="76">
        <f>分析係数表!C26</f>
        <v>7.6803723816912361E-2</v>
      </c>
      <c r="Q23" s="82">
        <f t="shared" si="5"/>
        <v>1.2947690180140687E-2</v>
      </c>
      <c r="R23" s="83">
        <v>1.3971664205952262E-2</v>
      </c>
      <c r="S23" s="84">
        <f t="shared" si="6"/>
        <v>0.20028581674237927</v>
      </c>
      <c r="T23" s="85">
        <f>分析係数表!F26</f>
        <v>0.33496441281138789</v>
      </c>
      <c r="U23" s="86">
        <f t="shared" si="7"/>
        <v>6.7088620999560311E-2</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投入係数表!R24</f>
        <v>2.031969655919805E-4</v>
      </c>
      <c r="E24" s="77">
        <f t="shared" si="0"/>
        <v>2.0319696559198051E-2</v>
      </c>
      <c r="F24" s="76">
        <f>分析係数表!C27</f>
        <v>1</v>
      </c>
      <c r="G24" s="77">
        <f t="shared" si="1"/>
        <v>2.0319696559198051E-2</v>
      </c>
      <c r="H24" s="77">
        <v>2.5256159461628413E-2</v>
      </c>
      <c r="I24" s="77">
        <f t="shared" si="2"/>
        <v>2.5256159461628413E-2</v>
      </c>
      <c r="J24" s="76">
        <f>分析係数表!G27</f>
        <v>0.17096451389423448</v>
      </c>
      <c r="K24" s="78">
        <f t="shared" si="3"/>
        <v>4.3179070251925722E-3</v>
      </c>
      <c r="L24" s="79"/>
      <c r="M24" s="80"/>
      <c r="N24" s="81">
        <f>分析係数表!H27</f>
        <v>1.0923033653045878E-2</v>
      </c>
      <c r="O24" s="82">
        <f t="shared" si="4"/>
        <v>0.16822793608931022</v>
      </c>
      <c r="P24" s="76">
        <f>分析係数表!C27</f>
        <v>1</v>
      </c>
      <c r="Q24" s="82">
        <f t="shared" si="5"/>
        <v>0.16822793608931022</v>
      </c>
      <c r="R24" s="83">
        <v>0.1750042471445705</v>
      </c>
      <c r="S24" s="84">
        <f t="shared" si="6"/>
        <v>0.2002604066061989</v>
      </c>
      <c r="T24" s="85">
        <f>分析係数表!F27</f>
        <v>0.32199214841043799</v>
      </c>
      <c r="U24" s="86">
        <f t="shared" si="7"/>
        <v>6.448227856467785E-2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投入係数表!R25</f>
        <v>5.4185857491194801E-4</v>
      </c>
      <c r="E25" s="77">
        <f t="shared" si="0"/>
        <v>5.4185857491194797E-2</v>
      </c>
      <c r="F25" s="76">
        <f>分析係数表!C28</f>
        <v>0.18074367492972143</v>
      </c>
      <c r="G25" s="77">
        <f t="shared" si="1"/>
        <v>9.793751012176723E-3</v>
      </c>
      <c r="H25" s="77">
        <v>2.3584563888841979E-2</v>
      </c>
      <c r="I25" s="77">
        <f t="shared" si="2"/>
        <v>2.3584563888841979E-2</v>
      </c>
      <c r="J25" s="76">
        <f>分析係数表!G28</f>
        <v>0.12488465087665333</v>
      </c>
      <c r="K25" s="78">
        <f t="shared" si="3"/>
        <v>2.9453500273361561E-3</v>
      </c>
      <c r="L25" s="79"/>
      <c r="M25" s="80"/>
      <c r="N25" s="81">
        <f>分析係数表!H28</f>
        <v>2.063494796778767E-2</v>
      </c>
      <c r="O25" s="82">
        <f t="shared" si="4"/>
        <v>0.31780316880770904</v>
      </c>
      <c r="P25" s="76">
        <f>分析係数表!C28</f>
        <v>0.18074367492972143</v>
      </c>
      <c r="Q25" s="82">
        <f t="shared" si="5"/>
        <v>5.7440912634615947E-2</v>
      </c>
      <c r="R25" s="83">
        <v>6.6277172216378244E-2</v>
      </c>
      <c r="S25" s="84">
        <f t="shared" si="6"/>
        <v>8.9861736105220219E-2</v>
      </c>
      <c r="T25" s="85">
        <f>分析係数表!F28</f>
        <v>0.21337024505280427</v>
      </c>
      <c r="U25" s="86">
        <f t="shared" si="7"/>
        <v>1.9173820653641267E-2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投入係数表!R26</f>
        <v>2.980222162015714E-3</v>
      </c>
      <c r="E26" s="77">
        <f t="shared" si="0"/>
        <v>0.29802221620157138</v>
      </c>
      <c r="F26" s="76">
        <f>分析係数表!C29</f>
        <v>0.4900686838685725</v>
      </c>
      <c r="G26" s="77">
        <f t="shared" si="1"/>
        <v>0.14605135525749924</v>
      </c>
      <c r="H26" s="77">
        <v>0.19678897993725322</v>
      </c>
      <c r="I26" s="77">
        <f t="shared" si="2"/>
        <v>0.19678897993725322</v>
      </c>
      <c r="J26" s="76">
        <f>分析係数表!G29</f>
        <v>0.25811666442139297</v>
      </c>
      <c r="K26" s="78">
        <f t="shared" si="3"/>
        <v>5.0794515096292223E-2</v>
      </c>
      <c r="L26" s="79"/>
      <c r="M26" s="80"/>
      <c r="N26" s="81">
        <f>分析係数表!H29</f>
        <v>9.8668916708280954E-3</v>
      </c>
      <c r="O26" s="82">
        <f t="shared" si="4"/>
        <v>0.15196207153837324</v>
      </c>
      <c r="P26" s="76">
        <f>分析係数表!C29</f>
        <v>0.4900686838685725</v>
      </c>
      <c r="Q26" s="82">
        <f t="shared" si="5"/>
        <v>7.4471852396752428E-2</v>
      </c>
      <c r="R26" s="83">
        <v>0.1072729295394335</v>
      </c>
      <c r="S26" s="84">
        <f t="shared" si="6"/>
        <v>0.30406190947668671</v>
      </c>
      <c r="T26" s="85">
        <f>分析係数表!F29</f>
        <v>0.3889263101172033</v>
      </c>
      <c r="U26" s="86">
        <f t="shared" si="7"/>
        <v>0.11825767649995886</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投入係数表!R27</f>
        <v>1.6933080465998374E-3</v>
      </c>
      <c r="E27" s="77">
        <f t="shared" si="0"/>
        <v>0.16933080465998374</v>
      </c>
      <c r="F27" s="76">
        <f>分析係数表!C30</f>
        <v>1</v>
      </c>
      <c r="G27" s="77">
        <f t="shared" si="1"/>
        <v>0.16933080465998374</v>
      </c>
      <c r="H27" s="77">
        <v>0.20096892313669934</v>
      </c>
      <c r="I27" s="77">
        <f t="shared" si="2"/>
        <v>0.20096892313669934</v>
      </c>
      <c r="J27" s="76">
        <f>分析係数表!G30</f>
        <v>0.3444616177228233</v>
      </c>
      <c r="K27" s="78">
        <f t="shared" si="3"/>
        <v>6.922608037568119E-2</v>
      </c>
      <c r="L27" s="79"/>
      <c r="M27" s="80"/>
      <c r="N27" s="81">
        <f>分析係数表!H30</f>
        <v>0</v>
      </c>
      <c r="O27" s="82">
        <f t="shared" si="4"/>
        <v>0</v>
      </c>
      <c r="P27" s="76">
        <f>分析係数表!C30</f>
        <v>1</v>
      </c>
      <c r="Q27" s="82">
        <f t="shared" si="5"/>
        <v>0</v>
      </c>
      <c r="R27" s="83">
        <v>4.0786870407246649E-2</v>
      </c>
      <c r="S27" s="84">
        <f t="shared" si="6"/>
        <v>0.241755793543946</v>
      </c>
      <c r="T27" s="85">
        <f>分析係数表!F30</f>
        <v>0.4403400309119011</v>
      </c>
      <c r="U27" s="86">
        <f t="shared" si="7"/>
        <v>0.10645475360227236</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投入係数表!R28</f>
        <v>1.0904903820102953E-2</v>
      </c>
      <c r="E28" s="77">
        <f t="shared" si="0"/>
        <v>1.0904903820102954</v>
      </c>
      <c r="F28" s="76">
        <f>分析係数表!C31</f>
        <v>4.323595505617972E-2</v>
      </c>
      <c r="G28" s="77">
        <f t="shared" si="1"/>
        <v>4.7148393145793381E-2</v>
      </c>
      <c r="H28" s="77">
        <v>5.6389541056862329E-2</v>
      </c>
      <c r="I28" s="77">
        <f t="shared" si="2"/>
        <v>5.6389541056862329E-2</v>
      </c>
      <c r="J28" s="76">
        <f>分析係数表!G31</f>
        <v>7.0393374741200831E-2</v>
      </c>
      <c r="K28" s="78">
        <f t="shared" si="3"/>
        <v>3.9694500951000401E-3</v>
      </c>
      <c r="L28" s="79"/>
      <c r="M28" s="80"/>
      <c r="N28" s="81">
        <f>分析係数表!H31</f>
        <v>2.2758711736377779E-2</v>
      </c>
      <c r="O28" s="82">
        <f t="shared" si="4"/>
        <v>0.35051170078513672</v>
      </c>
      <c r="P28" s="76">
        <f>分析係数表!C31</f>
        <v>4.323595505617972E-2</v>
      </c>
      <c r="Q28" s="82">
        <f t="shared" si="5"/>
        <v>1.5154708141811284E-2</v>
      </c>
      <c r="R28" s="83">
        <v>1.9773367746505587E-2</v>
      </c>
      <c r="S28" s="84">
        <f t="shared" si="6"/>
        <v>7.6162908803367915E-2</v>
      </c>
      <c r="T28" s="85">
        <f>分析係数表!F31</f>
        <v>0.34575569358178054</v>
      </c>
      <c r="U28" s="86">
        <f t="shared" si="7"/>
        <v>2.6333759358514373E-2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投入係数表!R29</f>
        <v>5.4185857491194801E-4</v>
      </c>
      <c r="E29" s="77">
        <f t="shared" si="0"/>
        <v>5.4185857491194797E-2</v>
      </c>
      <c r="F29" s="76">
        <f>分析係数表!C32</f>
        <v>0.52019105514546249</v>
      </c>
      <c r="G29" s="77">
        <f t="shared" si="1"/>
        <v>2.8186998382306285E-2</v>
      </c>
      <c r="H29" s="77">
        <v>3.6451011309153937E-2</v>
      </c>
      <c r="I29" s="77">
        <f t="shared" si="2"/>
        <v>3.6451011309153937E-2</v>
      </c>
      <c r="J29" s="76">
        <f>分析係数表!G32</f>
        <v>0.14013266998341625</v>
      </c>
      <c r="K29" s="78">
        <f t="shared" si="3"/>
        <v>5.1079775383474427E-3</v>
      </c>
      <c r="L29" s="79"/>
      <c r="M29" s="80"/>
      <c r="N29" s="81">
        <f>分析係数表!H32</f>
        <v>6.5492282701657108E-3</v>
      </c>
      <c r="O29" s="82">
        <f t="shared" si="4"/>
        <v>0.10086604050336467</v>
      </c>
      <c r="P29" s="76">
        <f>分析係数表!C32</f>
        <v>0.52019105514546249</v>
      </c>
      <c r="Q29" s="82">
        <f t="shared" si="5"/>
        <v>5.2469612037790228E-2</v>
      </c>
      <c r="R29" s="83">
        <v>6.5960679801076505E-2</v>
      </c>
      <c r="S29" s="84">
        <f t="shared" si="6"/>
        <v>0.10241169111023044</v>
      </c>
      <c r="T29" s="85">
        <f>分析係数表!F32</f>
        <v>0.48341625207296851</v>
      </c>
      <c r="U29" s="86">
        <f t="shared" si="7"/>
        <v>4.9507475884962147E-2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投入係数表!R30</f>
        <v>0</v>
      </c>
      <c r="E30" s="77">
        <f t="shared" si="0"/>
        <v>0</v>
      </c>
      <c r="F30" s="76">
        <f>分析係数表!C33</f>
        <v>0.8616094310609943</v>
      </c>
      <c r="G30" s="77">
        <f t="shared" si="1"/>
        <v>0</v>
      </c>
      <c r="H30" s="77">
        <v>1.3300079091821567E-2</v>
      </c>
      <c r="I30" s="77">
        <f t="shared" si="2"/>
        <v>1.3300079091821567E-2</v>
      </c>
      <c r="J30" s="76">
        <f>分析係数表!G33</f>
        <v>0.50771971496437052</v>
      </c>
      <c r="K30" s="78">
        <f t="shared" si="3"/>
        <v>6.7527123655032302E-3</v>
      </c>
      <c r="L30" s="79"/>
      <c r="M30" s="80"/>
      <c r="N30" s="81">
        <f>分析係数表!H33</f>
        <v>9.6430354898145438E-4</v>
      </c>
      <c r="O30" s="82">
        <f t="shared" si="4"/>
        <v>1.4851441546507683E-2</v>
      </c>
      <c r="P30" s="76">
        <f>分析係数表!C33</f>
        <v>0.8616094310609943</v>
      </c>
      <c r="Q30" s="82">
        <f t="shared" si="5"/>
        <v>1.2796142101322098E-2</v>
      </c>
      <c r="R30" s="83">
        <v>3.5997453148972652E-2</v>
      </c>
      <c r="S30" s="84">
        <f t="shared" si="6"/>
        <v>4.9297532240794223E-2</v>
      </c>
      <c r="T30" s="85">
        <f>分析係数表!F33</f>
        <v>0.64489311163895491</v>
      </c>
      <c r="U30" s="86">
        <f t="shared" si="7"/>
        <v>3.1791638962887489E-2</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投入係数表!R31</f>
        <v>4.1519913302628011E-2</v>
      </c>
      <c r="E31" s="77">
        <f t="shared" si="0"/>
        <v>4.1519913302628009</v>
      </c>
      <c r="F31" s="76">
        <f>分析係数表!C34</f>
        <v>0.46533725073451271</v>
      </c>
      <c r="G31" s="77">
        <f t="shared" si="1"/>
        <v>1.9320762306980239</v>
      </c>
      <c r="H31" s="77">
        <v>2.0891032973033274</v>
      </c>
      <c r="I31" s="77">
        <f t="shared" si="2"/>
        <v>2.0891032973033274</v>
      </c>
      <c r="J31" s="76">
        <f>分析係数表!G34</f>
        <v>0.42478189749182116</v>
      </c>
      <c r="K31" s="78">
        <f t="shared" si="3"/>
        <v>0.8874132626849276</v>
      </c>
      <c r="L31" s="79"/>
      <c r="M31" s="80"/>
      <c r="N31" s="81">
        <f>分析係数表!H34</f>
        <v>0.16189393808941618</v>
      </c>
      <c r="O31" s="82">
        <f t="shared" si="4"/>
        <v>2.4933625524955305</v>
      </c>
      <c r="P31" s="76">
        <f>分析係数表!C34</f>
        <v>0.46533725073451271</v>
      </c>
      <c r="Q31" s="82">
        <f t="shared" si="5"/>
        <v>1.1602544752626573</v>
      </c>
      <c r="R31" s="83">
        <v>1.2614515384423242</v>
      </c>
      <c r="S31" s="84">
        <f t="shared" si="6"/>
        <v>3.3505548357456516</v>
      </c>
      <c r="T31" s="85">
        <f>分析係数表!F34</f>
        <v>0.69907306434023986</v>
      </c>
      <c r="U31" s="86">
        <f t="shared" si="7"/>
        <v>2.3422826362647218</v>
      </c>
      <c r="V31" s="87">
        <f>分析係数表!D34</f>
        <v>0.22532715376226828</v>
      </c>
      <c r="W31" s="167">
        <f t="shared" si="8"/>
        <v>1</v>
      </c>
      <c r="X31" s="76">
        <f>分析係数表!E34</f>
        <v>0.16319520174482008</v>
      </c>
      <c r="Y31" s="166">
        <f t="shared" si="9"/>
        <v>1</v>
      </c>
    </row>
    <row r="32" spans="1:25" x14ac:dyDescent="0.2">
      <c r="A32" s="6" t="s">
        <v>20</v>
      </c>
      <c r="B32" s="5" t="s">
        <v>37</v>
      </c>
      <c r="C32" s="90"/>
      <c r="D32" s="76">
        <f>投入係数表!R32</f>
        <v>6.4345705770793822E-3</v>
      </c>
      <c r="E32" s="77">
        <f t="shared" si="0"/>
        <v>0.64345705770793826</v>
      </c>
      <c r="F32" s="76">
        <f>分析係数表!C35</f>
        <v>0.39835445318599483</v>
      </c>
      <c r="G32" s="77">
        <f t="shared" si="1"/>
        <v>0.25632398437191489</v>
      </c>
      <c r="H32" s="77">
        <v>0.31324621757483773</v>
      </c>
      <c r="I32" s="77">
        <f t="shared" si="2"/>
        <v>0.31324621757483773</v>
      </c>
      <c r="J32" s="76">
        <f>分析係数表!G35</f>
        <v>0.31392226148409896</v>
      </c>
      <c r="K32" s="78">
        <f t="shared" si="3"/>
        <v>9.8334961022433165E-2</v>
      </c>
      <c r="L32" s="79"/>
      <c r="M32" s="80"/>
      <c r="N32" s="81">
        <f>分析係数表!H35</f>
        <v>6.1135697025008755E-2</v>
      </c>
      <c r="O32" s="82">
        <f t="shared" si="4"/>
        <v>0.94156371376103165</v>
      </c>
      <c r="P32" s="76">
        <f>分析係数表!C35</f>
        <v>0.39835445318599483</v>
      </c>
      <c r="Q32" s="82">
        <f t="shared" si="5"/>
        <v>0.37507609833505029</v>
      </c>
      <c r="R32" s="83">
        <v>0.4823383341478174</v>
      </c>
      <c r="S32" s="84">
        <f t="shared" si="6"/>
        <v>0.79558455172265519</v>
      </c>
      <c r="T32" s="85">
        <f>分析係数表!F35</f>
        <v>0.64325088339222614</v>
      </c>
      <c r="U32" s="86">
        <f t="shared" si="7"/>
        <v>0.51176046570880618</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投入係数表!R33</f>
        <v>1.625575724735844E-3</v>
      </c>
      <c r="E33" s="77">
        <f t="shared" si="0"/>
        <v>0.16255757247358441</v>
      </c>
      <c r="F33" s="76">
        <f>分析係数表!C36</f>
        <v>0.82984806862140492</v>
      </c>
      <c r="G33" s="77">
        <f t="shared" si="1"/>
        <v>0.13489808755698807</v>
      </c>
      <c r="H33" s="77">
        <v>0.22659863971602556</v>
      </c>
      <c r="I33" s="77">
        <f t="shared" si="2"/>
        <v>0.22659863971602556</v>
      </c>
      <c r="J33" s="76">
        <f>分析係数表!G36</f>
        <v>2.3700511715593859E-2</v>
      </c>
      <c r="K33" s="78">
        <f t="shared" si="3"/>
        <v>5.3705037153272961E-3</v>
      </c>
      <c r="L33" s="79"/>
      <c r="M33" s="80"/>
      <c r="N33" s="81">
        <f>分析係数表!H36</f>
        <v>0.1825633254696675</v>
      </c>
      <c r="O33" s="82">
        <f t="shared" si="4"/>
        <v>2.811696129929901</v>
      </c>
      <c r="P33" s="76">
        <f>分析係数表!C36</f>
        <v>0.82984806862140492</v>
      </c>
      <c r="Q33" s="82">
        <f t="shared" si="5"/>
        <v>2.3332806029726072</v>
      </c>
      <c r="R33" s="83">
        <v>2.4361322868045412</v>
      </c>
      <c r="S33" s="84">
        <f t="shared" si="6"/>
        <v>2.6627309265205668</v>
      </c>
      <c r="T33" s="85">
        <f>分析係数表!F36</f>
        <v>0.87735658497172098</v>
      </c>
      <c r="U33" s="86">
        <f t="shared" si="7"/>
        <v>2.3361645123906709</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投入係数表!R34</f>
        <v>1.3817393660254673E-2</v>
      </c>
      <c r="E34" s="77">
        <f t="shared" si="0"/>
        <v>1.3817393660254673</v>
      </c>
      <c r="F34" s="76">
        <f>分析係数表!C37</f>
        <v>0.51418558077436582</v>
      </c>
      <c r="G34" s="77">
        <f t="shared" si="1"/>
        <v>0.71047045839860901</v>
      </c>
      <c r="H34" s="77">
        <v>0.85378095225547124</v>
      </c>
      <c r="I34" s="77">
        <f t="shared" si="2"/>
        <v>0.85378095225547124</v>
      </c>
      <c r="J34" s="76">
        <f>分析係数表!G37</f>
        <v>0.49604430379746833</v>
      </c>
      <c r="K34" s="78">
        <f t="shared" si="3"/>
        <v>0.42351317805710476</v>
      </c>
      <c r="L34" s="79"/>
      <c r="M34" s="80"/>
      <c r="N34" s="81">
        <f>分析係数表!H37</f>
        <v>4.8416074021777188E-2</v>
      </c>
      <c r="O34" s="82">
        <f t="shared" si="4"/>
        <v>0.74566612764757323</v>
      </c>
      <c r="P34" s="76">
        <f>分析係数表!C37</f>
        <v>0.51418558077436582</v>
      </c>
      <c r="Q34" s="82">
        <f t="shared" si="5"/>
        <v>0.38341077090823983</v>
      </c>
      <c r="R34" s="83">
        <v>0.46456940594382445</v>
      </c>
      <c r="S34" s="84">
        <f t="shared" si="6"/>
        <v>1.3183503581992957</v>
      </c>
      <c r="T34" s="85">
        <f>分析係数表!F37</f>
        <v>0.72084956183057447</v>
      </c>
      <c r="U34" s="86">
        <f t="shared" si="7"/>
        <v>0.95033227804714315</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投入係数表!R35</f>
        <v>9.6857220265510694E-3</v>
      </c>
      <c r="E35" s="77">
        <f t="shared" si="0"/>
        <v>0.96857220265510691</v>
      </c>
      <c r="F35" s="76">
        <f>分析係数表!C38</f>
        <v>1.798368367772285E-2</v>
      </c>
      <c r="G35" s="77">
        <f t="shared" si="1"/>
        <v>1.7418496111584716E-2</v>
      </c>
      <c r="H35" s="77">
        <v>2.1208309192777431E-2</v>
      </c>
      <c r="I35" s="77">
        <f t="shared" si="2"/>
        <v>2.1208309192777431E-2</v>
      </c>
      <c r="J35" s="76">
        <f>分析係数表!G38</f>
        <v>0.32425742574257427</v>
      </c>
      <c r="K35" s="78">
        <f t="shared" si="3"/>
        <v>6.8769517432025829E-3</v>
      </c>
      <c r="L35" s="79"/>
      <c r="M35" s="80"/>
      <c r="N35" s="81">
        <f>分析係数表!H38</f>
        <v>4.2681911846583896E-2</v>
      </c>
      <c r="O35" s="82">
        <f t="shared" si="4"/>
        <v>0.6573530913085186</v>
      </c>
      <c r="P35" s="76">
        <f>分析係数表!C38</f>
        <v>1.798368367772285E-2</v>
      </c>
      <c r="Q35" s="82">
        <f t="shared" si="5"/>
        <v>1.1821630058665664E-2</v>
      </c>
      <c r="R35" s="83">
        <v>1.4953388134392613E-2</v>
      </c>
      <c r="S35" s="84">
        <f t="shared" si="6"/>
        <v>3.6161697327170048E-2</v>
      </c>
      <c r="T35" s="85">
        <f>分析係数表!F38</f>
        <v>0.53712871287128716</v>
      </c>
      <c r="U35" s="86">
        <f t="shared" si="7"/>
        <v>1.9423485940583914E-2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投入係数表!R36</f>
        <v>0</v>
      </c>
      <c r="E36" s="77">
        <f t="shared" si="0"/>
        <v>0</v>
      </c>
      <c r="F36" s="76">
        <f>分析係数表!C39</f>
        <v>1</v>
      </c>
      <c r="G36" s="77">
        <f t="shared" si="1"/>
        <v>0</v>
      </c>
      <c r="H36" s="77">
        <v>7.6920556802283852E-2</v>
      </c>
      <c r="I36" s="77">
        <f t="shared" si="2"/>
        <v>7.6920556802283852E-2</v>
      </c>
      <c r="J36" s="76">
        <f>分析係数表!G39</f>
        <v>0.35219608488238197</v>
      </c>
      <c r="K36" s="78">
        <f t="shared" si="3"/>
        <v>2.7091118952737248E-2</v>
      </c>
      <c r="L36" s="79"/>
      <c r="M36" s="80"/>
      <c r="N36" s="81">
        <f>分析係数表!H39</f>
        <v>3.8399944896940056E-3</v>
      </c>
      <c r="O36" s="82">
        <f t="shared" si="4"/>
        <v>5.9140561872700233E-2</v>
      </c>
      <c r="P36" s="76">
        <f>分析係数表!C39</f>
        <v>1</v>
      </c>
      <c r="Q36" s="82">
        <f t="shared" si="5"/>
        <v>5.9140561872700233E-2</v>
      </c>
      <c r="R36" s="83">
        <v>9.871901581314943E-2</v>
      </c>
      <c r="S36" s="84">
        <f t="shared" si="6"/>
        <v>0.17563957261543328</v>
      </c>
      <c r="T36" s="85">
        <f>分析係数表!F39</f>
        <v>0.70282941273235733</v>
      </c>
      <c r="U36" s="86">
        <f t="shared" si="7"/>
        <v>0.1234446576738672</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投入係数表!R37</f>
        <v>6.7732321863993501E-5</v>
      </c>
      <c r="E37" s="77">
        <f t="shared" si="0"/>
        <v>6.7732321863993496E-3</v>
      </c>
      <c r="F37" s="76">
        <f>分析係数表!C40</f>
        <v>0.9626016260162602</v>
      </c>
      <c r="G37" s="77">
        <f t="shared" si="1"/>
        <v>6.519924316013683E-3</v>
      </c>
      <c r="H37" s="77">
        <v>7.9363050188032379E-3</v>
      </c>
      <c r="I37" s="77">
        <f t="shared" si="2"/>
        <v>7.9363050188032379E-3</v>
      </c>
      <c r="J37" s="76">
        <f>分析係数表!G40</f>
        <v>0.50871012884234912</v>
      </c>
      <c r="K37" s="78">
        <f t="shared" si="3"/>
        <v>4.0372787486475771E-3</v>
      </c>
      <c r="L37" s="79"/>
      <c r="M37" s="80"/>
      <c r="N37" s="81">
        <f>分析係数表!H40</f>
        <v>2.9858970605961464E-2</v>
      </c>
      <c r="O37" s="82">
        <f t="shared" si="4"/>
        <v>0.45986427931507717</v>
      </c>
      <c r="P37" s="76">
        <f>分析係数表!C40</f>
        <v>0.9626016260162602</v>
      </c>
      <c r="Q37" s="82">
        <f t="shared" si="5"/>
        <v>0.44266610301548892</v>
      </c>
      <c r="R37" s="83">
        <v>0.44345483592800627</v>
      </c>
      <c r="S37" s="84">
        <f t="shared" si="6"/>
        <v>0.45139114094680949</v>
      </c>
      <c r="T37" s="85">
        <f>分析係数表!F40</f>
        <v>0.70414515272885203</v>
      </c>
      <c r="U37" s="86">
        <f t="shared" si="7"/>
        <v>0.31784488388244192</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投入係数表!R38</f>
        <v>0</v>
      </c>
      <c r="E38" s="77">
        <f t="shared" si="0"/>
        <v>0</v>
      </c>
      <c r="F38" s="76">
        <f>分析係数表!C41</f>
        <v>0.80407934786411506</v>
      </c>
      <c r="G38" s="77">
        <f t="shared" si="1"/>
        <v>0</v>
      </c>
      <c r="H38" s="77">
        <v>1.3062228037928302E-3</v>
      </c>
      <c r="I38" s="77">
        <f t="shared" si="2"/>
        <v>1.3062228037928302E-3</v>
      </c>
      <c r="J38" s="76">
        <f>分析係数表!G41</f>
        <v>0.44359889765752225</v>
      </c>
      <c r="K38" s="78">
        <f t="shared" si="3"/>
        <v>5.7943899585761744E-4</v>
      </c>
      <c r="L38" s="79"/>
      <c r="M38" s="80"/>
      <c r="N38" s="81">
        <f>分析係数表!H41</f>
        <v>5.117122701886706E-2</v>
      </c>
      <c r="O38" s="82">
        <f t="shared" si="4"/>
        <v>0.78809881778045232</v>
      </c>
      <c r="P38" s="76">
        <f>分析係数表!C41</f>
        <v>0.80407934786411506</v>
      </c>
      <c r="Q38" s="82">
        <f t="shared" si="5"/>
        <v>0.63369398345338612</v>
      </c>
      <c r="R38" s="83">
        <v>0.64520784970629663</v>
      </c>
      <c r="S38" s="84">
        <f t="shared" si="6"/>
        <v>0.64651407251008941</v>
      </c>
      <c r="T38" s="85">
        <f>分析係数表!F41</f>
        <v>0.54800826756858323</v>
      </c>
      <c r="U38" s="86">
        <f t="shared" si="7"/>
        <v>0.35429505683496348</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投入係数表!R39</f>
        <v>1.625575724735844E-3</v>
      </c>
      <c r="E39" s="77">
        <f>$C$20*D39</f>
        <v>0.16255757247358441</v>
      </c>
      <c r="F39" s="76">
        <f>分析係数表!C42</f>
        <v>0.72084063047285463</v>
      </c>
      <c r="G39" s="77">
        <f>E39*F39</f>
        <v>0.11717810302999535</v>
      </c>
      <c r="H39" s="77">
        <v>0.12481058803181058</v>
      </c>
      <c r="I39" s="77">
        <f>C39+H39</f>
        <v>0.12481058803181058</v>
      </c>
      <c r="J39" s="76">
        <f>分析係数表!G42</f>
        <v>0.48553519768563164</v>
      </c>
      <c r="K39" s="78">
        <f>I39*J39</f>
        <v>6.0599933533285077E-2</v>
      </c>
      <c r="L39" s="79"/>
      <c r="M39" s="80"/>
      <c r="N39" s="81">
        <f>分析係数表!H42</f>
        <v>1.3345272329654056E-2</v>
      </c>
      <c r="O39" s="82">
        <f t="shared" si="4"/>
        <v>0.20553334283113309</v>
      </c>
      <c r="P39" s="76">
        <f>分析係数表!C42</f>
        <v>0.72084063047285463</v>
      </c>
      <c r="Q39" s="82">
        <f>O39*P39</f>
        <v>0.14815678442958735</v>
      </c>
      <c r="R39" s="83">
        <v>0.15577516012362902</v>
      </c>
      <c r="S39" s="84">
        <f>I39+R39</f>
        <v>0.28058574815543957</v>
      </c>
      <c r="T39" s="85">
        <f>分析係数表!F42</f>
        <v>0.55737704918032782</v>
      </c>
      <c r="U39" s="86">
        <f>S39*T39</f>
        <v>0.15639205634893352</v>
      </c>
      <c r="V39" s="87">
        <f>分析係数表!D42</f>
        <v>0.19961427193828352</v>
      </c>
      <c r="W39" s="167">
        <f>ROUND(S39*V39,0)</f>
        <v>0</v>
      </c>
      <c r="X39" s="76">
        <f>分析係数表!E42</f>
        <v>0.15043394406943106</v>
      </c>
      <c r="Y39" s="166">
        <f>ROUND(S39*X39,0)</f>
        <v>0</v>
      </c>
    </row>
    <row r="40" spans="1:25" x14ac:dyDescent="0.2">
      <c r="A40" s="6" t="s">
        <v>195</v>
      </c>
      <c r="B40" s="5" t="s">
        <v>41</v>
      </c>
      <c r="C40" s="90"/>
      <c r="D40" s="76">
        <f>投入係数表!R40</f>
        <v>3.1156868057437007E-2</v>
      </c>
      <c r="E40" s="77">
        <f>$C$20*D40</f>
        <v>3.1156868057437008</v>
      </c>
      <c r="F40" s="76">
        <f>分析係数表!C43</f>
        <v>0.38963327337469256</v>
      </c>
      <c r="G40" s="77">
        <f>E40*F40</f>
        <v>1.2139752489322579</v>
      </c>
      <c r="H40" s="77">
        <v>1.4644169185142684</v>
      </c>
      <c r="I40" s="77">
        <f>C40+H40</f>
        <v>1.4644169185142684</v>
      </c>
      <c r="J40" s="76">
        <f>分析係数表!G43</f>
        <v>0.33758167298539971</v>
      </c>
      <c r="K40" s="78">
        <f>I40*J40</f>
        <v>0.4943603133001705</v>
      </c>
      <c r="L40" s="79"/>
      <c r="M40" s="80"/>
      <c r="N40" s="81">
        <f>分析係数表!H43</f>
        <v>3.6299140736659033E-2</v>
      </c>
      <c r="O40" s="82">
        <f t="shared" si="4"/>
        <v>0.55905069250068207</v>
      </c>
      <c r="P40" s="76">
        <f>分析係数表!C43</f>
        <v>0.38963327337469256</v>
      </c>
      <c r="Q40" s="82">
        <f>O40*P40</f>
        <v>0.21782475130142945</v>
      </c>
      <c r="R40" s="83">
        <v>0.38938872861257062</v>
      </c>
      <c r="S40" s="84">
        <f>I40+R40</f>
        <v>1.8538056471268389</v>
      </c>
      <c r="T40" s="85">
        <f>分析係数表!F43</f>
        <v>0.6053884004194563</v>
      </c>
      <c r="U40" s="86">
        <f>S40*T40</f>
        <v>1.1222724354026721</v>
      </c>
      <c r="V40" s="87">
        <f>分析係数表!D43</f>
        <v>0.1323707348552069</v>
      </c>
      <c r="W40" s="167">
        <f>ROUND(S40*V40,0)</f>
        <v>0</v>
      </c>
      <c r="X40" s="76">
        <f>分析係数表!E43</f>
        <v>0.1111559248205211</v>
      </c>
      <c r="Y40" s="166">
        <f>ROUND(S40*X40,0)</f>
        <v>0</v>
      </c>
    </row>
    <row r="41" spans="1:25" x14ac:dyDescent="0.2">
      <c r="A41" s="6" t="s">
        <v>341</v>
      </c>
      <c r="B41" s="5" t="s">
        <v>42</v>
      </c>
      <c r="C41" s="90"/>
      <c r="D41" s="76">
        <f>投入係数表!R41</f>
        <v>1.35464643727987E-4</v>
      </c>
      <c r="E41" s="77">
        <f>$C$20*D41</f>
        <v>1.3546464372798699E-2</v>
      </c>
      <c r="F41" s="76">
        <f>分析係数表!C44</f>
        <v>0.46868809379421872</v>
      </c>
      <c r="G41" s="77">
        <f>E41*F41</f>
        <v>6.3490665645383193E-3</v>
      </c>
      <c r="H41" s="77">
        <v>8.7490849667156735E-3</v>
      </c>
      <c r="I41" s="77">
        <f>C41+H41</f>
        <v>8.7490849667156735E-3</v>
      </c>
      <c r="J41" s="76">
        <f>分析係数表!G44</f>
        <v>0.26169007702763936</v>
      </c>
      <c r="K41" s="78">
        <f>I41*J41</f>
        <v>2.289548718861186E-3</v>
      </c>
      <c r="L41" s="79"/>
      <c r="M41" s="80"/>
      <c r="N41" s="81">
        <f>分析係数表!H44</f>
        <v>0.11189365109431233</v>
      </c>
      <c r="O41" s="82">
        <f t="shared" si="4"/>
        <v>1.7232976280215522</v>
      </c>
      <c r="P41" s="76">
        <f>分析係数表!C44</f>
        <v>0.46868809379421872</v>
      </c>
      <c r="Q41" s="82">
        <f>O41*P41</f>
        <v>0.80768908031751985</v>
      </c>
      <c r="R41" s="83">
        <v>0.82084408307523771</v>
      </c>
      <c r="S41" s="84">
        <f>I41+R41</f>
        <v>0.82959316804195338</v>
      </c>
      <c r="T41" s="85">
        <f>分析係数表!F44</f>
        <v>0.56748980516538283</v>
      </c>
      <c r="U41" s="86">
        <f>S41*T41</f>
        <v>0.47078566529866084</v>
      </c>
      <c r="V41" s="87">
        <f>分析係数表!D44</f>
        <v>0.1153375623017671</v>
      </c>
      <c r="W41" s="167">
        <f>ROUND(S41*V41,0)</f>
        <v>0</v>
      </c>
      <c r="X41" s="76">
        <f>分析係数表!E44</f>
        <v>8.8151336656094245E-2</v>
      </c>
      <c r="Y41" s="166">
        <f>ROUND(S41*X41,0)</f>
        <v>0</v>
      </c>
    </row>
    <row r="42" spans="1:25" x14ac:dyDescent="0.2">
      <c r="A42" s="6" t="s">
        <v>342</v>
      </c>
      <c r="B42" s="5" t="s">
        <v>279</v>
      </c>
      <c r="C42" s="90"/>
      <c r="D42" s="76">
        <f>投入係数表!R42</f>
        <v>1.083717149823896E-3</v>
      </c>
      <c r="E42" s="77">
        <f>$C$20*D42</f>
        <v>0.10837171498238959</v>
      </c>
      <c r="F42" s="76">
        <f>分析係数表!C45</f>
        <v>1</v>
      </c>
      <c r="G42" s="77">
        <f>E42*F42</f>
        <v>0.10837171498238959</v>
      </c>
      <c r="H42" s="77">
        <v>0.12427340927101424</v>
      </c>
      <c r="I42" s="77">
        <f>C42+H42</f>
        <v>0.12427340927101424</v>
      </c>
      <c r="J42" s="76">
        <f>分析係数表!G45</f>
        <v>0</v>
      </c>
      <c r="K42" s="78">
        <f>I42*J42</f>
        <v>0</v>
      </c>
      <c r="L42" s="79"/>
      <c r="M42" s="80"/>
      <c r="N42" s="81">
        <f>分析係数表!H45</f>
        <v>0</v>
      </c>
      <c r="O42" s="82">
        <f t="shared" si="4"/>
        <v>0</v>
      </c>
      <c r="P42" s="76">
        <f>分析係数表!C45</f>
        <v>1</v>
      </c>
      <c r="Q42" s="82">
        <f>O42*P42</f>
        <v>0</v>
      </c>
      <c r="R42" s="83">
        <v>1.6250459343425519E-2</v>
      </c>
      <c r="S42" s="84">
        <f>I42+R42</f>
        <v>0.14052386861443977</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投入係数表!R43</f>
        <v>6.9086968301273364E-3</v>
      </c>
      <c r="E43" s="77">
        <f>$C$20*D43</f>
        <v>0.69086968301273366</v>
      </c>
      <c r="F43" s="76">
        <f>分析係数表!C46</f>
        <v>0.536069455406472</v>
      </c>
      <c r="G43" s="77">
        <f>E43*F43</f>
        <v>0.37035413472947809</v>
      </c>
      <c r="H43" s="77">
        <v>0.40594972923251821</v>
      </c>
      <c r="I43" s="77">
        <f>C43+H43</f>
        <v>0.40594972923251821</v>
      </c>
      <c r="J43" s="76">
        <f>分析係数表!G46</f>
        <v>9.4007050528789656E-3</v>
      </c>
      <c r="K43" s="78">
        <f>I43*J43</f>
        <v>3.816213670810982E-3</v>
      </c>
      <c r="L43" s="79"/>
      <c r="M43" s="80"/>
      <c r="N43" s="81">
        <f>分析係数表!H46</f>
        <v>2.2310999374350673E-2</v>
      </c>
      <c r="O43" s="82">
        <f t="shared" si="4"/>
        <v>0.34361638863854382</v>
      </c>
      <c r="P43" s="76">
        <f>分析係数表!C46</f>
        <v>0.536069455406472</v>
      </c>
      <c r="Q43" s="82">
        <f>O43*P43</f>
        <v>0.18420225032620283</v>
      </c>
      <c r="R43" s="83">
        <v>0.20887605769502177</v>
      </c>
      <c r="S43" s="84">
        <f>I43+R43</f>
        <v>0.61482578692753997</v>
      </c>
      <c r="T43" s="85">
        <f>分析係数表!F46</f>
        <v>0.31345475910693305</v>
      </c>
      <c r="U43" s="86">
        <f>S43*T43</f>
        <v>0.1927200689341026</v>
      </c>
      <c r="V43" s="87">
        <f>分析係数表!D46</f>
        <v>1.7626321974148062E-3</v>
      </c>
      <c r="W43" s="167">
        <f>ROUND(S43*V43,0)</f>
        <v>0</v>
      </c>
      <c r="X43" s="76">
        <f>分析係数表!E46</f>
        <v>4.4065804935370153E-3</v>
      </c>
      <c r="Y43" s="166">
        <f>ROUND(S43*X43,0)</f>
        <v>0</v>
      </c>
    </row>
    <row r="44" spans="1:25" x14ac:dyDescent="0.2">
      <c r="A44" s="192">
        <v>40</v>
      </c>
      <c r="B44" s="14" t="s">
        <v>151</v>
      </c>
      <c r="C44" s="197">
        <f>SUM(C5:C43)</f>
        <v>100</v>
      </c>
      <c r="D44" s="92">
        <f>投入係数表!R44</f>
        <v>0.54687076672988355</v>
      </c>
      <c r="E44" s="91">
        <f>SUM(E5:E43)</f>
        <v>54.687076672988347</v>
      </c>
      <c r="F44" s="92">
        <f>分析係数表!C47</f>
        <v>0.44522465035354009</v>
      </c>
      <c r="G44" s="91">
        <f>SUM(G5:G43)</f>
        <v>9.334845720368266</v>
      </c>
      <c r="H44" s="91">
        <f>SUM(H5:H43)</f>
        <v>10.685014257948325</v>
      </c>
      <c r="I44" s="91">
        <f>SUM(I6:I43)</f>
        <v>110.68383882212453</v>
      </c>
      <c r="J44" s="92">
        <f>分析係数表!G47</f>
        <v>0.26635660586338372</v>
      </c>
      <c r="K44" s="93">
        <f>SUM(K5:K43)</f>
        <v>24.550281755645795</v>
      </c>
      <c r="L44" s="94">
        <f>最終需要_まとめ!$L$33</f>
        <v>0.62733333333333341</v>
      </c>
      <c r="M44" s="91">
        <f>K44*L44</f>
        <v>15.401210088041797</v>
      </c>
      <c r="N44" s="95">
        <f>分析係数表!H47</f>
        <v>1</v>
      </c>
      <c r="O44" s="96">
        <f>SUM(O5:O43)</f>
        <v>15.401210088041797</v>
      </c>
      <c r="P44" s="92">
        <f>分析係数表!C47</f>
        <v>0.44522465035354009</v>
      </c>
      <c r="Q44" s="96">
        <f>SUM(Q5:Q43)</f>
        <v>7.4817999189583961</v>
      </c>
      <c r="R44" s="91">
        <f>SUM(R5:R43)</f>
        <v>8.3924697469215648</v>
      </c>
      <c r="S44" s="97">
        <f>SUM(S5:S43)</f>
        <v>119.0774840048699</v>
      </c>
      <c r="T44" s="98">
        <f>分析係数表!F47</f>
        <v>0.51444037128882703</v>
      </c>
      <c r="U44" s="99">
        <f>SUM(U5:U43)</f>
        <v>55.066994078311581</v>
      </c>
      <c r="V44" s="100">
        <f>分析係数表!D47</f>
        <v>9.5757819315252443E-2</v>
      </c>
      <c r="W44" s="164">
        <f>SUM(W5:W43)</f>
        <v>8</v>
      </c>
      <c r="X44" s="92">
        <f>分析係数表!E47</f>
        <v>7.8077982415729788E-2</v>
      </c>
      <c r="Y44" s="165">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297</v>
      </c>
      <c r="S2" s="3" t="s">
        <v>153</v>
      </c>
      <c r="U2" s="64" t="s">
        <v>210</v>
      </c>
      <c r="W2" s="3" t="s">
        <v>130</v>
      </c>
      <c r="Y2" s="3" t="s">
        <v>154</v>
      </c>
    </row>
    <row r="3" spans="1:25" ht="44" x14ac:dyDescent="0.2">
      <c r="B3" s="65"/>
      <c r="C3" s="66" t="s">
        <v>228</v>
      </c>
      <c r="D3" s="66" t="s">
        <v>313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投入係数表!S5</f>
        <v>0</v>
      </c>
      <c r="E5" s="77">
        <f t="shared" ref="E5:E38" si="0">$C$21*D5</f>
        <v>0</v>
      </c>
      <c r="F5" s="76">
        <f>分析係数表!C8</f>
        <v>0.25708080716677228</v>
      </c>
      <c r="G5" s="77">
        <f t="shared" ref="G5:G38" si="1">E5*F5</f>
        <v>0</v>
      </c>
      <c r="H5" s="77">
        <f t="array" ref="H5:H43">MMULT(逆行列係数!C5:AO43,'17'!G5:G43)</f>
        <v>2.0380978926901445E-3</v>
      </c>
      <c r="I5" s="77">
        <f t="shared" ref="I5:I38" si="2">C5+H5</f>
        <v>2.0380978926901445E-3</v>
      </c>
      <c r="J5" s="76">
        <f>分析係数表!G8</f>
        <v>0.11961316593145571</v>
      </c>
      <c r="K5" s="78">
        <f t="shared" ref="K5:K38" si="3">I5*J5</f>
        <v>2.4378334142289646E-4</v>
      </c>
      <c r="L5" s="79" t="s">
        <v>184</v>
      </c>
      <c r="M5" s="80" t="s">
        <v>184</v>
      </c>
      <c r="N5" s="81">
        <f>分析係数表!H8</f>
        <v>1.1829938181254628E-2</v>
      </c>
      <c r="O5" s="82">
        <f t="shared" ref="O5:O43" si="4">$M$44*N5</f>
        <v>0.18535810067565192</v>
      </c>
      <c r="P5" s="76">
        <f>分析係数表!C8</f>
        <v>0.25708080716677228</v>
      </c>
      <c r="Q5" s="82">
        <f t="shared" ref="Q5:Q38" si="5">O5*P5</f>
        <v>4.7652010136596437E-2</v>
      </c>
      <c r="R5" s="83">
        <f t="array" ref="R5:R43">MMULT(逆行列係数!C5:AO43,'17'!Q5:Q43)</f>
        <v>6.9087149144817825E-2</v>
      </c>
      <c r="S5" s="84">
        <f t="shared" ref="S5:S38" si="6">I5+R5</f>
        <v>7.1125247037507972E-2</v>
      </c>
      <c r="T5" s="85">
        <f>分析係数表!F8</f>
        <v>0.4511367492365117</v>
      </c>
      <c r="U5" s="86">
        <f t="shared" ref="U5:U38" si="7">S5*T5</f>
        <v>3.2087212737145182E-2</v>
      </c>
      <c r="V5" s="87">
        <f>分析係数表!D8</f>
        <v>0.32558534102477094</v>
      </c>
      <c r="W5" s="88">
        <f t="shared" ref="W5:W38" si="8">ROUND(S5*V5,0)</f>
        <v>0</v>
      </c>
      <c r="X5" s="76">
        <f>分析係数表!E8</f>
        <v>0.2662029182219206</v>
      </c>
      <c r="Y5" s="89">
        <f t="shared" ref="Y5:Y38" si="9">ROUND(S5*X5,0)</f>
        <v>0</v>
      </c>
    </row>
    <row r="6" spans="1:25" x14ac:dyDescent="0.2">
      <c r="A6" s="6" t="s">
        <v>220</v>
      </c>
      <c r="B6" s="5" t="s">
        <v>266</v>
      </c>
      <c r="C6" s="90"/>
      <c r="D6" s="76">
        <f>投入係数表!S6</f>
        <v>0</v>
      </c>
      <c r="E6" s="77">
        <f t="shared" si="0"/>
        <v>0</v>
      </c>
      <c r="F6" s="76">
        <f>分析係数表!C9</f>
        <v>5.5710306406685284E-2</v>
      </c>
      <c r="G6" s="77">
        <f t="shared" si="1"/>
        <v>0</v>
      </c>
      <c r="H6" s="77">
        <v>2.82809622602055E-4</v>
      </c>
      <c r="I6" s="77">
        <f t="shared" si="2"/>
        <v>2.82809622602055E-4</v>
      </c>
      <c r="J6" s="76">
        <f>分析係数表!G9</f>
        <v>0.27272727272727271</v>
      </c>
      <c r="K6" s="78">
        <f t="shared" si="3"/>
        <v>7.7129897073287723E-5</v>
      </c>
      <c r="L6" s="79"/>
      <c r="M6" s="80"/>
      <c r="N6" s="81">
        <f>分析係数表!H9</f>
        <v>6.1990942434522072E-4</v>
      </c>
      <c r="O6" s="82">
        <f t="shared" si="4"/>
        <v>9.7130882450123298E-3</v>
      </c>
      <c r="P6" s="76">
        <f>分析係数表!C9</f>
        <v>5.5710306406685284E-2</v>
      </c>
      <c r="Q6" s="82">
        <f t="shared" si="5"/>
        <v>5.4111912228480994E-4</v>
      </c>
      <c r="R6" s="83">
        <v>6.2883251433318917E-4</v>
      </c>
      <c r="S6" s="84">
        <f t="shared" si="6"/>
        <v>9.1164213693524423E-4</v>
      </c>
      <c r="T6" s="85">
        <f>分析係数表!F9</f>
        <v>0.77272727272727271</v>
      </c>
      <c r="U6" s="86">
        <f t="shared" si="7"/>
        <v>7.0445074217723419E-4</v>
      </c>
      <c r="V6" s="87">
        <f>分析係数表!D9</f>
        <v>0</v>
      </c>
      <c r="W6" s="88">
        <f t="shared" si="8"/>
        <v>0</v>
      </c>
      <c r="X6" s="76">
        <f>分析係数表!E9</f>
        <v>0</v>
      </c>
      <c r="Y6" s="89">
        <f t="shared" si="9"/>
        <v>0</v>
      </c>
    </row>
    <row r="7" spans="1:25" x14ac:dyDescent="0.2">
      <c r="A7" s="6" t="s">
        <v>221</v>
      </c>
      <c r="B7" s="5" t="s">
        <v>267</v>
      </c>
      <c r="C7" s="90"/>
      <c r="D7" s="76">
        <f>投入係数表!S7</f>
        <v>0</v>
      </c>
      <c r="E7" s="77">
        <f t="shared" si="0"/>
        <v>0</v>
      </c>
      <c r="F7" s="76">
        <f>分析係数表!C10</f>
        <v>2.7964205816555232E-3</v>
      </c>
      <c r="G7" s="77">
        <f t="shared" si="1"/>
        <v>0</v>
      </c>
      <c r="H7" s="77">
        <v>1.1490563390746575E-5</v>
      </c>
      <c r="I7" s="77">
        <f t="shared" si="2"/>
        <v>1.1490563390746575E-5</v>
      </c>
      <c r="J7" s="76">
        <f>分析係数表!G10</f>
        <v>0.2857142857142857</v>
      </c>
      <c r="K7" s="78">
        <f t="shared" si="3"/>
        <v>3.2830181116418785E-6</v>
      </c>
      <c r="L7" s="79"/>
      <c r="M7" s="80"/>
      <c r="N7" s="81">
        <f>分析係数表!H10</f>
        <v>1.205379436226818E-3</v>
      </c>
      <c r="O7" s="82">
        <f t="shared" si="4"/>
        <v>1.8886560476412861E-2</v>
      </c>
      <c r="P7" s="76">
        <f>分析係数表!C10</f>
        <v>2.7964205816555232E-3</v>
      </c>
      <c r="Q7" s="82">
        <f t="shared" si="5"/>
        <v>5.2814766432922668E-5</v>
      </c>
      <c r="R7" s="83">
        <v>9.3691483093204554E-5</v>
      </c>
      <c r="S7" s="84">
        <f t="shared" si="6"/>
        <v>1.0518204648395113E-4</v>
      </c>
      <c r="T7" s="85">
        <f>分析係数表!F10</f>
        <v>0.5714285714285714</v>
      </c>
      <c r="U7" s="86">
        <f t="shared" si="7"/>
        <v>6.0104026562257784E-5</v>
      </c>
      <c r="V7" s="87">
        <f>分析係数表!D10</f>
        <v>0.14285714285714285</v>
      </c>
      <c r="W7" s="88">
        <f t="shared" si="8"/>
        <v>0</v>
      </c>
      <c r="X7" s="76">
        <f>分析係数表!E10</f>
        <v>0</v>
      </c>
      <c r="Y7" s="89">
        <f t="shared" si="9"/>
        <v>0</v>
      </c>
    </row>
    <row r="8" spans="1:25" x14ac:dyDescent="0.2">
      <c r="A8" s="6" t="s">
        <v>222</v>
      </c>
      <c r="B8" s="5" t="s">
        <v>27</v>
      </c>
      <c r="C8" s="90"/>
      <c r="D8" s="76">
        <f>投入係数表!S8</f>
        <v>0</v>
      </c>
      <c r="E8" s="77">
        <f t="shared" si="0"/>
        <v>0</v>
      </c>
      <c r="F8" s="76">
        <f>分析係数表!C11</f>
        <v>6.4759848893686245E-3</v>
      </c>
      <c r="G8" s="77">
        <f t="shared" si="1"/>
        <v>0</v>
      </c>
      <c r="H8" s="77">
        <v>8.1896958566029989E-4</v>
      </c>
      <c r="I8" s="77">
        <f t="shared" si="2"/>
        <v>8.1896958566029989E-4</v>
      </c>
      <c r="J8" s="76">
        <f>分析係数表!G11</f>
        <v>0.45</v>
      </c>
      <c r="K8" s="78">
        <f t="shared" si="3"/>
        <v>3.6853631354713496E-4</v>
      </c>
      <c r="L8" s="79"/>
      <c r="M8" s="80"/>
      <c r="N8" s="81">
        <f>分析係数表!H11</f>
        <v>-2.2959608309082246E-5</v>
      </c>
      <c r="O8" s="82">
        <f t="shared" si="4"/>
        <v>-3.5974400907453068E-4</v>
      </c>
      <c r="P8" s="76">
        <f>分析係数表!C11</f>
        <v>6.4759848893686245E-3</v>
      </c>
      <c r="Q8" s="82">
        <f t="shared" si="5"/>
        <v>-2.32969676680755E-6</v>
      </c>
      <c r="R8" s="83">
        <v>1.2131110130761494E-4</v>
      </c>
      <c r="S8" s="84">
        <f t="shared" si="6"/>
        <v>9.4028068696791478E-4</v>
      </c>
      <c r="T8" s="85">
        <f>分析係数表!F11</f>
        <v>0.7</v>
      </c>
      <c r="U8" s="86">
        <f t="shared" si="7"/>
        <v>6.5819648087754026E-4</v>
      </c>
      <c r="V8" s="87">
        <f>分析係数表!D11</f>
        <v>0</v>
      </c>
      <c r="W8" s="88">
        <f t="shared" si="8"/>
        <v>0</v>
      </c>
      <c r="X8" s="76">
        <f>分析係数表!E11</f>
        <v>0</v>
      </c>
      <c r="Y8" s="89">
        <f t="shared" si="9"/>
        <v>0</v>
      </c>
    </row>
    <row r="9" spans="1:25" x14ac:dyDescent="0.2">
      <c r="A9" s="6" t="s">
        <v>223</v>
      </c>
      <c r="B9" s="5" t="s">
        <v>191</v>
      </c>
      <c r="C9" s="90"/>
      <c r="D9" s="76">
        <f>投入係数表!S9</f>
        <v>0</v>
      </c>
      <c r="E9" s="77">
        <f t="shared" si="0"/>
        <v>0</v>
      </c>
      <c r="F9" s="76">
        <f>分析係数表!C12</f>
        <v>0.17595248540478525</v>
      </c>
      <c r="G9" s="77">
        <f t="shared" si="1"/>
        <v>0</v>
      </c>
      <c r="H9" s="77">
        <v>7.7924416009020445E-4</v>
      </c>
      <c r="I9" s="77">
        <f t="shared" si="2"/>
        <v>7.7924416009020445E-4</v>
      </c>
      <c r="J9" s="76">
        <f>分析係数表!G12</f>
        <v>0.14349788595589075</v>
      </c>
      <c r="K9" s="78">
        <f t="shared" si="3"/>
        <v>1.1181988961641803E-4</v>
      </c>
      <c r="L9" s="79"/>
      <c r="M9" s="80"/>
      <c r="N9" s="81">
        <f>分析係数表!H12</f>
        <v>9.2205786969274298E-2</v>
      </c>
      <c r="O9" s="82">
        <f t="shared" si="4"/>
        <v>1.4447319404433152</v>
      </c>
      <c r="P9" s="76">
        <f>分析係数表!C12</f>
        <v>0.17595248540478525</v>
      </c>
      <c r="Q9" s="82">
        <f t="shared" si="5"/>
        <v>0.25420417566467951</v>
      </c>
      <c r="R9" s="83">
        <v>0.28262623341647342</v>
      </c>
      <c r="S9" s="84">
        <f t="shared" si="6"/>
        <v>0.28340547757656365</v>
      </c>
      <c r="T9" s="85">
        <f>分析係数表!F12</f>
        <v>0.29285224545766197</v>
      </c>
      <c r="U9" s="86">
        <f t="shared" si="7"/>
        <v>8.2995930483297731E-2</v>
      </c>
      <c r="V9" s="87">
        <f>分析係数表!D12</f>
        <v>4.4880585075991318E-2</v>
      </c>
      <c r="W9" s="88">
        <f t="shared" si="8"/>
        <v>0</v>
      </c>
      <c r="X9" s="76">
        <f>分析係数表!E12</f>
        <v>4.4223517312307163E-2</v>
      </c>
      <c r="Y9" s="89">
        <f t="shared" si="9"/>
        <v>0</v>
      </c>
    </row>
    <row r="10" spans="1:25" x14ac:dyDescent="0.2">
      <c r="A10" s="6" t="s">
        <v>224</v>
      </c>
      <c r="B10" s="5" t="s">
        <v>28</v>
      </c>
      <c r="C10" s="90"/>
      <c r="D10" s="76">
        <f>投入係数表!S10</f>
        <v>1.3605442176870747E-3</v>
      </c>
      <c r="E10" s="77">
        <f t="shared" si="0"/>
        <v>0.13605442176870747</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0.22088282157176184</v>
      </c>
      <c r="P10" s="76">
        <f>分析係数表!C13</f>
        <v>0</v>
      </c>
      <c r="Q10" s="82">
        <f t="shared" si="5"/>
        <v>0</v>
      </c>
      <c r="R10" s="83">
        <v>0</v>
      </c>
      <c r="S10" s="84">
        <f t="shared" si="6"/>
        <v>0</v>
      </c>
      <c r="T10" s="85">
        <f>分析係数表!F13</f>
        <v>0.37873754152823919</v>
      </c>
      <c r="U10" s="86">
        <f t="shared" si="7"/>
        <v>0</v>
      </c>
      <c r="V10" s="87">
        <f>分析係数表!D13</f>
        <v>0.50166112956810627</v>
      </c>
      <c r="W10" s="88">
        <f t="shared" si="8"/>
        <v>0</v>
      </c>
      <c r="X10" s="76">
        <f>分析係数表!E13</f>
        <v>0.36212624584717606</v>
      </c>
      <c r="Y10" s="89">
        <f t="shared" si="9"/>
        <v>0</v>
      </c>
    </row>
    <row r="11" spans="1:25" x14ac:dyDescent="0.2">
      <c r="A11" s="6" t="s">
        <v>225</v>
      </c>
      <c r="B11" s="5" t="s">
        <v>268</v>
      </c>
      <c r="C11" s="90"/>
      <c r="D11" s="76">
        <f>投入係数表!S11</f>
        <v>5.4421768707482989E-3</v>
      </c>
      <c r="E11" s="77">
        <f t="shared" si="0"/>
        <v>0.54421768707482987</v>
      </c>
      <c r="F11" s="76">
        <f>分析係数表!C14</f>
        <v>0.19640062597809071</v>
      </c>
      <c r="G11" s="77">
        <f t="shared" si="1"/>
        <v>0.10688469440984527</v>
      </c>
      <c r="H11" s="77">
        <v>0.1576092479920182</v>
      </c>
      <c r="I11" s="77">
        <f t="shared" si="2"/>
        <v>0.1576092479920182</v>
      </c>
      <c r="J11" s="76">
        <f>分析係数表!G14</f>
        <v>0.16773857118025379</v>
      </c>
      <c r="K11" s="78">
        <f t="shared" si="3"/>
        <v>2.6437150062975416E-2</v>
      </c>
      <c r="L11" s="79"/>
      <c r="M11" s="80"/>
      <c r="N11" s="81">
        <f>分析係数表!H14</f>
        <v>1.1652001216859241E-3</v>
      </c>
      <c r="O11" s="82">
        <f t="shared" si="4"/>
        <v>1.8257008460532433E-2</v>
      </c>
      <c r="P11" s="76">
        <f>分析係数表!C14</f>
        <v>0.19640062597809071</v>
      </c>
      <c r="Q11" s="82">
        <f t="shared" si="5"/>
        <v>3.5856878901358684E-3</v>
      </c>
      <c r="R11" s="83">
        <v>2.0110953201297882E-2</v>
      </c>
      <c r="S11" s="84">
        <f t="shared" si="6"/>
        <v>0.17772020119331608</v>
      </c>
      <c r="T11" s="85">
        <f>分析係数表!F14</f>
        <v>0.31948548583347819</v>
      </c>
      <c r="U11" s="86">
        <f t="shared" si="7"/>
        <v>5.6779024820670078E-2</v>
      </c>
      <c r="V11" s="87">
        <f>分析係数表!D14</f>
        <v>9.0039979141317575E-2</v>
      </c>
      <c r="W11" s="88">
        <f t="shared" si="8"/>
        <v>0</v>
      </c>
      <c r="X11" s="76">
        <f>分析係数表!E14</f>
        <v>7.6134190856944201E-2</v>
      </c>
      <c r="Y11" s="89">
        <f t="shared" si="9"/>
        <v>0</v>
      </c>
    </row>
    <row r="12" spans="1:25" x14ac:dyDescent="0.2">
      <c r="A12" s="6" t="s">
        <v>226</v>
      </c>
      <c r="B12" s="5" t="s">
        <v>29</v>
      </c>
      <c r="C12" s="90"/>
      <c r="D12" s="76">
        <f>投入係数表!S12</f>
        <v>1.7006802721088437E-2</v>
      </c>
      <c r="E12" s="77">
        <f t="shared" si="0"/>
        <v>1.7006802721088436</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0.13310528335757635</v>
      </c>
      <c r="P12" s="76">
        <f>分析係数表!C15</f>
        <v>0</v>
      </c>
      <c r="Q12" s="82">
        <f t="shared" si="5"/>
        <v>0</v>
      </c>
      <c r="R12" s="83">
        <v>0</v>
      </c>
      <c r="S12" s="84">
        <f t="shared" si="6"/>
        <v>0</v>
      </c>
      <c r="T12" s="85">
        <f>分析係数表!F15</f>
        <v>0.30372492836676218</v>
      </c>
      <c r="U12" s="86">
        <f t="shared" si="7"/>
        <v>0</v>
      </c>
      <c r="V12" s="87">
        <f>分析係数表!D15</f>
        <v>2.2027220630372494E-2</v>
      </c>
      <c r="W12" s="88">
        <f t="shared" si="8"/>
        <v>0</v>
      </c>
      <c r="X12" s="76">
        <f>分析係数表!E15</f>
        <v>2.0355778414517668E-2</v>
      </c>
      <c r="Y12" s="89">
        <f t="shared" si="9"/>
        <v>0</v>
      </c>
    </row>
    <row r="13" spans="1:25" x14ac:dyDescent="0.2">
      <c r="A13" s="6" t="s">
        <v>227</v>
      </c>
      <c r="B13" s="5" t="s">
        <v>30</v>
      </c>
      <c r="C13" s="90"/>
      <c r="D13" s="76">
        <f>投入係数表!S13</f>
        <v>6.8027210884353737E-4</v>
      </c>
      <c r="E13" s="77">
        <f t="shared" si="0"/>
        <v>6.8027210884353734E-2</v>
      </c>
      <c r="F13" s="76">
        <f>分析係数表!C16</f>
        <v>6.4643221946592777E-2</v>
      </c>
      <c r="G13" s="77">
        <f t="shared" si="1"/>
        <v>4.3974980916049507E-3</v>
      </c>
      <c r="H13" s="77">
        <v>1.0939730408010629E-2</v>
      </c>
      <c r="I13" s="77">
        <f t="shared" si="2"/>
        <v>1.0939730408010629E-2</v>
      </c>
      <c r="J13" s="76">
        <f>分析係数表!G16</f>
        <v>3.2854209445585217E-2</v>
      </c>
      <c r="K13" s="78">
        <f t="shared" si="3"/>
        <v>3.5941619410301864E-4</v>
      </c>
      <c r="L13" s="79"/>
      <c r="M13" s="80"/>
      <c r="N13" s="81">
        <f>分析係数表!H16</f>
        <v>1.6731814555243689E-2</v>
      </c>
      <c r="O13" s="82">
        <f t="shared" si="4"/>
        <v>0.26216344661306423</v>
      </c>
      <c r="P13" s="76">
        <f>分析係数表!C16</f>
        <v>6.4643221946592777E-2</v>
      </c>
      <c r="Q13" s="82">
        <f t="shared" si="5"/>
        <v>1.6947089865692037E-2</v>
      </c>
      <c r="R13" s="83">
        <v>2.0102009865701861E-2</v>
      </c>
      <c r="S13" s="84">
        <f t="shared" si="6"/>
        <v>3.1041740273712488E-2</v>
      </c>
      <c r="T13" s="85">
        <f>分析係数表!F16</f>
        <v>0.28747433264887062</v>
      </c>
      <c r="U13" s="86">
        <f t="shared" si="7"/>
        <v>8.9237035694450673E-3</v>
      </c>
      <c r="V13" s="87">
        <f>分析係数表!D16</f>
        <v>2.0533880903490759E-2</v>
      </c>
      <c r="W13" s="88">
        <f t="shared" si="8"/>
        <v>0</v>
      </c>
      <c r="X13" s="76">
        <f>分析係数表!E16</f>
        <v>1.9507186858316223E-2</v>
      </c>
      <c r="Y13" s="89">
        <f t="shared" si="9"/>
        <v>0</v>
      </c>
    </row>
    <row r="14" spans="1:25" x14ac:dyDescent="0.2">
      <c r="A14" s="6" t="s">
        <v>2</v>
      </c>
      <c r="B14" s="5" t="s">
        <v>365</v>
      </c>
      <c r="C14" s="90"/>
      <c r="D14" s="76">
        <f>投入係数表!S14</f>
        <v>4.0136054421768708E-2</v>
      </c>
      <c r="E14" s="77">
        <f t="shared" si="0"/>
        <v>4.0136054421768712</v>
      </c>
      <c r="F14" s="76">
        <f>分析係数表!C17</f>
        <v>7.1833954921355581E-2</v>
      </c>
      <c r="G14" s="77">
        <f t="shared" si="1"/>
        <v>0.28831315240544081</v>
      </c>
      <c r="H14" s="77">
        <v>0.31051848743641375</v>
      </c>
      <c r="I14" s="77">
        <f t="shared" si="2"/>
        <v>0.31051848743641375</v>
      </c>
      <c r="J14" s="76">
        <f>分析係数表!G17</f>
        <v>0.22404227212681638</v>
      </c>
      <c r="K14" s="78">
        <f t="shared" si="3"/>
        <v>6.9569267462636419E-2</v>
      </c>
      <c r="L14" s="79"/>
      <c r="M14" s="80"/>
      <c r="N14" s="81">
        <f>分析係数表!H17</f>
        <v>2.8642111365580103E-3</v>
      </c>
      <c r="O14" s="82">
        <f t="shared" si="4"/>
        <v>4.4878065132047701E-2</v>
      </c>
      <c r="P14" s="76">
        <f>分析係数表!C17</f>
        <v>7.1833954921355581E-2</v>
      </c>
      <c r="Q14" s="82">
        <f t="shared" si="5"/>
        <v>3.2237689076531741E-3</v>
      </c>
      <c r="R14" s="83">
        <v>7.4355939277129602E-3</v>
      </c>
      <c r="S14" s="84">
        <f t="shared" si="6"/>
        <v>0.31795408136412673</v>
      </c>
      <c r="T14" s="85">
        <f>分析係数表!F17</f>
        <v>0.35984147952443857</v>
      </c>
      <c r="U14" s="86">
        <f t="shared" si="7"/>
        <v>0.11441306705890109</v>
      </c>
      <c r="V14" s="87">
        <f>分析係数表!D17</f>
        <v>0.11783355350066051</v>
      </c>
      <c r="W14" s="88">
        <f t="shared" si="8"/>
        <v>0</v>
      </c>
      <c r="X14" s="76">
        <f>分析係数表!E17</f>
        <v>0.10752972258916776</v>
      </c>
      <c r="Y14" s="89">
        <f t="shared" si="9"/>
        <v>0</v>
      </c>
    </row>
    <row r="15" spans="1:25" x14ac:dyDescent="0.2">
      <c r="A15" s="6" t="s">
        <v>3</v>
      </c>
      <c r="B15" s="5" t="s">
        <v>31</v>
      </c>
      <c r="C15" s="90"/>
      <c r="D15" s="76">
        <f>投入係数表!S15</f>
        <v>1.9047619047619049E-2</v>
      </c>
      <c r="E15" s="77">
        <f t="shared" si="0"/>
        <v>1.9047619047619049</v>
      </c>
      <c r="F15" s="76">
        <f>分析係数表!C18</f>
        <v>8.5547050877982866E-2</v>
      </c>
      <c r="G15" s="77">
        <f t="shared" si="1"/>
        <v>0.16294676357711024</v>
      </c>
      <c r="H15" s="77">
        <v>0.17357853828037864</v>
      </c>
      <c r="I15" s="77">
        <f t="shared" si="2"/>
        <v>0.17357853828037864</v>
      </c>
      <c r="J15" s="76">
        <f>分析係数表!G18</f>
        <v>0.21485411140583555</v>
      </c>
      <c r="K15" s="78">
        <f t="shared" si="3"/>
        <v>3.7294062601354559E-2</v>
      </c>
      <c r="L15" s="79"/>
      <c r="M15" s="80"/>
      <c r="N15" s="81">
        <f>分析係数表!H18</f>
        <v>4.4771236202710384E-4</v>
      </c>
      <c r="O15" s="82">
        <f t="shared" si="4"/>
        <v>7.0150081769533483E-3</v>
      </c>
      <c r="P15" s="76">
        <f>分析係数表!C18</f>
        <v>8.5547050877982866E-2</v>
      </c>
      <c r="Q15" s="82">
        <f t="shared" si="5"/>
        <v>6.0011326142329392E-4</v>
      </c>
      <c r="R15" s="83">
        <v>1.494392361331465E-3</v>
      </c>
      <c r="S15" s="84">
        <f t="shared" si="6"/>
        <v>0.17507293064171012</v>
      </c>
      <c r="T15" s="85">
        <f>分析係数表!F18</f>
        <v>0.45800176834659595</v>
      </c>
      <c r="U15" s="86">
        <f t="shared" si="7"/>
        <v>8.018371182352417E-2</v>
      </c>
      <c r="V15" s="87">
        <f>分析係数表!D18</f>
        <v>9.637488947833775E-2</v>
      </c>
      <c r="W15" s="88">
        <f t="shared" si="8"/>
        <v>0</v>
      </c>
      <c r="X15" s="76">
        <f>分析係数表!E18</f>
        <v>8.3996463306808128E-2</v>
      </c>
      <c r="Y15" s="89">
        <f t="shared" si="9"/>
        <v>0</v>
      </c>
    </row>
    <row r="16" spans="1:25" x14ac:dyDescent="0.2">
      <c r="A16" s="6" t="s">
        <v>4</v>
      </c>
      <c r="B16" s="5" t="s">
        <v>32</v>
      </c>
      <c r="C16" s="90"/>
      <c r="D16" s="76">
        <f>投入係数表!S16</f>
        <v>2.3129251700680271E-2</v>
      </c>
      <c r="E16" s="77">
        <f t="shared" si="0"/>
        <v>2.3129251700680271</v>
      </c>
      <c r="F16" s="76">
        <f>分析係数表!C19</f>
        <v>0.13115875912408759</v>
      </c>
      <c r="G16" s="77">
        <f t="shared" si="1"/>
        <v>0.30336039525299169</v>
      </c>
      <c r="H16" s="77">
        <v>0.41358872965089766</v>
      </c>
      <c r="I16" s="77">
        <f t="shared" si="2"/>
        <v>0.41358872965089766</v>
      </c>
      <c r="J16" s="76">
        <f>分析係数表!G19</f>
        <v>5.7684761281883587E-2</v>
      </c>
      <c r="K16" s="78">
        <f t="shared" si="3"/>
        <v>2.385776713878952E-2</v>
      </c>
      <c r="L16" s="79"/>
      <c r="M16" s="80"/>
      <c r="N16" s="81">
        <f>分析係数表!H19</f>
        <v>-1.1479804154541123E-4</v>
      </c>
      <c r="O16" s="82">
        <f t="shared" si="4"/>
        <v>-1.7987200453726533E-3</v>
      </c>
      <c r="P16" s="76">
        <f>分析係数表!C19</f>
        <v>0.13115875912408759</v>
      </c>
      <c r="Q16" s="82">
        <f t="shared" si="5"/>
        <v>-2.3591788916269972E-4</v>
      </c>
      <c r="R16" s="83">
        <v>1.6968683100821883E-3</v>
      </c>
      <c r="S16" s="84">
        <f t="shared" si="6"/>
        <v>0.41528559796097986</v>
      </c>
      <c r="T16" s="85">
        <f>分析係数表!F19</f>
        <v>0.24015696533682146</v>
      </c>
      <c r="U16" s="86">
        <f t="shared" si="7"/>
        <v>9.9733728954396209E-2</v>
      </c>
      <c r="V16" s="87">
        <f>分析係数表!D19</f>
        <v>2.0536298234139962E-2</v>
      </c>
      <c r="W16" s="88">
        <f t="shared" si="8"/>
        <v>0</v>
      </c>
      <c r="X16" s="76">
        <f>分析係数表!E19</f>
        <v>2.0274689339437543E-2</v>
      </c>
      <c r="Y16" s="89">
        <f t="shared" si="9"/>
        <v>0</v>
      </c>
    </row>
    <row r="17" spans="1:25" x14ac:dyDescent="0.2">
      <c r="A17" s="6" t="s">
        <v>5</v>
      </c>
      <c r="B17" s="5" t="s">
        <v>33</v>
      </c>
      <c r="C17" s="90"/>
      <c r="D17" s="76">
        <f>投入係数表!S17</f>
        <v>3.8095238095238099E-2</v>
      </c>
      <c r="E17" s="77">
        <f t="shared" si="0"/>
        <v>3.8095238095238098</v>
      </c>
      <c r="F17" s="76">
        <f>分析係数表!C20</f>
        <v>0.10578609000584449</v>
      </c>
      <c r="G17" s="77">
        <f t="shared" si="1"/>
        <v>0.40299462859369334</v>
      </c>
      <c r="H17" s="77">
        <v>0.45720632032521108</v>
      </c>
      <c r="I17" s="77">
        <f t="shared" si="2"/>
        <v>0.45720632032521108</v>
      </c>
      <c r="J17" s="76">
        <f>分析係数表!G20</f>
        <v>0.10007552870090634</v>
      </c>
      <c r="K17" s="78">
        <f t="shared" si="3"/>
        <v>4.5755164231941439E-2</v>
      </c>
      <c r="L17" s="79"/>
      <c r="M17" s="80"/>
      <c r="N17" s="81">
        <f>分析係数表!H20</f>
        <v>5.5677050149524447E-4</v>
      </c>
      <c r="O17" s="82">
        <f t="shared" si="4"/>
        <v>8.7237922200573692E-3</v>
      </c>
      <c r="P17" s="76">
        <f>分析係数表!C20</f>
        <v>0.10578609000584449</v>
      </c>
      <c r="Q17" s="82">
        <f t="shared" si="5"/>
        <v>9.2285586898327476E-4</v>
      </c>
      <c r="R17" s="83">
        <v>2.9133021459411493E-3</v>
      </c>
      <c r="S17" s="84">
        <f t="shared" si="6"/>
        <v>0.46011962247115223</v>
      </c>
      <c r="T17" s="85">
        <f>分析係数表!F20</f>
        <v>0.22356495468277945</v>
      </c>
      <c r="U17" s="86">
        <f t="shared" si="7"/>
        <v>0.10286662254642075</v>
      </c>
      <c r="V17" s="87">
        <f>分析係数表!D20</f>
        <v>3.8519637462235648E-2</v>
      </c>
      <c r="W17" s="88">
        <f t="shared" si="8"/>
        <v>0</v>
      </c>
      <c r="X17" s="76">
        <f>分析係数表!E20</f>
        <v>4.1163141993957701E-2</v>
      </c>
      <c r="Y17" s="89">
        <f t="shared" si="9"/>
        <v>0</v>
      </c>
    </row>
    <row r="18" spans="1:25" x14ac:dyDescent="0.2">
      <c r="A18" s="6" t="s">
        <v>6</v>
      </c>
      <c r="B18" s="5" t="s">
        <v>34</v>
      </c>
      <c r="C18" s="90"/>
      <c r="D18" s="76">
        <f>投入係数表!S18</f>
        <v>4.0136054421768708E-2</v>
      </c>
      <c r="E18" s="77">
        <f t="shared" si="0"/>
        <v>4.0136054421768712</v>
      </c>
      <c r="F18" s="76">
        <f>分析係数表!C21</f>
        <v>0.49326544021024965</v>
      </c>
      <c r="G18" s="77">
        <f t="shared" si="1"/>
        <v>1.9797728552656282</v>
      </c>
      <c r="H18" s="77">
        <v>2.1527383401295275</v>
      </c>
      <c r="I18" s="77">
        <f t="shared" si="2"/>
        <v>2.1527383401295275</v>
      </c>
      <c r="J18" s="76">
        <f>分析係数表!G21</f>
        <v>0.28516082529957654</v>
      </c>
      <c r="K18" s="78">
        <f t="shared" si="3"/>
        <v>0.61387664172537659</v>
      </c>
      <c r="L18" s="79"/>
      <c r="M18" s="80"/>
      <c r="N18" s="81">
        <f>分析係数表!H21</f>
        <v>9.2412423444056041E-4</v>
      </c>
      <c r="O18" s="82">
        <f t="shared" si="4"/>
        <v>1.447969636524986E-2</v>
      </c>
      <c r="P18" s="76">
        <f>分析係数表!C21</f>
        <v>0.49326544021024965</v>
      </c>
      <c r="Q18" s="82">
        <f t="shared" si="5"/>
        <v>7.142333801715724E-3</v>
      </c>
      <c r="R18" s="83">
        <v>1.9996268561887885E-2</v>
      </c>
      <c r="S18" s="84">
        <f t="shared" si="6"/>
        <v>2.1727346086914152</v>
      </c>
      <c r="T18" s="85">
        <f>分析係数表!F21</f>
        <v>0.42584917560140551</v>
      </c>
      <c r="U18" s="86">
        <f t="shared" si="7"/>
        <v>0.92525724191188152</v>
      </c>
      <c r="V18" s="87">
        <f>分析係数表!D21</f>
        <v>0.11514550860437878</v>
      </c>
      <c r="W18" s="88">
        <f t="shared" si="8"/>
        <v>0</v>
      </c>
      <c r="X18" s="76">
        <f>分析係数表!E21</f>
        <v>9.1990269393639065E-2</v>
      </c>
      <c r="Y18" s="89">
        <f t="shared" si="9"/>
        <v>0</v>
      </c>
    </row>
    <row r="19" spans="1:25" x14ac:dyDescent="0.2">
      <c r="A19" s="6" t="s">
        <v>7</v>
      </c>
      <c r="B19" s="5" t="s">
        <v>269</v>
      </c>
      <c r="C19" s="90"/>
      <c r="D19" s="76">
        <f>投入係数表!S19</f>
        <v>1.5646258503401362E-2</v>
      </c>
      <c r="E19" s="77">
        <f t="shared" si="0"/>
        <v>1.5646258503401362</v>
      </c>
      <c r="F19" s="76">
        <f>分析係数表!C22</f>
        <v>6.9390630503698536E-2</v>
      </c>
      <c r="G19" s="77">
        <f t="shared" si="1"/>
        <v>0.10857037425748751</v>
      </c>
      <c r="H19" s="77">
        <v>0.11512145446311685</v>
      </c>
      <c r="I19" s="77">
        <f t="shared" si="2"/>
        <v>0.11512145446311685</v>
      </c>
      <c r="J19" s="76">
        <f>分析係数表!G22</f>
        <v>0.19456830158086744</v>
      </c>
      <c r="K19" s="78">
        <f t="shared" si="3"/>
        <v>2.2398985870407815E-2</v>
      </c>
      <c r="L19" s="79"/>
      <c r="M19" s="80"/>
      <c r="N19" s="81">
        <f>分析係数表!H22</f>
        <v>4.5919216618164492E-5</v>
      </c>
      <c r="O19" s="82">
        <f t="shared" si="4"/>
        <v>7.1948801814906136E-4</v>
      </c>
      <c r="P19" s="76">
        <f>分析係数表!C22</f>
        <v>6.9390630503698536E-2</v>
      </c>
      <c r="Q19" s="82">
        <f t="shared" si="5"/>
        <v>4.9925727219219861E-5</v>
      </c>
      <c r="R19" s="83">
        <v>5.5696979094360633E-4</v>
      </c>
      <c r="S19" s="84">
        <f t="shared" si="6"/>
        <v>0.11567842425406046</v>
      </c>
      <c r="T19" s="85">
        <f>分析係数表!F22</f>
        <v>0.41264693960275639</v>
      </c>
      <c r="U19" s="86">
        <f t="shared" si="7"/>
        <v>4.7734347746507318E-2</v>
      </c>
      <c r="V19" s="87">
        <f>分析係数表!D22</f>
        <v>5.3506282934738546E-2</v>
      </c>
      <c r="W19" s="88">
        <f t="shared" si="8"/>
        <v>0</v>
      </c>
      <c r="X19" s="76">
        <f>分析係数表!E22</f>
        <v>5.2492906364004867E-2</v>
      </c>
      <c r="Y19" s="89">
        <f t="shared" si="9"/>
        <v>0</v>
      </c>
    </row>
    <row r="20" spans="1:25" x14ac:dyDescent="0.2">
      <c r="A20" s="6" t="s">
        <v>8</v>
      </c>
      <c r="B20" s="5" t="s">
        <v>270</v>
      </c>
      <c r="C20" s="90"/>
      <c r="D20" s="76">
        <f>投入係数表!S20</f>
        <v>2.0408163265306124E-3</v>
      </c>
      <c r="E20" s="77">
        <f t="shared" si="0"/>
        <v>0.20408163265306123</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3.5974400907453068E-4</v>
      </c>
      <c r="P20" s="76">
        <f>分析係数表!C23</f>
        <v>0</v>
      </c>
      <c r="Q20" s="82">
        <f t="shared" si="5"/>
        <v>0</v>
      </c>
      <c r="R20" s="83">
        <v>0</v>
      </c>
      <c r="S20" s="84">
        <f t="shared" si="6"/>
        <v>0</v>
      </c>
      <c r="T20" s="85">
        <f>分析係数表!F23</f>
        <v>0.44086968301273366</v>
      </c>
      <c r="U20" s="86">
        <f t="shared" si="7"/>
        <v>0</v>
      </c>
      <c r="V20" s="87">
        <f>分析係数表!D23</f>
        <v>7.1254402600921155E-2</v>
      </c>
      <c r="W20" s="88">
        <f t="shared" si="8"/>
        <v>0</v>
      </c>
      <c r="X20" s="76">
        <f>分析係数表!E23</f>
        <v>7.0780276347873206E-2</v>
      </c>
      <c r="Y20" s="89">
        <f t="shared" si="9"/>
        <v>0</v>
      </c>
    </row>
    <row r="21" spans="1:25" x14ac:dyDescent="0.2">
      <c r="A21" s="6" t="s">
        <v>9</v>
      </c>
      <c r="B21" s="5" t="s">
        <v>271</v>
      </c>
      <c r="C21" s="75">
        <f>最終需要_まとめ!C22</f>
        <v>100</v>
      </c>
      <c r="D21" s="76">
        <f>投入係数表!S21</f>
        <v>8.8435374149659865E-2</v>
      </c>
      <c r="E21" s="77">
        <f t="shared" si="0"/>
        <v>8.8435374149659864</v>
      </c>
      <c r="F21" s="76">
        <f>分析係数表!C24</f>
        <v>0.34782608695652173</v>
      </c>
      <c r="G21" s="77">
        <f t="shared" si="1"/>
        <v>3.0760130139012127</v>
      </c>
      <c r="H21" s="77">
        <v>3.1794378625922013</v>
      </c>
      <c r="I21" s="77">
        <f t="shared" si="2"/>
        <v>103.1794378625922</v>
      </c>
      <c r="J21" s="76">
        <f>分析係数表!G24</f>
        <v>0.20816326530612245</v>
      </c>
      <c r="K21" s="78">
        <f t="shared" si="3"/>
        <v>21.478168697927355</v>
      </c>
      <c r="L21" s="79"/>
      <c r="M21" s="80"/>
      <c r="N21" s="81">
        <f>分析係数表!H24</f>
        <v>3.5587392879077485E-4</v>
      </c>
      <c r="O21" s="82">
        <f t="shared" si="4"/>
        <v>5.576032140655226E-3</v>
      </c>
      <c r="P21" s="76">
        <f>分析係数表!C24</f>
        <v>0.34782608695652173</v>
      </c>
      <c r="Q21" s="82">
        <f t="shared" si="5"/>
        <v>1.9394894402279047E-3</v>
      </c>
      <c r="R21" s="83">
        <v>8.0524175887772172E-3</v>
      </c>
      <c r="S21" s="84">
        <f t="shared" si="6"/>
        <v>103.18749028018097</v>
      </c>
      <c r="T21" s="85">
        <f>分析係数表!F24</f>
        <v>0.39183673469387753</v>
      </c>
      <c r="U21" s="86">
        <f t="shared" si="7"/>
        <v>40.432649252642335</v>
      </c>
      <c r="V21" s="87">
        <f>分析係数表!D24</f>
        <v>9.6598639455782315E-2</v>
      </c>
      <c r="W21" s="88">
        <f t="shared" si="8"/>
        <v>10</v>
      </c>
      <c r="X21" s="76">
        <f>分析係数表!E24</f>
        <v>8.9795918367346933E-2</v>
      </c>
      <c r="Y21" s="89">
        <f t="shared" si="9"/>
        <v>9</v>
      </c>
    </row>
    <row r="22" spans="1:25" x14ac:dyDescent="0.2">
      <c r="A22" s="6" t="s">
        <v>10</v>
      </c>
      <c r="B22" s="5" t="s">
        <v>272</v>
      </c>
      <c r="C22" s="90"/>
      <c r="D22" s="76">
        <f>投入係数表!S22</f>
        <v>0.14081632653061224</v>
      </c>
      <c r="E22" s="77">
        <f t="shared" si="0"/>
        <v>14.081632653061224</v>
      </c>
      <c r="F22" s="76">
        <f>分析係数表!C25</f>
        <v>2.4457402008422391E-2</v>
      </c>
      <c r="G22" s="77">
        <f t="shared" si="1"/>
        <v>0.3444001507308459</v>
      </c>
      <c r="H22" s="77">
        <v>0.3596120548094256</v>
      </c>
      <c r="I22" s="77">
        <f t="shared" si="2"/>
        <v>0.3596120548094256</v>
      </c>
      <c r="J22" s="76">
        <f>分析係数表!G25</f>
        <v>0.19696969696969696</v>
      </c>
      <c r="K22" s="78">
        <f t="shared" si="3"/>
        <v>7.083267746246262E-2</v>
      </c>
      <c r="L22" s="79"/>
      <c r="M22" s="80"/>
      <c r="N22" s="81">
        <f>分析係数表!H25</f>
        <v>5.165911869543506E-4</v>
      </c>
      <c r="O22" s="82">
        <f t="shared" si="4"/>
        <v>8.0942402041769418E-3</v>
      </c>
      <c r="P22" s="76">
        <f>分析係数表!C25</f>
        <v>2.4457402008422391E-2</v>
      </c>
      <c r="Q22" s="82">
        <f t="shared" si="5"/>
        <v>1.9796408662629039E-4</v>
      </c>
      <c r="R22" s="83">
        <v>2.0033140131571329E-3</v>
      </c>
      <c r="S22" s="84">
        <f t="shared" si="6"/>
        <v>0.36161536882258272</v>
      </c>
      <c r="T22" s="85">
        <f>分析係数表!F25</f>
        <v>0.35101010101010099</v>
      </c>
      <c r="U22" s="86">
        <f t="shared" si="7"/>
        <v>0.12693064713721969</v>
      </c>
      <c r="V22" s="87">
        <f>分析係数表!D25</f>
        <v>2.5757575757575757E-2</v>
      </c>
      <c r="W22" s="88">
        <f t="shared" si="8"/>
        <v>0</v>
      </c>
      <c r="X22" s="76">
        <f>分析係数表!E25</f>
        <v>2.5757575757575757E-2</v>
      </c>
      <c r="Y22" s="89">
        <f t="shared" si="9"/>
        <v>0</v>
      </c>
    </row>
    <row r="23" spans="1:25" x14ac:dyDescent="0.2">
      <c r="A23" s="6" t="s">
        <v>11</v>
      </c>
      <c r="B23" s="5" t="s">
        <v>35</v>
      </c>
      <c r="C23" s="90"/>
      <c r="D23" s="76">
        <f>投入係数表!S23</f>
        <v>2.0408163265306121E-2</v>
      </c>
      <c r="E23" s="77">
        <f t="shared" si="0"/>
        <v>2.0408163265306123</v>
      </c>
      <c r="F23" s="76">
        <f>分析係数表!C26</f>
        <v>7.6803723816912361E-2</v>
      </c>
      <c r="G23" s="77">
        <f t="shared" si="1"/>
        <v>0.15674229350390279</v>
      </c>
      <c r="H23" s="77">
        <v>0.16562304040189596</v>
      </c>
      <c r="I23" s="77">
        <f t="shared" si="2"/>
        <v>0.16562304040189596</v>
      </c>
      <c r="J23" s="76">
        <f>分析係数表!G26</f>
        <v>0.19661921708185054</v>
      </c>
      <c r="K23" s="78">
        <f t="shared" si="3"/>
        <v>3.2564672534536487E-2</v>
      </c>
      <c r="L23" s="79"/>
      <c r="M23" s="80"/>
      <c r="N23" s="81">
        <f>分析係数表!H26</f>
        <v>1.0945993261354961E-2</v>
      </c>
      <c r="O23" s="82">
        <f t="shared" si="4"/>
        <v>0.17150795632628249</v>
      </c>
      <c r="P23" s="76">
        <f>分析係数表!C26</f>
        <v>7.6803723816912361E-2</v>
      </c>
      <c r="Q23" s="82">
        <f t="shared" si="5"/>
        <v>1.3172449710086867E-2</v>
      </c>
      <c r="R23" s="83">
        <v>1.421419894657436E-2</v>
      </c>
      <c r="S23" s="84">
        <f t="shared" si="6"/>
        <v>0.17983723934847032</v>
      </c>
      <c r="T23" s="85">
        <f>分析係数表!F26</f>
        <v>0.33496441281138789</v>
      </c>
      <c r="U23" s="86">
        <f t="shared" si="7"/>
        <v>6.0239075279981381E-2</v>
      </c>
      <c r="V23" s="87">
        <f>分析係数表!D26</f>
        <v>6.005338078291815E-2</v>
      </c>
      <c r="W23" s="88">
        <f t="shared" si="8"/>
        <v>0</v>
      </c>
      <c r="X23" s="76">
        <f>分析係数表!E26</f>
        <v>6.005338078291815E-2</v>
      </c>
      <c r="Y23" s="89">
        <f t="shared" si="9"/>
        <v>0</v>
      </c>
    </row>
    <row r="24" spans="1:25" x14ac:dyDescent="0.2">
      <c r="A24" s="6" t="s">
        <v>12</v>
      </c>
      <c r="B24" s="5" t="s">
        <v>366</v>
      </c>
      <c r="C24" s="90"/>
      <c r="D24" s="76">
        <f>投入係数表!S24</f>
        <v>0</v>
      </c>
      <c r="E24" s="77">
        <f t="shared" si="0"/>
        <v>0</v>
      </c>
      <c r="F24" s="76">
        <f>分析係数表!C27</f>
        <v>1</v>
      </c>
      <c r="G24" s="77">
        <f t="shared" si="1"/>
        <v>0</v>
      </c>
      <c r="H24" s="77">
        <v>4.2246767732455727E-3</v>
      </c>
      <c r="I24" s="77">
        <f t="shared" si="2"/>
        <v>4.2246767732455727E-3</v>
      </c>
      <c r="J24" s="76">
        <f>分析係数表!G27</f>
        <v>0.17096451389423448</v>
      </c>
      <c r="K24" s="78">
        <f t="shared" si="3"/>
        <v>7.2226981089819244E-4</v>
      </c>
      <c r="L24" s="79"/>
      <c r="M24" s="80"/>
      <c r="N24" s="81">
        <f>分析係数表!H27</f>
        <v>1.0923033653045878E-2</v>
      </c>
      <c r="O24" s="82">
        <f t="shared" si="4"/>
        <v>0.17114821231720795</v>
      </c>
      <c r="P24" s="76">
        <f>分析係数表!C27</f>
        <v>1</v>
      </c>
      <c r="Q24" s="82">
        <f t="shared" si="5"/>
        <v>0.17114821231720795</v>
      </c>
      <c r="R24" s="83">
        <v>0.17804215365758935</v>
      </c>
      <c r="S24" s="84">
        <f t="shared" si="6"/>
        <v>0.18226683043083491</v>
      </c>
      <c r="T24" s="85">
        <f>分析係数表!F27</f>
        <v>0.32199214841043799</v>
      </c>
      <c r="U24" s="86">
        <f t="shared" si="7"/>
        <v>5.8688488314385528E-2</v>
      </c>
      <c r="V24" s="87">
        <f>分析係数表!D27</f>
        <v>3.2561003771842047E-2</v>
      </c>
      <c r="W24" s="88">
        <f t="shared" si="8"/>
        <v>0</v>
      </c>
      <c r="X24" s="76">
        <f>分析係数表!E27</f>
        <v>3.9334924178277268E-2</v>
      </c>
      <c r="Y24" s="89">
        <f t="shared" si="9"/>
        <v>0</v>
      </c>
    </row>
    <row r="25" spans="1:25" x14ac:dyDescent="0.2">
      <c r="A25" s="6" t="s">
        <v>13</v>
      </c>
      <c r="B25" s="5" t="s">
        <v>192</v>
      </c>
      <c r="C25" s="90"/>
      <c r="D25" s="76">
        <f>投入係数表!S25</f>
        <v>0</v>
      </c>
      <c r="E25" s="77">
        <f t="shared" si="0"/>
        <v>0</v>
      </c>
      <c r="F25" s="76">
        <f>分析係数表!C28</f>
        <v>0.18074367492972143</v>
      </c>
      <c r="G25" s="77">
        <f t="shared" si="1"/>
        <v>0</v>
      </c>
      <c r="H25" s="77">
        <v>1.2595424154998466E-2</v>
      </c>
      <c r="I25" s="77">
        <f t="shared" si="2"/>
        <v>1.2595424154998466E-2</v>
      </c>
      <c r="J25" s="76">
        <f>分析係数表!G28</f>
        <v>0.12488465087665333</v>
      </c>
      <c r="K25" s="78">
        <f t="shared" si="3"/>
        <v>1.5729751482403498E-3</v>
      </c>
      <c r="L25" s="79"/>
      <c r="M25" s="80"/>
      <c r="N25" s="81">
        <f>分析係数表!H28</f>
        <v>2.063494796778767E-2</v>
      </c>
      <c r="O25" s="82">
        <f t="shared" si="4"/>
        <v>0.32331992815573446</v>
      </c>
      <c r="P25" s="76">
        <f>分析係数表!C28</f>
        <v>0.18074367492972143</v>
      </c>
      <c r="Q25" s="82">
        <f t="shared" si="5"/>
        <v>5.8438031992880959E-2</v>
      </c>
      <c r="R25" s="83">
        <v>6.7427680597893572E-2</v>
      </c>
      <c r="S25" s="84">
        <f t="shared" si="6"/>
        <v>8.0023104752892038E-2</v>
      </c>
      <c r="T25" s="85">
        <f>分析係数表!F28</f>
        <v>0.21337024505280427</v>
      </c>
      <c r="U25" s="86">
        <f t="shared" si="7"/>
        <v>1.7074549471010801E-2</v>
      </c>
      <c r="V25" s="87">
        <f>分析係数表!D28</f>
        <v>2.7888854711370859E-2</v>
      </c>
      <c r="W25" s="88">
        <f t="shared" si="8"/>
        <v>0</v>
      </c>
      <c r="X25" s="76">
        <f>分析係数表!E28</f>
        <v>2.7735055880241978E-2</v>
      </c>
      <c r="Y25" s="89">
        <f t="shared" si="9"/>
        <v>0</v>
      </c>
    </row>
    <row r="26" spans="1:25" x14ac:dyDescent="0.2">
      <c r="A26" s="6" t="s">
        <v>14</v>
      </c>
      <c r="B26" s="5" t="s">
        <v>50</v>
      </c>
      <c r="C26" s="90"/>
      <c r="D26" s="76">
        <f>投入係数表!S26</f>
        <v>7.4829931972789114E-3</v>
      </c>
      <c r="E26" s="77">
        <f t="shared" si="0"/>
        <v>0.7482993197278911</v>
      </c>
      <c r="F26" s="76">
        <f>分析係数表!C29</f>
        <v>0.4900686838685725</v>
      </c>
      <c r="G26" s="77">
        <f t="shared" si="1"/>
        <v>0.3667180627587957</v>
      </c>
      <c r="H26" s="77">
        <v>0.43797592574227728</v>
      </c>
      <c r="I26" s="77">
        <f t="shared" si="2"/>
        <v>0.43797592574227728</v>
      </c>
      <c r="J26" s="76">
        <f>分析係数表!G29</f>
        <v>0.25811666442139297</v>
      </c>
      <c r="K26" s="78">
        <f t="shared" si="3"/>
        <v>0.11304888504946831</v>
      </c>
      <c r="L26" s="79"/>
      <c r="M26" s="80"/>
      <c r="N26" s="81">
        <f>分析係数表!H29</f>
        <v>9.8668916708280954E-3</v>
      </c>
      <c r="O26" s="82">
        <f t="shared" si="4"/>
        <v>0.15459998789977955</v>
      </c>
      <c r="P26" s="76">
        <f>分析係数表!C29</f>
        <v>0.4900686838685725</v>
      </c>
      <c r="Q26" s="82">
        <f t="shared" si="5"/>
        <v>7.57646125961422E-2</v>
      </c>
      <c r="R26" s="83">
        <v>0.10913508509643119</v>
      </c>
      <c r="S26" s="84">
        <f t="shared" si="6"/>
        <v>0.5471110108387085</v>
      </c>
      <c r="T26" s="85">
        <f>分析係数表!F29</f>
        <v>0.3889263101172033</v>
      </c>
      <c r="U26" s="86">
        <f t="shared" si="7"/>
        <v>0.21278586666999211</v>
      </c>
      <c r="V26" s="87">
        <f>分析係数表!D29</f>
        <v>9.1472450491714943E-2</v>
      </c>
      <c r="W26" s="88">
        <f t="shared" si="8"/>
        <v>0</v>
      </c>
      <c r="X26" s="76">
        <f>分析係数表!E29</f>
        <v>6.1565404822847905E-2</v>
      </c>
      <c r="Y26" s="89">
        <f t="shared" si="9"/>
        <v>0</v>
      </c>
    </row>
    <row r="27" spans="1:25" x14ac:dyDescent="0.2">
      <c r="A27" s="6" t="s">
        <v>15</v>
      </c>
      <c r="B27" s="5" t="s">
        <v>36</v>
      </c>
      <c r="C27" s="90"/>
      <c r="D27" s="76">
        <f>投入係数表!S27</f>
        <v>1.3605442176870747E-3</v>
      </c>
      <c r="E27" s="77">
        <f t="shared" si="0"/>
        <v>0.13605442176870747</v>
      </c>
      <c r="F27" s="76">
        <f>分析係数表!C30</f>
        <v>1</v>
      </c>
      <c r="G27" s="77">
        <f t="shared" si="1"/>
        <v>0.13605442176870747</v>
      </c>
      <c r="H27" s="77">
        <v>0.17523105793315452</v>
      </c>
      <c r="I27" s="77">
        <f t="shared" si="2"/>
        <v>0.17523105793315452</v>
      </c>
      <c r="J27" s="76">
        <f>分析係数表!G30</f>
        <v>0.3444616177228233</v>
      </c>
      <c r="K27" s="78">
        <f t="shared" si="3"/>
        <v>6.0360373690936178E-2</v>
      </c>
      <c r="L27" s="79"/>
      <c r="M27" s="80"/>
      <c r="N27" s="81">
        <f>分析係数表!H30</f>
        <v>0</v>
      </c>
      <c r="O27" s="82">
        <f t="shared" si="4"/>
        <v>0</v>
      </c>
      <c r="P27" s="76">
        <f>分析係数表!C30</f>
        <v>1</v>
      </c>
      <c r="Q27" s="82">
        <f t="shared" si="5"/>
        <v>0</v>
      </c>
      <c r="R27" s="83">
        <v>4.1494891505463045E-2</v>
      </c>
      <c r="S27" s="84">
        <f t="shared" si="6"/>
        <v>0.21672594943861756</v>
      </c>
      <c r="T27" s="85">
        <f>分析係数表!F30</f>
        <v>0.4403400309119011</v>
      </c>
      <c r="U27" s="86">
        <f t="shared" si="7"/>
        <v>9.5433111275211965E-2</v>
      </c>
      <c r="V27" s="87">
        <f>分析係数表!D30</f>
        <v>0.12627511591962906</v>
      </c>
      <c r="W27" s="88">
        <f t="shared" si="8"/>
        <v>0</v>
      </c>
      <c r="X27" s="76">
        <f>分析係数表!E30</f>
        <v>8.212261720762494E-2</v>
      </c>
      <c r="Y27" s="89">
        <f t="shared" si="9"/>
        <v>0</v>
      </c>
    </row>
    <row r="28" spans="1:25" x14ac:dyDescent="0.2">
      <c r="A28" s="6" t="s">
        <v>16</v>
      </c>
      <c r="B28" s="5" t="s">
        <v>193</v>
      </c>
      <c r="C28" s="90"/>
      <c r="D28" s="76">
        <f>投入係数表!S28</f>
        <v>9.5238095238095247E-3</v>
      </c>
      <c r="E28" s="77">
        <f t="shared" si="0"/>
        <v>0.95238095238095244</v>
      </c>
      <c r="F28" s="76">
        <f>分析係数表!C31</f>
        <v>4.323595505617972E-2</v>
      </c>
      <c r="G28" s="77">
        <f t="shared" si="1"/>
        <v>4.1177100053504501E-2</v>
      </c>
      <c r="H28" s="77">
        <v>5.2360860701845875E-2</v>
      </c>
      <c r="I28" s="77">
        <f t="shared" si="2"/>
        <v>5.2360860701845875E-2</v>
      </c>
      <c r="J28" s="76">
        <f>分析係数表!G31</f>
        <v>7.0393374741200831E-2</v>
      </c>
      <c r="K28" s="78">
        <f t="shared" si="3"/>
        <v>3.6858576891568525E-3</v>
      </c>
      <c r="L28" s="79"/>
      <c r="M28" s="80"/>
      <c r="N28" s="81">
        <f>分析係数表!H31</f>
        <v>2.2758711736377779E-2</v>
      </c>
      <c r="O28" s="82">
        <f t="shared" si="4"/>
        <v>0.35659624899512854</v>
      </c>
      <c r="P28" s="76">
        <f>分析係数表!C31</f>
        <v>4.323595505617972E-2</v>
      </c>
      <c r="Q28" s="82">
        <f t="shared" si="5"/>
        <v>1.541777939475565E-2</v>
      </c>
      <c r="R28" s="83">
        <v>2.011661451703569E-2</v>
      </c>
      <c r="S28" s="84">
        <f t="shared" si="6"/>
        <v>7.2477475218881565E-2</v>
      </c>
      <c r="T28" s="85">
        <f>分析係数表!F31</f>
        <v>0.34575569358178054</v>
      </c>
      <c r="U28" s="86">
        <f t="shared" si="7"/>
        <v>2.5059499713360706E-2</v>
      </c>
      <c r="V28" s="87">
        <f>分析係数表!D31</f>
        <v>1.4492753623188406E-2</v>
      </c>
      <c r="W28" s="88">
        <f t="shared" si="8"/>
        <v>0</v>
      </c>
      <c r="X28" s="76">
        <f>分析係数表!E31</f>
        <v>1.2422360248447204E-2</v>
      </c>
      <c r="Y28" s="89">
        <f t="shared" si="9"/>
        <v>0</v>
      </c>
    </row>
    <row r="29" spans="1:25" x14ac:dyDescent="0.2">
      <c r="A29" s="6" t="s">
        <v>17</v>
      </c>
      <c r="B29" s="5" t="s">
        <v>273</v>
      </c>
      <c r="C29" s="90"/>
      <c r="D29" s="76">
        <f>投入係数表!S29</f>
        <v>6.8027210884353737E-4</v>
      </c>
      <c r="E29" s="77">
        <f t="shared" si="0"/>
        <v>6.8027210884353734E-2</v>
      </c>
      <c r="F29" s="76">
        <f>分析係数表!C32</f>
        <v>0.52019105514546249</v>
      </c>
      <c r="G29" s="77">
        <f t="shared" si="1"/>
        <v>3.5387146608534856E-2</v>
      </c>
      <c r="H29" s="77">
        <v>4.6410312308008538E-2</v>
      </c>
      <c r="I29" s="77">
        <f t="shared" si="2"/>
        <v>4.6410312308008538E-2</v>
      </c>
      <c r="J29" s="76">
        <f>分析係数表!G32</f>
        <v>0.14013266998341625</v>
      </c>
      <c r="K29" s="78">
        <f t="shared" si="3"/>
        <v>6.503600978485442E-3</v>
      </c>
      <c r="L29" s="79"/>
      <c r="M29" s="80"/>
      <c r="N29" s="81">
        <f>分析係数表!H32</f>
        <v>6.5492282701657108E-3</v>
      </c>
      <c r="O29" s="82">
        <f t="shared" si="4"/>
        <v>0.10261697858850988</v>
      </c>
      <c r="P29" s="76">
        <f>分析係数表!C32</f>
        <v>0.52019105514546249</v>
      </c>
      <c r="Q29" s="82">
        <f t="shared" si="5"/>
        <v>5.3380434367796284E-2</v>
      </c>
      <c r="R29" s="83">
        <v>6.7105694176672212E-2</v>
      </c>
      <c r="S29" s="84">
        <f t="shared" si="6"/>
        <v>0.11351600648468074</v>
      </c>
      <c r="T29" s="85">
        <f>分析係数表!F32</f>
        <v>0.48341625207296851</v>
      </c>
      <c r="U29" s="86">
        <f t="shared" si="7"/>
        <v>5.4875482405115153E-2</v>
      </c>
      <c r="V29" s="87">
        <f>分析係数表!D32</f>
        <v>9.1210613598673301E-3</v>
      </c>
      <c r="W29" s="88">
        <f t="shared" si="8"/>
        <v>0</v>
      </c>
      <c r="X29" s="76">
        <f>分析係数表!E32</f>
        <v>1.4096185737976783E-2</v>
      </c>
      <c r="Y29" s="89">
        <f t="shared" si="9"/>
        <v>0</v>
      </c>
    </row>
    <row r="30" spans="1:25" x14ac:dyDescent="0.2">
      <c r="A30" s="6" t="s">
        <v>18</v>
      </c>
      <c r="B30" s="5" t="s">
        <v>274</v>
      </c>
      <c r="C30" s="90"/>
      <c r="D30" s="76">
        <f>投入係数表!S30</f>
        <v>6.8027210884353737E-4</v>
      </c>
      <c r="E30" s="77">
        <f t="shared" si="0"/>
        <v>6.8027210884353734E-2</v>
      </c>
      <c r="F30" s="76">
        <f>分析係数表!C33</f>
        <v>0.8616094310609943</v>
      </c>
      <c r="G30" s="77">
        <f t="shared" si="1"/>
        <v>5.86128864667343E-2</v>
      </c>
      <c r="H30" s="77">
        <v>7.297515419742294E-2</v>
      </c>
      <c r="I30" s="77">
        <f t="shared" si="2"/>
        <v>7.297515419742294E-2</v>
      </c>
      <c r="J30" s="76">
        <f>分析係数表!G33</f>
        <v>0.50771971496437052</v>
      </c>
      <c r="K30" s="78">
        <f t="shared" si="3"/>
        <v>3.7050924488596565E-2</v>
      </c>
      <c r="L30" s="79"/>
      <c r="M30" s="80"/>
      <c r="N30" s="81">
        <f>分析係数表!H33</f>
        <v>9.6430354898145438E-4</v>
      </c>
      <c r="O30" s="82">
        <f t="shared" si="4"/>
        <v>1.5109248381130289E-2</v>
      </c>
      <c r="P30" s="76">
        <f>分析係数表!C33</f>
        <v>0.8616094310609943</v>
      </c>
      <c r="Q30" s="82">
        <f t="shared" si="5"/>
        <v>1.3018270901424918E-2</v>
      </c>
      <c r="R30" s="83">
        <v>3.6622334539896925E-2</v>
      </c>
      <c r="S30" s="84">
        <f t="shared" si="6"/>
        <v>0.10959748873731986</v>
      </c>
      <c r="T30" s="85">
        <f>分析係数表!F33</f>
        <v>0.64489311163895491</v>
      </c>
      <c r="U30" s="86">
        <f t="shared" si="7"/>
        <v>7.0678665539625526E-2</v>
      </c>
      <c r="V30" s="87">
        <f>分析係数表!D33</f>
        <v>5.3444180522565318E-2</v>
      </c>
      <c r="W30" s="88">
        <f t="shared" si="8"/>
        <v>0</v>
      </c>
      <c r="X30" s="76">
        <f>分析係数表!E33</f>
        <v>5.6413301662707839E-2</v>
      </c>
      <c r="Y30" s="89">
        <f t="shared" si="9"/>
        <v>0</v>
      </c>
    </row>
    <row r="31" spans="1:25" x14ac:dyDescent="0.2">
      <c r="A31" s="6" t="s">
        <v>19</v>
      </c>
      <c r="B31" s="5" t="s">
        <v>275</v>
      </c>
      <c r="C31" s="90"/>
      <c r="D31" s="76">
        <f>投入係数表!S31</f>
        <v>4.9659863945578232E-2</v>
      </c>
      <c r="E31" s="77">
        <f t="shared" si="0"/>
        <v>4.9659863945578229</v>
      </c>
      <c r="F31" s="76">
        <f>分析係数表!C34</f>
        <v>0.46533725073451271</v>
      </c>
      <c r="G31" s="77">
        <f t="shared" si="1"/>
        <v>2.3108584560285323</v>
      </c>
      <c r="H31" s="77">
        <v>2.5593781246201242</v>
      </c>
      <c r="I31" s="77">
        <f t="shared" si="2"/>
        <v>2.5593781246201242</v>
      </c>
      <c r="J31" s="76">
        <f>分析係数表!G34</f>
        <v>0.42478189749182116</v>
      </c>
      <c r="K31" s="78">
        <f t="shared" si="3"/>
        <v>1.087177496175195</v>
      </c>
      <c r="L31" s="79"/>
      <c r="M31" s="80"/>
      <c r="N31" s="81">
        <f>分析係数表!H34</f>
        <v>0.16189393808941618</v>
      </c>
      <c r="O31" s="82">
        <f t="shared" si="4"/>
        <v>2.5366449439867842</v>
      </c>
      <c r="P31" s="76">
        <f>分析係数表!C34</f>
        <v>0.46533725073451271</v>
      </c>
      <c r="Q31" s="82">
        <f t="shared" si="5"/>
        <v>1.1803953843244122</v>
      </c>
      <c r="R31" s="83">
        <v>1.2833491318265908</v>
      </c>
      <c r="S31" s="84">
        <f t="shared" si="6"/>
        <v>3.842727256446715</v>
      </c>
      <c r="T31" s="85">
        <f>分析係数表!F34</f>
        <v>0.69907306434023986</v>
      </c>
      <c r="U31" s="86">
        <f t="shared" si="7"/>
        <v>2.6863471185879679</v>
      </c>
      <c r="V31" s="87">
        <f>分析係数表!D34</f>
        <v>0.22532715376226828</v>
      </c>
      <c r="W31" s="88">
        <f t="shared" si="8"/>
        <v>1</v>
      </c>
      <c r="X31" s="76">
        <f>分析係数表!E34</f>
        <v>0.16319520174482008</v>
      </c>
      <c r="Y31" s="89">
        <f t="shared" si="9"/>
        <v>1</v>
      </c>
    </row>
    <row r="32" spans="1:25" x14ac:dyDescent="0.2">
      <c r="A32" s="6" t="s">
        <v>20</v>
      </c>
      <c r="B32" s="5" t="s">
        <v>37</v>
      </c>
      <c r="C32" s="90"/>
      <c r="D32" s="76">
        <f>投入係数表!S32</f>
        <v>1.0884353741496598E-2</v>
      </c>
      <c r="E32" s="77">
        <f t="shared" si="0"/>
        <v>1.0884353741496597</v>
      </c>
      <c r="F32" s="76">
        <f>分析係数表!C35</f>
        <v>0.39835445318599483</v>
      </c>
      <c r="G32" s="77">
        <f t="shared" si="1"/>
        <v>0.43358307829768139</v>
      </c>
      <c r="H32" s="77">
        <v>0.51686468629439541</v>
      </c>
      <c r="I32" s="77">
        <f t="shared" si="2"/>
        <v>0.51686468629439541</v>
      </c>
      <c r="J32" s="76">
        <f>分析係数表!G35</f>
        <v>0.31392226148409896</v>
      </c>
      <c r="K32" s="78">
        <f t="shared" si="3"/>
        <v>0.16225533120280597</v>
      </c>
      <c r="L32" s="79"/>
      <c r="M32" s="80"/>
      <c r="N32" s="81">
        <f>分析係数表!H35</f>
        <v>6.1135697025008755E-2</v>
      </c>
      <c r="O32" s="82">
        <f t="shared" si="4"/>
        <v>0.95790836016320657</v>
      </c>
      <c r="P32" s="76">
        <f>分析係数表!C35</f>
        <v>0.39835445318599483</v>
      </c>
      <c r="Q32" s="82">
        <f t="shared" si="5"/>
        <v>0.38158706101510714</v>
      </c>
      <c r="R32" s="83">
        <v>0.49071126675199495</v>
      </c>
      <c r="S32" s="84">
        <f t="shared" si="6"/>
        <v>1.0075759530463904</v>
      </c>
      <c r="T32" s="85">
        <f>分析係数表!F35</f>
        <v>0.64325088339222614</v>
      </c>
      <c r="U32" s="86">
        <f t="shared" si="7"/>
        <v>0.64812412188185475</v>
      </c>
      <c r="V32" s="87">
        <f>分析係数表!D35</f>
        <v>6.9257950530035334E-2</v>
      </c>
      <c r="W32" s="88">
        <f t="shared" si="8"/>
        <v>0</v>
      </c>
      <c r="X32" s="76">
        <f>分析係数表!E35</f>
        <v>6.332155477031802E-2</v>
      </c>
      <c r="Y32" s="89">
        <f t="shared" si="9"/>
        <v>0</v>
      </c>
    </row>
    <row r="33" spans="1:25" x14ac:dyDescent="0.2">
      <c r="A33" s="6" t="s">
        <v>21</v>
      </c>
      <c r="B33" s="5" t="s">
        <v>38</v>
      </c>
      <c r="C33" s="90"/>
      <c r="D33" s="76">
        <f>投入係数表!S33</f>
        <v>2.0408163265306124E-3</v>
      </c>
      <c r="E33" s="77">
        <f t="shared" si="0"/>
        <v>0.20408163265306123</v>
      </c>
      <c r="F33" s="76">
        <f>分析係数表!C36</f>
        <v>0.82984806862140492</v>
      </c>
      <c r="G33" s="77">
        <f t="shared" si="1"/>
        <v>0.16935674869824591</v>
      </c>
      <c r="H33" s="77">
        <v>0.27902212595299219</v>
      </c>
      <c r="I33" s="77">
        <f t="shared" si="2"/>
        <v>0.27902212595299219</v>
      </c>
      <c r="J33" s="76">
        <f>分析係数表!G36</f>
        <v>2.3700511715593859E-2</v>
      </c>
      <c r="K33" s="78">
        <f t="shared" si="3"/>
        <v>6.6129671650587965E-3</v>
      </c>
      <c r="L33" s="79"/>
      <c r="M33" s="80"/>
      <c r="N33" s="81">
        <f>分析係数表!H36</f>
        <v>0.1825633254696675</v>
      </c>
      <c r="O33" s="82">
        <f t="shared" si="4"/>
        <v>2.8605044881561308</v>
      </c>
      <c r="P33" s="76">
        <f>分析係数表!C36</f>
        <v>0.82984806862140492</v>
      </c>
      <c r="Q33" s="82">
        <f t="shared" si="5"/>
        <v>2.3737841247792257</v>
      </c>
      <c r="R33" s="83">
        <v>2.4784212155671979</v>
      </c>
      <c r="S33" s="84">
        <f t="shared" si="6"/>
        <v>2.7574433415201902</v>
      </c>
      <c r="T33" s="85">
        <f>分析係数表!F36</f>
        <v>0.87735658497172098</v>
      </c>
      <c r="U33" s="86">
        <f t="shared" si="7"/>
        <v>2.4192610733691651</v>
      </c>
      <c r="V33" s="87">
        <f>分析係数表!D36</f>
        <v>1.3129544842445462E-2</v>
      </c>
      <c r="W33" s="88">
        <f t="shared" si="8"/>
        <v>0</v>
      </c>
      <c r="X33" s="76">
        <f>分析係数表!E36</f>
        <v>5.0498249394021009E-3</v>
      </c>
      <c r="Y33" s="89">
        <f t="shared" si="9"/>
        <v>0</v>
      </c>
    </row>
    <row r="34" spans="1:25" x14ac:dyDescent="0.2">
      <c r="A34" s="6" t="s">
        <v>22</v>
      </c>
      <c r="B34" s="5" t="s">
        <v>378</v>
      </c>
      <c r="C34" s="90"/>
      <c r="D34" s="76">
        <f>投入係数表!S34</f>
        <v>1.6326530612244899E-2</v>
      </c>
      <c r="E34" s="77">
        <f t="shared" si="0"/>
        <v>1.6326530612244898</v>
      </c>
      <c r="F34" s="76">
        <f>分析係数表!C37</f>
        <v>0.51418558077436582</v>
      </c>
      <c r="G34" s="77">
        <f t="shared" si="1"/>
        <v>0.83948666248876058</v>
      </c>
      <c r="H34" s="77">
        <v>1.036046343516972</v>
      </c>
      <c r="I34" s="77">
        <f t="shared" si="2"/>
        <v>1.036046343516972</v>
      </c>
      <c r="J34" s="76">
        <f>分析係数表!G37</f>
        <v>0.49604430379746833</v>
      </c>
      <c r="K34" s="78">
        <f t="shared" si="3"/>
        <v>0.51392488717178908</v>
      </c>
      <c r="L34" s="79"/>
      <c r="M34" s="80"/>
      <c r="N34" s="81">
        <f>分析係数表!H37</f>
        <v>4.8416074021777188E-2</v>
      </c>
      <c r="O34" s="82">
        <f t="shared" si="4"/>
        <v>0.75861017913591655</v>
      </c>
      <c r="P34" s="76">
        <f>分析係数表!C37</f>
        <v>0.51418558077436582</v>
      </c>
      <c r="Q34" s="82">
        <f t="shared" si="5"/>
        <v>0.39006641554034693</v>
      </c>
      <c r="R34" s="83">
        <v>0.47263388693267805</v>
      </c>
      <c r="S34" s="84">
        <f t="shared" si="6"/>
        <v>1.5086802304496501</v>
      </c>
      <c r="T34" s="85">
        <f>分析係数表!F37</f>
        <v>0.72084956183057447</v>
      </c>
      <c r="U34" s="86">
        <f t="shared" si="7"/>
        <v>1.0875314830620804</v>
      </c>
      <c r="V34" s="87">
        <f>分析係数表!D37</f>
        <v>0.12153115871470302</v>
      </c>
      <c r="W34" s="88">
        <f t="shared" si="8"/>
        <v>0</v>
      </c>
      <c r="X34" s="76">
        <f>分析係数表!E37</f>
        <v>0.11197663096397274</v>
      </c>
      <c r="Y34" s="89">
        <f t="shared" si="9"/>
        <v>0</v>
      </c>
    </row>
    <row r="35" spans="1:25" x14ac:dyDescent="0.2">
      <c r="A35" s="6" t="s">
        <v>23</v>
      </c>
      <c r="B35" s="5" t="s">
        <v>194</v>
      </c>
      <c r="C35" s="90"/>
      <c r="D35" s="76">
        <f>投入係数表!S35</f>
        <v>6.8027210884353739E-3</v>
      </c>
      <c r="E35" s="77">
        <f t="shared" si="0"/>
        <v>0.68027210884353739</v>
      </c>
      <c r="F35" s="76">
        <f>分析係数表!C38</f>
        <v>1.798368367772285E-2</v>
      </c>
      <c r="G35" s="77">
        <f t="shared" si="1"/>
        <v>1.2233798420219625E-2</v>
      </c>
      <c r="H35" s="77">
        <v>1.680514558643436E-2</v>
      </c>
      <c r="I35" s="77">
        <f t="shared" si="2"/>
        <v>1.680514558643436E-2</v>
      </c>
      <c r="J35" s="76">
        <f>分析係数表!G38</f>
        <v>0.32425742574257427</v>
      </c>
      <c r="K35" s="78">
        <f t="shared" si="3"/>
        <v>5.4491932470863893E-3</v>
      </c>
      <c r="L35" s="79"/>
      <c r="M35" s="80"/>
      <c r="N35" s="81">
        <f>分析係数表!H38</f>
        <v>4.2681911846583896E-2</v>
      </c>
      <c r="O35" s="82">
        <f t="shared" si="4"/>
        <v>0.66876411286955251</v>
      </c>
      <c r="P35" s="76">
        <f>分析係数表!C38</f>
        <v>1.798368367772285E-2</v>
      </c>
      <c r="Q35" s="82">
        <f t="shared" si="5"/>
        <v>1.2026842260858973E-2</v>
      </c>
      <c r="R35" s="83">
        <v>1.5212964664370438E-2</v>
      </c>
      <c r="S35" s="84">
        <f t="shared" si="6"/>
        <v>3.2018110250804796E-2</v>
      </c>
      <c r="T35" s="85">
        <f>分析係数表!F38</f>
        <v>0.53712871287128716</v>
      </c>
      <c r="U35" s="86">
        <f t="shared" si="7"/>
        <v>1.7197846347585744E-2</v>
      </c>
      <c r="V35" s="87">
        <f>分析係数表!D38</f>
        <v>0.15099009900990099</v>
      </c>
      <c r="W35" s="88">
        <f t="shared" si="8"/>
        <v>0</v>
      </c>
      <c r="X35" s="76">
        <f>分析係数表!E38</f>
        <v>0.14603960396039603</v>
      </c>
      <c r="Y35" s="89">
        <f t="shared" si="9"/>
        <v>0</v>
      </c>
    </row>
    <row r="36" spans="1:25" x14ac:dyDescent="0.2">
      <c r="A36" s="6" t="s">
        <v>24</v>
      </c>
      <c r="B36" s="5" t="s">
        <v>39</v>
      </c>
      <c r="C36" s="90"/>
      <c r="D36" s="76">
        <f>投入係数表!S36</f>
        <v>0</v>
      </c>
      <c r="E36" s="77">
        <f t="shared" si="0"/>
        <v>0</v>
      </c>
      <c r="F36" s="76">
        <f>分析係数表!C39</f>
        <v>1</v>
      </c>
      <c r="G36" s="77">
        <f t="shared" si="1"/>
        <v>0</v>
      </c>
      <c r="H36" s="77">
        <v>4.3333688489314112E-2</v>
      </c>
      <c r="I36" s="77">
        <f t="shared" si="2"/>
        <v>4.3333688489314112E-2</v>
      </c>
      <c r="J36" s="76">
        <f>分析係数表!G39</f>
        <v>0.35219608488238197</v>
      </c>
      <c r="K36" s="78">
        <f t="shared" si="3"/>
        <v>1.5261955429449171E-2</v>
      </c>
      <c r="L36" s="79"/>
      <c r="M36" s="80"/>
      <c r="N36" s="81">
        <f>分析係数表!H39</f>
        <v>3.8399944896940056E-3</v>
      </c>
      <c r="O36" s="82">
        <f t="shared" si="4"/>
        <v>6.0167185517715251E-2</v>
      </c>
      <c r="P36" s="76">
        <f>分析係数表!C39</f>
        <v>1</v>
      </c>
      <c r="Q36" s="82">
        <f t="shared" si="5"/>
        <v>6.0167185517715251E-2</v>
      </c>
      <c r="R36" s="83">
        <v>0.10043268360116502</v>
      </c>
      <c r="S36" s="84">
        <f t="shared" si="6"/>
        <v>0.14376637209047913</v>
      </c>
      <c r="T36" s="85">
        <f>分析係数表!F39</f>
        <v>0.70282941273235733</v>
      </c>
      <c r="U36" s="86">
        <f t="shared" si="7"/>
        <v>0.10104323486701301</v>
      </c>
      <c r="V36" s="87">
        <f>分析係数表!D39</f>
        <v>6.3990787958545819E-2</v>
      </c>
      <c r="W36" s="88">
        <f t="shared" si="8"/>
        <v>0</v>
      </c>
      <c r="X36" s="76">
        <f>分析係数表!E39</f>
        <v>7.9453857542358938E-2</v>
      </c>
      <c r="Y36" s="89">
        <f t="shared" si="9"/>
        <v>0</v>
      </c>
    </row>
    <row r="37" spans="1:25" x14ac:dyDescent="0.2">
      <c r="A37" s="6" t="s">
        <v>25</v>
      </c>
      <c r="B37" s="5" t="s">
        <v>40</v>
      </c>
      <c r="C37" s="90"/>
      <c r="D37" s="76">
        <f>投入係数表!S37</f>
        <v>0</v>
      </c>
      <c r="E37" s="77">
        <f t="shared" si="0"/>
        <v>0</v>
      </c>
      <c r="F37" s="76">
        <f>分析係数表!C40</f>
        <v>0.9626016260162602</v>
      </c>
      <c r="G37" s="77">
        <f t="shared" si="1"/>
        <v>0</v>
      </c>
      <c r="H37" s="77">
        <v>1.7603052479496933E-3</v>
      </c>
      <c r="I37" s="77">
        <f t="shared" si="2"/>
        <v>1.7603052479496933E-3</v>
      </c>
      <c r="J37" s="76">
        <f>分析係数表!G40</f>
        <v>0.50871012884234912</v>
      </c>
      <c r="K37" s="78">
        <f t="shared" si="3"/>
        <v>8.9548510948635185E-4</v>
      </c>
      <c r="L37" s="79"/>
      <c r="M37" s="80"/>
      <c r="N37" s="81">
        <f>分析係数表!H40</f>
        <v>2.9858970605961464E-2</v>
      </c>
      <c r="O37" s="82">
        <f t="shared" si="4"/>
        <v>0.4678470838014272</v>
      </c>
      <c r="P37" s="76">
        <f>分析係数表!C40</f>
        <v>0.9626016260162602</v>
      </c>
      <c r="Q37" s="82">
        <f t="shared" si="5"/>
        <v>0.45035036359421937</v>
      </c>
      <c r="R37" s="83">
        <v>0.45115278815645993</v>
      </c>
      <c r="S37" s="84">
        <f t="shared" si="6"/>
        <v>0.45291309340440961</v>
      </c>
      <c r="T37" s="85">
        <f>分析係数表!F40</f>
        <v>0.70414515272885203</v>
      </c>
      <c r="U37" s="86">
        <f t="shared" si="7"/>
        <v>0.31891655932814483</v>
      </c>
      <c r="V37" s="87">
        <f>分析係数表!D40</f>
        <v>8.6039666071514739E-2</v>
      </c>
      <c r="W37" s="88">
        <f t="shared" si="8"/>
        <v>0</v>
      </c>
      <c r="X37" s="76">
        <f>分析係数表!E40</f>
        <v>4.8545094822178253E-2</v>
      </c>
      <c r="Y37" s="89">
        <f t="shared" si="9"/>
        <v>0</v>
      </c>
    </row>
    <row r="38" spans="1:25" x14ac:dyDescent="0.2">
      <c r="A38" s="6" t="s">
        <v>26</v>
      </c>
      <c r="B38" s="5" t="s">
        <v>277</v>
      </c>
      <c r="C38" s="90"/>
      <c r="D38" s="76">
        <f>投入係数表!S38</f>
        <v>0</v>
      </c>
      <c r="E38" s="77">
        <f t="shared" si="0"/>
        <v>0</v>
      </c>
      <c r="F38" s="76">
        <f>分析係数表!C41</f>
        <v>0.80407934786411506</v>
      </c>
      <c r="G38" s="77">
        <f t="shared" si="1"/>
        <v>0</v>
      </c>
      <c r="H38" s="77">
        <v>1.2207126297637775E-3</v>
      </c>
      <c r="I38" s="77">
        <f t="shared" si="2"/>
        <v>1.2207126297637775E-3</v>
      </c>
      <c r="J38" s="76">
        <f>分析係数表!G41</f>
        <v>0.44359889765752225</v>
      </c>
      <c r="K38" s="78">
        <f t="shared" si="3"/>
        <v>5.4150677691982673E-4</v>
      </c>
      <c r="L38" s="79"/>
      <c r="M38" s="80"/>
      <c r="N38" s="81">
        <f>分析係数表!H41</f>
        <v>5.117122701886706E-2</v>
      </c>
      <c r="O38" s="82">
        <f t="shared" si="4"/>
        <v>0.80177946022486024</v>
      </c>
      <c r="P38" s="76">
        <f>分析係数表!C41</f>
        <v>0.80407934786411506</v>
      </c>
      <c r="Q38" s="82">
        <f t="shared" si="5"/>
        <v>0.64469430550844775</v>
      </c>
      <c r="R38" s="83">
        <v>0.65640804147795362</v>
      </c>
      <c r="S38" s="84">
        <f t="shared" si="6"/>
        <v>0.65762875410771737</v>
      </c>
      <c r="T38" s="85">
        <f>分析係数表!F41</f>
        <v>0.54800826756858323</v>
      </c>
      <c r="U38" s="86">
        <f t="shared" si="7"/>
        <v>0.36038599424185602</v>
      </c>
      <c r="V38" s="87">
        <f>分析係数表!D41</f>
        <v>0.13760491043467368</v>
      </c>
      <c r="W38" s="88">
        <f t="shared" si="8"/>
        <v>0</v>
      </c>
      <c r="X38" s="76">
        <f>分析係数表!E41</f>
        <v>0.12955655768508079</v>
      </c>
      <c r="Y38" s="89">
        <f t="shared" si="9"/>
        <v>0</v>
      </c>
    </row>
    <row r="39" spans="1:25" x14ac:dyDescent="0.2">
      <c r="A39" s="6" t="s">
        <v>51</v>
      </c>
      <c r="B39" s="5" t="s">
        <v>368</v>
      </c>
      <c r="C39" s="90"/>
      <c r="D39" s="76">
        <f>投入係数表!S39</f>
        <v>1.3605442176870747E-3</v>
      </c>
      <c r="E39" s="77">
        <f>$C$21*D39</f>
        <v>0.13605442176870747</v>
      </c>
      <c r="F39" s="76">
        <f>分析係数表!C42</f>
        <v>0.72084063047285463</v>
      </c>
      <c r="G39" s="77">
        <f>E39*F39</f>
        <v>9.8073555166374768E-2</v>
      </c>
      <c r="H39" s="77">
        <v>0.10880919889232313</v>
      </c>
      <c r="I39" s="77">
        <f>C39+H39</f>
        <v>0.10880919889232313</v>
      </c>
      <c r="J39" s="76">
        <f>分析係数表!G42</f>
        <v>0.48553519768563164</v>
      </c>
      <c r="K39" s="78">
        <f>I39*J39</f>
        <v>5.2830695894199323E-2</v>
      </c>
      <c r="L39" s="79"/>
      <c r="M39" s="80"/>
      <c r="N39" s="81">
        <f>分析係数表!H42</f>
        <v>1.3345272329654056E-2</v>
      </c>
      <c r="O39" s="82">
        <f t="shared" si="4"/>
        <v>0.20910120527457096</v>
      </c>
      <c r="P39" s="76">
        <f>分析係数表!C42</f>
        <v>0.72084063047285463</v>
      </c>
      <c r="Q39" s="82">
        <f>O39*P39</f>
        <v>0.15072864464275554</v>
      </c>
      <c r="R39" s="83">
        <v>0.15847926805945067</v>
      </c>
      <c r="S39" s="84">
        <f>I39+R39</f>
        <v>0.26728846695177377</v>
      </c>
      <c r="T39" s="85">
        <f>分析係数表!F42</f>
        <v>0.55737704918032782</v>
      </c>
      <c r="U39" s="86">
        <f>S39*T39</f>
        <v>0.14898045698951323</v>
      </c>
      <c r="V39" s="87">
        <f>分析係数表!D42</f>
        <v>0.19961427193828352</v>
      </c>
      <c r="W39" s="88">
        <f>ROUND(S39*V39,0)</f>
        <v>0</v>
      </c>
      <c r="X39" s="76">
        <f>分析係数表!E42</f>
        <v>0.15043394406943106</v>
      </c>
      <c r="Y39" s="89">
        <f>ROUND(S39*X39,0)</f>
        <v>0</v>
      </c>
    </row>
    <row r="40" spans="1:25" x14ac:dyDescent="0.2">
      <c r="A40" s="6" t="s">
        <v>195</v>
      </c>
      <c r="B40" s="5" t="s">
        <v>41</v>
      </c>
      <c r="C40" s="90"/>
      <c r="D40" s="76">
        <f>投入係数表!S40</f>
        <v>2.8571428571428571E-2</v>
      </c>
      <c r="E40" s="77">
        <f>$C$21*D40</f>
        <v>2.8571428571428572</v>
      </c>
      <c r="F40" s="76">
        <f>分析係数表!C43</f>
        <v>0.38963327337469256</v>
      </c>
      <c r="G40" s="77">
        <f>E40*F40</f>
        <v>1.1132379239276931</v>
      </c>
      <c r="H40" s="77">
        <v>1.4332345771851773</v>
      </c>
      <c r="I40" s="77">
        <f>C40+H40</f>
        <v>1.4332345771851773</v>
      </c>
      <c r="J40" s="76">
        <f>分析係数表!G43</f>
        <v>0.33758167298539971</v>
      </c>
      <c r="K40" s="78">
        <f>I40*J40</f>
        <v>0.48383372634669414</v>
      </c>
      <c r="L40" s="79"/>
      <c r="M40" s="80"/>
      <c r="N40" s="81">
        <f>分析係数表!H43</f>
        <v>3.6299140736659033E-2</v>
      </c>
      <c r="O40" s="82">
        <f t="shared" si="4"/>
        <v>0.56875527834683304</v>
      </c>
      <c r="P40" s="76">
        <f>分析係数表!C43</f>
        <v>0.38963327337469256</v>
      </c>
      <c r="Q40" s="82">
        <f>O40*P40</f>
        <v>0.22160598085141095</v>
      </c>
      <c r="R40" s="83">
        <v>0.39614814487845718</v>
      </c>
      <c r="S40" s="84">
        <f>I40+R40</f>
        <v>1.8293827220636345</v>
      </c>
      <c r="T40" s="85">
        <f>分析係数表!F43</f>
        <v>0.6053884004194563</v>
      </c>
      <c r="U40" s="86">
        <f>S40*T40</f>
        <v>1.1074870798650944</v>
      </c>
      <c r="V40" s="87">
        <f>分析係数表!D43</f>
        <v>0.1323707348552069</v>
      </c>
      <c r="W40" s="88">
        <f>ROUND(S40*V40,0)</f>
        <v>0</v>
      </c>
      <c r="X40" s="76">
        <f>分析係数表!E43</f>
        <v>0.1111559248205211</v>
      </c>
      <c r="Y40" s="89">
        <f>ROUND(S40*X40,0)</f>
        <v>0</v>
      </c>
    </row>
    <row r="41" spans="1:25" x14ac:dyDescent="0.2">
      <c r="A41" s="6" t="s">
        <v>341</v>
      </c>
      <c r="B41" s="5" t="s">
        <v>42</v>
      </c>
      <c r="C41" s="90"/>
      <c r="D41" s="76">
        <f>投入係数表!S41</f>
        <v>0</v>
      </c>
      <c r="E41" s="77">
        <f>$C$21*D41</f>
        <v>0</v>
      </c>
      <c r="F41" s="76">
        <f>分析係数表!C44</f>
        <v>0.46868809379421872</v>
      </c>
      <c r="G41" s="77">
        <f>E41*F41</f>
        <v>0</v>
      </c>
      <c r="H41" s="77">
        <v>2.499573350391731E-3</v>
      </c>
      <c r="I41" s="77">
        <f>C41+H41</f>
        <v>2.499573350391731E-3</v>
      </c>
      <c r="J41" s="76">
        <f>分析係数表!G44</f>
        <v>0.26169007702763936</v>
      </c>
      <c r="K41" s="78">
        <f>I41*J41</f>
        <v>6.5411354260024664E-4</v>
      </c>
      <c r="L41" s="79"/>
      <c r="M41" s="80"/>
      <c r="N41" s="81">
        <f>分析係数表!H44</f>
        <v>0.11189365109431233</v>
      </c>
      <c r="O41" s="82">
        <f t="shared" si="4"/>
        <v>1.7532124282247252</v>
      </c>
      <c r="P41" s="76">
        <f>分析係数表!C44</f>
        <v>0.46868809379421872</v>
      </c>
      <c r="Q41" s="82">
        <f>O41*P41</f>
        <v>0.82170979100097996</v>
      </c>
      <c r="R41" s="83">
        <v>0.8350931520369026</v>
      </c>
      <c r="S41" s="84">
        <f>I41+R41</f>
        <v>0.83759272538729435</v>
      </c>
      <c r="T41" s="85">
        <f>分析係数表!F44</f>
        <v>0.56748980516538283</v>
      </c>
      <c r="U41" s="86">
        <f>S41*T41</f>
        <v>0.47532533253797765</v>
      </c>
      <c r="V41" s="87">
        <f>分析係数表!D44</f>
        <v>0.1153375623017671</v>
      </c>
      <c r="W41" s="88">
        <f>ROUND(S41*V41,0)</f>
        <v>0</v>
      </c>
      <c r="X41" s="76">
        <f>分析係数表!E44</f>
        <v>8.8151336656094245E-2</v>
      </c>
      <c r="Y41" s="89">
        <f>ROUND(S41*X41,0)</f>
        <v>0</v>
      </c>
    </row>
    <row r="42" spans="1:25" x14ac:dyDescent="0.2">
      <c r="A42" s="6" t="s">
        <v>342</v>
      </c>
      <c r="B42" s="5" t="s">
        <v>279</v>
      </c>
      <c r="C42" s="90"/>
      <c r="D42" s="76">
        <f>投入係数表!S42</f>
        <v>1.3605442176870747E-3</v>
      </c>
      <c r="E42" s="77">
        <f>$C$21*D42</f>
        <v>0.13605442176870747</v>
      </c>
      <c r="F42" s="76">
        <f>分析係数表!C45</f>
        <v>1</v>
      </c>
      <c r="G42" s="77">
        <f>E42*F42</f>
        <v>0.13605442176870747</v>
      </c>
      <c r="H42" s="77">
        <v>0.15952440029480047</v>
      </c>
      <c r="I42" s="77">
        <f>C42+H42</f>
        <v>0.15952440029480047</v>
      </c>
      <c r="J42" s="76">
        <f>分析係数表!G45</f>
        <v>0</v>
      </c>
      <c r="K42" s="78">
        <f>I42*J42</f>
        <v>0</v>
      </c>
      <c r="L42" s="79"/>
      <c r="M42" s="80"/>
      <c r="N42" s="81">
        <f>分析係数表!H45</f>
        <v>0</v>
      </c>
      <c r="O42" s="82">
        <f t="shared" si="4"/>
        <v>0</v>
      </c>
      <c r="P42" s="76">
        <f>分析係数表!C45</f>
        <v>1</v>
      </c>
      <c r="Q42" s="82">
        <f>O42*P42</f>
        <v>0</v>
      </c>
      <c r="R42" s="83">
        <v>1.6532551790234298E-2</v>
      </c>
      <c r="S42" s="84">
        <f>I42+R42</f>
        <v>0.17605695208503477</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投入係数表!S43</f>
        <v>3.4013605442176869E-3</v>
      </c>
      <c r="E43" s="77">
        <f>$C$21*D43</f>
        <v>0.3401360544217687</v>
      </c>
      <c r="F43" s="76">
        <f>分析係数表!C46</f>
        <v>0.536069455406472</v>
      </c>
      <c r="G43" s="77">
        <f>E43*F43</f>
        <v>0.18233654945798367</v>
      </c>
      <c r="H43" s="77">
        <v>0.2286943808025198</v>
      </c>
      <c r="I43" s="77">
        <f>C43+H43</f>
        <v>0.2286943808025198</v>
      </c>
      <c r="J43" s="76">
        <f>分析係数表!G46</f>
        <v>9.4007050528789656E-3</v>
      </c>
      <c r="K43" s="78">
        <f>I43*J43</f>
        <v>2.1498884211752743E-3</v>
      </c>
      <c r="L43" s="79"/>
      <c r="M43" s="80"/>
      <c r="N43" s="81">
        <f>分析係数表!H46</f>
        <v>2.2310999374350673E-2</v>
      </c>
      <c r="O43" s="82">
        <f t="shared" si="4"/>
        <v>0.34958124081817521</v>
      </c>
      <c r="P43" s="76">
        <f>分析係数表!C46</f>
        <v>0.536069455406472</v>
      </c>
      <c r="Q43" s="82">
        <f>O43*P43</f>
        <v>0.18739982538571792</v>
      </c>
      <c r="R43" s="83">
        <v>0.21250194647451637</v>
      </c>
      <c r="S43" s="84">
        <f>I43+R43</f>
        <v>0.44119632727703617</v>
      </c>
      <c r="T43" s="85">
        <f>分析係数表!F46</f>
        <v>0.31345475910693305</v>
      </c>
      <c r="U43" s="86">
        <f>S43*T43</f>
        <v>0.13829508848548697</v>
      </c>
      <c r="V43" s="87">
        <f>分析係数表!D46</f>
        <v>1.7626321974148062E-3</v>
      </c>
      <c r="W43" s="88">
        <f>ROUND(S43*V43,0)</f>
        <v>0</v>
      </c>
      <c r="X43" s="76">
        <f>分析係数表!E46</f>
        <v>4.4065804935370153E-3</v>
      </c>
      <c r="Y43" s="89">
        <f>ROUND(S43*X43,0)</f>
        <v>0</v>
      </c>
    </row>
    <row r="44" spans="1:25" x14ac:dyDescent="0.2">
      <c r="A44" s="192">
        <v>40</v>
      </c>
      <c r="B44" s="14" t="s">
        <v>151</v>
      </c>
      <c r="C44" s="197">
        <f>SUM(C5:C43)</f>
        <v>100</v>
      </c>
      <c r="D44" s="92">
        <f>投入係数表!S44</f>
        <v>0.59251700680272112</v>
      </c>
      <c r="E44" s="91">
        <f>SUM(E5:E43)</f>
        <v>59.251700680272094</v>
      </c>
      <c r="F44" s="92">
        <f>分析係数表!C47</f>
        <v>0.44522465035354009</v>
      </c>
      <c r="G44" s="91">
        <f>SUM(G5:G43)</f>
        <v>12.867566631900237</v>
      </c>
      <c r="H44" s="91">
        <f>SUM(H5:H43)</f>
        <v>14.688871092987641</v>
      </c>
      <c r="I44" s="91">
        <f>SUM(I5:I43)</f>
        <v>114.68887109298764</v>
      </c>
      <c r="J44" s="92">
        <f>分析係数表!G47</f>
        <v>0.26635660586338372</v>
      </c>
      <c r="K44" s="93">
        <f>SUM(K5:K43)</f>
        <v>24.976451189009957</v>
      </c>
      <c r="L44" s="94">
        <f>最終需要_まとめ!$L$33</f>
        <v>0.62733333333333341</v>
      </c>
      <c r="M44" s="91">
        <f>K44*L44</f>
        <v>15.668560379238915</v>
      </c>
      <c r="N44" s="95">
        <f>分析係数表!H47</f>
        <v>1</v>
      </c>
      <c r="O44" s="96">
        <f>SUM(O5:O43)</f>
        <v>15.668560379238913</v>
      </c>
      <c r="P44" s="92">
        <f>分析係数表!C47</f>
        <v>0.44522465035354009</v>
      </c>
      <c r="Q44" s="96">
        <f>SUM(Q5:Q43)</f>
        <v>7.6116768166552333</v>
      </c>
      <c r="R44" s="91">
        <f>SUM(R5:R43)</f>
        <v>8.5381550026823856</v>
      </c>
      <c r="S44" s="97">
        <f>SUM(S5:S43)</f>
        <v>123.22702609567001</v>
      </c>
      <c r="T44" s="98">
        <f>分析係数表!F47</f>
        <v>0.51444037128882703</v>
      </c>
      <c r="U44" s="99">
        <f>SUM(U5:U43)</f>
        <v>52.215707370913783</v>
      </c>
      <c r="V44" s="100">
        <f>分析係数表!D47</f>
        <v>9.5757819315252443E-2</v>
      </c>
      <c r="W44" s="101">
        <f>SUM(W5:W43)</f>
        <v>11</v>
      </c>
      <c r="X44" s="92">
        <f>分析係数表!E47</f>
        <v>7.8077982415729788E-2</v>
      </c>
      <c r="Y44" s="102">
        <f>SUM(Y5:Y43)</f>
        <v>10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281</v>
      </c>
      <c r="S2" s="3" t="s">
        <v>153</v>
      </c>
      <c r="U2" s="64" t="s">
        <v>210</v>
      </c>
      <c r="W2" s="3" t="s">
        <v>130</v>
      </c>
      <c r="Y2" s="3" t="s">
        <v>154</v>
      </c>
    </row>
    <row r="3" spans="1:25" ht="44" x14ac:dyDescent="0.2">
      <c r="B3" s="65"/>
      <c r="C3" s="66" t="s">
        <v>228</v>
      </c>
      <c r="D3" s="66" t="s">
        <v>238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投入係数表!T5</f>
        <v>0</v>
      </c>
      <c r="E5" s="77">
        <f t="shared" ref="E5:E38" si="0">$C$22*D5</f>
        <v>0</v>
      </c>
      <c r="F5" s="76">
        <f>分析係数表!C8</f>
        <v>0.25708080716677228</v>
      </c>
      <c r="G5" s="77">
        <f t="shared" ref="G5:G38" si="1">E5*F5</f>
        <v>0</v>
      </c>
      <c r="H5" s="77">
        <f t="array" ref="H5:H43">MMULT(逆行列係数!C5:AO43,'18'!G5:G43)</f>
        <v>1.2972502196167673E-3</v>
      </c>
      <c r="I5" s="77">
        <f t="shared" ref="I5:I38" si="2">C5+H5</f>
        <v>1.2972502196167673E-3</v>
      </c>
      <c r="J5" s="76">
        <f>分析係数表!G8</f>
        <v>0.11961316593145571</v>
      </c>
      <c r="K5" s="78">
        <f t="shared" ref="K5:K38" si="3">I5*J5</f>
        <v>1.5516820577363776E-4</v>
      </c>
      <c r="L5" s="79" t="s">
        <v>184</v>
      </c>
      <c r="M5" s="80" t="s">
        <v>184</v>
      </c>
      <c r="N5" s="81">
        <f>分析係数表!H8</f>
        <v>1.1829938181254628E-2</v>
      </c>
      <c r="O5" s="82">
        <f t="shared" ref="O5:O43" si="4">$M$44*N5</f>
        <v>0.17010573783667821</v>
      </c>
      <c r="P5" s="76">
        <f>分析係数表!C8</f>
        <v>0.25708080716677228</v>
      </c>
      <c r="Q5" s="82">
        <f t="shared" ref="Q5:Q38" si="5">O5*P5</f>
        <v>4.3730920386752588E-2</v>
      </c>
      <c r="R5" s="83">
        <f t="array" ref="R5:R43">MMULT(逆行列係数!C5:AO43,'18'!Q5:Q43)</f>
        <v>6.3402249146241874E-2</v>
      </c>
      <c r="S5" s="84">
        <f t="shared" ref="S5:S38" si="6">I5+R5</f>
        <v>6.4699499365858643E-2</v>
      </c>
      <c r="T5" s="85">
        <f>分析係数表!F8</f>
        <v>0.4511367492365117</v>
      </c>
      <c r="U5" s="86">
        <f t="shared" ref="U5:U38" si="7">S5*T5</f>
        <v>2.9188321821143219E-2</v>
      </c>
      <c r="V5" s="87">
        <f>分析係数表!D8</f>
        <v>0.32558534102477094</v>
      </c>
      <c r="W5" s="167">
        <f t="shared" ref="W5:W38" si="8">ROUND(S5*V5,0)</f>
        <v>0</v>
      </c>
      <c r="X5" s="76">
        <f>分析係数表!E8</f>
        <v>0.2662029182219206</v>
      </c>
      <c r="Y5" s="166">
        <f t="shared" ref="Y5:Y38" si="9">ROUND(S5*X5,0)</f>
        <v>0</v>
      </c>
    </row>
    <row r="6" spans="1:25" x14ac:dyDescent="0.2">
      <c r="A6" s="6" t="s">
        <v>220</v>
      </c>
      <c r="B6" s="5" t="s">
        <v>266</v>
      </c>
      <c r="C6" s="90"/>
      <c r="D6" s="76">
        <f>投入係数表!T6</f>
        <v>0</v>
      </c>
      <c r="E6" s="77">
        <f t="shared" si="0"/>
        <v>0</v>
      </c>
      <c r="F6" s="76">
        <f>分析係数表!C9</f>
        <v>5.5710306406685284E-2</v>
      </c>
      <c r="G6" s="77">
        <f t="shared" si="1"/>
        <v>0</v>
      </c>
      <c r="H6" s="77">
        <v>2.8494335403100683E-4</v>
      </c>
      <c r="I6" s="77">
        <f t="shared" si="2"/>
        <v>2.8494335403100683E-4</v>
      </c>
      <c r="J6" s="76">
        <f>分析係数表!G9</f>
        <v>0.27272727272727271</v>
      </c>
      <c r="K6" s="78">
        <f t="shared" si="3"/>
        <v>7.7711823826638217E-5</v>
      </c>
      <c r="L6" s="79"/>
      <c r="M6" s="80"/>
      <c r="N6" s="81">
        <f>分析係数表!H9</f>
        <v>6.1990942434522072E-4</v>
      </c>
      <c r="O6" s="82">
        <f t="shared" si="4"/>
        <v>8.9138377905682905E-3</v>
      </c>
      <c r="P6" s="76">
        <f>分析係数表!C9</f>
        <v>5.5710306406685284E-2</v>
      </c>
      <c r="Q6" s="82">
        <f t="shared" si="5"/>
        <v>4.9659263457204998E-4</v>
      </c>
      <c r="R6" s="83">
        <v>5.7708844898836245E-4</v>
      </c>
      <c r="S6" s="84">
        <f t="shared" si="6"/>
        <v>8.6203180301936929E-4</v>
      </c>
      <c r="T6" s="85">
        <f>分析係数表!F9</f>
        <v>0.77272727272727271</v>
      </c>
      <c r="U6" s="86">
        <f t="shared" si="7"/>
        <v>6.6611548415133079E-4</v>
      </c>
      <c r="V6" s="87">
        <f>分析係数表!D9</f>
        <v>0</v>
      </c>
      <c r="W6" s="167">
        <f t="shared" si="8"/>
        <v>0</v>
      </c>
      <c r="X6" s="76">
        <f>分析係数表!E9</f>
        <v>0</v>
      </c>
      <c r="Y6" s="166">
        <f t="shared" si="9"/>
        <v>0</v>
      </c>
    </row>
    <row r="7" spans="1:25" x14ac:dyDescent="0.2">
      <c r="A7" s="6" t="s">
        <v>221</v>
      </c>
      <c r="B7" s="5" t="s">
        <v>267</v>
      </c>
      <c r="C7" s="90"/>
      <c r="D7" s="76">
        <f>投入係数表!T7</f>
        <v>0</v>
      </c>
      <c r="E7" s="77">
        <f t="shared" si="0"/>
        <v>0</v>
      </c>
      <c r="F7" s="76">
        <f>分析係数表!C10</f>
        <v>2.7964205816555232E-3</v>
      </c>
      <c r="G7" s="77">
        <f t="shared" si="1"/>
        <v>0</v>
      </c>
      <c r="H7" s="77">
        <v>8.5339154298889692E-6</v>
      </c>
      <c r="I7" s="77">
        <f t="shared" si="2"/>
        <v>8.5339154298889692E-6</v>
      </c>
      <c r="J7" s="76">
        <f>分析係数表!G10</f>
        <v>0.2857142857142857</v>
      </c>
      <c r="K7" s="78">
        <f t="shared" si="3"/>
        <v>2.4382615513968481E-6</v>
      </c>
      <c r="L7" s="79"/>
      <c r="M7" s="80"/>
      <c r="N7" s="81">
        <f>分析係数表!H10</f>
        <v>1.205379436226818E-3</v>
      </c>
      <c r="O7" s="82">
        <f t="shared" si="4"/>
        <v>1.7332462370549456E-2</v>
      </c>
      <c r="P7" s="76">
        <f>分析係数表!C10</f>
        <v>2.7964205816555232E-3</v>
      </c>
      <c r="Q7" s="82">
        <f t="shared" si="5"/>
        <v>4.8468854503774377E-5</v>
      </c>
      <c r="R7" s="83">
        <v>8.5981992707566163E-5</v>
      </c>
      <c r="S7" s="84">
        <f t="shared" si="6"/>
        <v>9.4515908137455127E-5</v>
      </c>
      <c r="T7" s="85">
        <f>分析係数表!F10</f>
        <v>0.5714285714285714</v>
      </c>
      <c r="U7" s="86">
        <f t="shared" si="7"/>
        <v>5.4009090364260072E-5</v>
      </c>
      <c r="V7" s="87">
        <f>分析係数表!D10</f>
        <v>0.14285714285714285</v>
      </c>
      <c r="W7" s="167">
        <f t="shared" si="8"/>
        <v>0</v>
      </c>
      <c r="X7" s="76">
        <f>分析係数表!E10</f>
        <v>0</v>
      </c>
      <c r="Y7" s="166">
        <f t="shared" si="9"/>
        <v>0</v>
      </c>
    </row>
    <row r="8" spans="1:25" x14ac:dyDescent="0.2">
      <c r="A8" s="6" t="s">
        <v>222</v>
      </c>
      <c r="B8" s="5" t="s">
        <v>27</v>
      </c>
      <c r="C8" s="90"/>
      <c r="D8" s="76">
        <f>投入係数表!T8</f>
        <v>0</v>
      </c>
      <c r="E8" s="77">
        <f t="shared" si="0"/>
        <v>0</v>
      </c>
      <c r="F8" s="76">
        <f>分析係数表!C11</f>
        <v>6.4759848893686245E-3</v>
      </c>
      <c r="G8" s="77">
        <f t="shared" si="1"/>
        <v>0</v>
      </c>
      <c r="H8" s="77">
        <v>1.0570067015462474E-3</v>
      </c>
      <c r="I8" s="77">
        <f t="shared" si="2"/>
        <v>1.0570067015462474E-3</v>
      </c>
      <c r="J8" s="76">
        <f>分析係数表!G11</f>
        <v>0.45</v>
      </c>
      <c r="K8" s="78">
        <f t="shared" si="3"/>
        <v>4.7565301569581133E-4</v>
      </c>
      <c r="L8" s="79"/>
      <c r="M8" s="80"/>
      <c r="N8" s="81">
        <f>分析係数表!H11</f>
        <v>-2.2959608309082246E-5</v>
      </c>
      <c r="O8" s="82">
        <f t="shared" si="4"/>
        <v>-3.3014214039141817E-4</v>
      </c>
      <c r="P8" s="76">
        <f>分析係数表!C11</f>
        <v>6.4759848893686245E-3</v>
      </c>
      <c r="Q8" s="82">
        <f t="shared" si="5"/>
        <v>-2.137995512518639E-6</v>
      </c>
      <c r="R8" s="83">
        <v>1.1132890507882993E-4</v>
      </c>
      <c r="S8" s="84">
        <f t="shared" si="6"/>
        <v>1.1683356066250774E-3</v>
      </c>
      <c r="T8" s="85">
        <f>分析係数表!F11</f>
        <v>0.7</v>
      </c>
      <c r="U8" s="86">
        <f t="shared" si="7"/>
        <v>8.1783492463755416E-4</v>
      </c>
      <c r="V8" s="87">
        <f>分析係数表!D11</f>
        <v>0</v>
      </c>
      <c r="W8" s="167">
        <f t="shared" si="8"/>
        <v>0</v>
      </c>
      <c r="X8" s="76">
        <f>分析係数表!E11</f>
        <v>0</v>
      </c>
      <c r="Y8" s="166">
        <f t="shared" si="9"/>
        <v>0</v>
      </c>
    </row>
    <row r="9" spans="1:25" x14ac:dyDescent="0.2">
      <c r="A9" s="6" t="s">
        <v>223</v>
      </c>
      <c r="B9" s="5" t="s">
        <v>191</v>
      </c>
      <c r="C9" s="90"/>
      <c r="D9" s="76">
        <f>投入係数表!T9</f>
        <v>0</v>
      </c>
      <c r="E9" s="77">
        <f t="shared" si="0"/>
        <v>0</v>
      </c>
      <c r="F9" s="76">
        <f>分析係数表!C12</f>
        <v>0.17595248540478525</v>
      </c>
      <c r="G9" s="77">
        <f t="shared" si="1"/>
        <v>0</v>
      </c>
      <c r="H9" s="77">
        <v>7.1591988441100166E-4</v>
      </c>
      <c r="I9" s="77">
        <f t="shared" si="2"/>
        <v>7.1591988441100166E-4</v>
      </c>
      <c r="J9" s="76">
        <f>分析係数表!G12</f>
        <v>0.14349788595589075</v>
      </c>
      <c r="K9" s="78">
        <f t="shared" si="3"/>
        <v>1.027329899267644E-4</v>
      </c>
      <c r="L9" s="79"/>
      <c r="M9" s="80"/>
      <c r="N9" s="81">
        <f>分析係数表!H12</f>
        <v>9.2205786969274298E-2</v>
      </c>
      <c r="O9" s="82">
        <f t="shared" si="4"/>
        <v>1.3258508358119352</v>
      </c>
      <c r="P9" s="76">
        <f>分析係数表!C12</f>
        <v>0.17595248540478525</v>
      </c>
      <c r="Q9" s="82">
        <f t="shared" si="5"/>
        <v>0.23328674983712186</v>
      </c>
      <c r="R9" s="83">
        <v>0.25937007226588199</v>
      </c>
      <c r="S9" s="84">
        <f t="shared" si="6"/>
        <v>0.26008599215029299</v>
      </c>
      <c r="T9" s="85">
        <f>分析係数表!F12</f>
        <v>0.29285224545766197</v>
      </c>
      <c r="U9" s="86">
        <f t="shared" si="7"/>
        <v>7.6166766813297149E-2</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投入係数表!T10</f>
        <v>3.5353535353535356E-3</v>
      </c>
      <c r="E10" s="77">
        <f t="shared" si="0"/>
        <v>0.35353535353535354</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0.20270727420033077</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投入係数表!T11</f>
        <v>6.0606060606060606E-3</v>
      </c>
      <c r="E11" s="77">
        <f t="shared" si="0"/>
        <v>0.60606060606060608</v>
      </c>
      <c r="F11" s="76">
        <f>分析係数表!C14</f>
        <v>0.19640062597809071</v>
      </c>
      <c r="G11" s="77">
        <f t="shared" si="1"/>
        <v>0.11903068241096407</v>
      </c>
      <c r="H11" s="77">
        <v>0.15992736588083656</v>
      </c>
      <c r="I11" s="77">
        <f t="shared" si="2"/>
        <v>0.15992736588083656</v>
      </c>
      <c r="J11" s="76">
        <f>分析係数表!G14</f>
        <v>0.16773857118025379</v>
      </c>
      <c r="K11" s="78">
        <f t="shared" si="3"/>
        <v>2.6825987845473194E-2</v>
      </c>
      <c r="L11" s="79"/>
      <c r="M11" s="80"/>
      <c r="N11" s="81">
        <f>分析係数表!H14</f>
        <v>1.1652001216859241E-3</v>
      </c>
      <c r="O11" s="82">
        <f t="shared" si="4"/>
        <v>1.6754713624864474E-2</v>
      </c>
      <c r="P11" s="76">
        <f>分析係数表!C14</f>
        <v>0.19640062597809071</v>
      </c>
      <c r="Q11" s="82">
        <f t="shared" si="5"/>
        <v>3.2906362440070281E-3</v>
      </c>
      <c r="R11" s="83">
        <v>1.845610480705067E-2</v>
      </c>
      <c r="S11" s="84">
        <f t="shared" si="6"/>
        <v>0.17838347068788724</v>
      </c>
      <c r="T11" s="85">
        <f>分析係数表!F14</f>
        <v>0.31948548583347819</v>
      </c>
      <c r="U11" s="86">
        <f t="shared" si="7"/>
        <v>5.699092979738167E-2</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投入係数表!T12</f>
        <v>1.8181818181818181E-2</v>
      </c>
      <c r="E12" s="77">
        <f t="shared" si="0"/>
        <v>1.8181818181818181</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0.12215259194482471</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投入係数表!T13</f>
        <v>1.5151515151515152E-3</v>
      </c>
      <c r="E13" s="77">
        <f t="shared" si="0"/>
        <v>0.15151515151515152</v>
      </c>
      <c r="F13" s="76">
        <f>分析係数表!C16</f>
        <v>6.4643221946592777E-2</v>
      </c>
      <c r="G13" s="77">
        <f t="shared" si="1"/>
        <v>9.7944275676655722E-3</v>
      </c>
      <c r="H13" s="77">
        <v>1.6127218178373464E-2</v>
      </c>
      <c r="I13" s="77">
        <f t="shared" si="2"/>
        <v>1.6127218178373464E-2</v>
      </c>
      <c r="J13" s="76">
        <f>分析係数表!G16</f>
        <v>3.2854209445585217E-2</v>
      </c>
      <c r="K13" s="78">
        <f t="shared" si="3"/>
        <v>5.2984700380693107E-4</v>
      </c>
      <c r="L13" s="79"/>
      <c r="M13" s="80"/>
      <c r="N13" s="81">
        <f>分析係数表!H16</f>
        <v>1.6731814555243689E-2</v>
      </c>
      <c r="O13" s="82">
        <f t="shared" si="4"/>
        <v>0.24059108481024602</v>
      </c>
      <c r="P13" s="76">
        <f>分析係数表!C16</f>
        <v>6.4643221946592777E-2</v>
      </c>
      <c r="Q13" s="82">
        <f t="shared" si="5"/>
        <v>1.5552582893760259E-2</v>
      </c>
      <c r="R13" s="83">
        <v>1.8447897382100065E-2</v>
      </c>
      <c r="S13" s="84">
        <f t="shared" si="6"/>
        <v>3.4575115560473532E-2</v>
      </c>
      <c r="T13" s="85">
        <f>分析係数表!F16</f>
        <v>0.28747433264887062</v>
      </c>
      <c r="U13" s="86">
        <f t="shared" si="7"/>
        <v>9.9394582720047104E-3</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投入係数表!T14</f>
        <v>2.0202020202020204E-2</v>
      </c>
      <c r="E14" s="77">
        <f t="shared" si="0"/>
        <v>2.0202020202020203</v>
      </c>
      <c r="F14" s="76">
        <f>分析係数表!C17</f>
        <v>7.1833954921355581E-2</v>
      </c>
      <c r="G14" s="77">
        <f t="shared" si="1"/>
        <v>0.1451191008512234</v>
      </c>
      <c r="H14" s="77">
        <v>0.15605771726810869</v>
      </c>
      <c r="I14" s="77">
        <f t="shared" si="2"/>
        <v>0.15605771726810869</v>
      </c>
      <c r="J14" s="76">
        <f>分析係数表!G17</f>
        <v>0.22404227212681638</v>
      </c>
      <c r="K14" s="78">
        <f t="shared" si="3"/>
        <v>3.4963525559671381E-2</v>
      </c>
      <c r="L14" s="79"/>
      <c r="M14" s="80"/>
      <c r="N14" s="81">
        <f>分析係数表!H17</f>
        <v>2.8642111365580103E-3</v>
      </c>
      <c r="O14" s="82">
        <f t="shared" si="4"/>
        <v>4.1185232013829419E-2</v>
      </c>
      <c r="P14" s="76">
        <f>分析係数表!C17</f>
        <v>7.1833954921355581E-2</v>
      </c>
      <c r="Q14" s="82">
        <f t="shared" si="5"/>
        <v>2.9584980999069932E-3</v>
      </c>
      <c r="R14" s="83">
        <v>6.8237492006934589E-3</v>
      </c>
      <c r="S14" s="84">
        <f t="shared" si="6"/>
        <v>0.16288146646880214</v>
      </c>
      <c r="T14" s="85">
        <f>分析係数表!F17</f>
        <v>0.35984147952443857</v>
      </c>
      <c r="U14" s="86">
        <f t="shared" si="7"/>
        <v>5.8611507881243995E-2</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投入係数表!T15</f>
        <v>3.5858585858585861E-2</v>
      </c>
      <c r="E15" s="77">
        <f t="shared" si="0"/>
        <v>3.5858585858585861</v>
      </c>
      <c r="F15" s="76">
        <f>分析係数表!C18</f>
        <v>8.5547050877982866E-2</v>
      </c>
      <c r="G15" s="77">
        <f t="shared" si="1"/>
        <v>0.30675962688569614</v>
      </c>
      <c r="H15" s="77">
        <v>0.31462937061141777</v>
      </c>
      <c r="I15" s="77">
        <f t="shared" si="2"/>
        <v>0.31462937061141777</v>
      </c>
      <c r="J15" s="76">
        <f>分析係数表!G18</f>
        <v>0.21485411140583555</v>
      </c>
      <c r="K15" s="78">
        <f t="shared" si="3"/>
        <v>6.7599413844893472E-2</v>
      </c>
      <c r="L15" s="79"/>
      <c r="M15" s="80"/>
      <c r="N15" s="81">
        <f>分析係数表!H18</f>
        <v>4.4771236202710384E-4</v>
      </c>
      <c r="O15" s="82">
        <f t="shared" si="4"/>
        <v>6.4377717376326547E-3</v>
      </c>
      <c r="P15" s="76">
        <f>分析係数表!C18</f>
        <v>8.5547050877982866E-2</v>
      </c>
      <c r="Q15" s="82">
        <f t="shared" si="5"/>
        <v>5.5073238638010083E-4</v>
      </c>
      <c r="R15" s="83">
        <v>1.3714249030130268E-3</v>
      </c>
      <c r="S15" s="84">
        <f t="shared" si="6"/>
        <v>0.31600079551443078</v>
      </c>
      <c r="T15" s="85">
        <f>分析係数表!F18</f>
        <v>0.45800176834659595</v>
      </c>
      <c r="U15" s="86">
        <f t="shared" si="7"/>
        <v>0.14472892314454036</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投入係数表!T16</f>
        <v>6.0606060606060606E-3</v>
      </c>
      <c r="E16" s="77">
        <f t="shared" si="0"/>
        <v>0.60606060606060608</v>
      </c>
      <c r="F16" s="76">
        <f>分析係数表!C19</f>
        <v>0.13115875912408759</v>
      </c>
      <c r="G16" s="77">
        <f t="shared" si="1"/>
        <v>7.9490157044901574E-2</v>
      </c>
      <c r="H16" s="77">
        <v>0.127560923091281</v>
      </c>
      <c r="I16" s="77">
        <f t="shared" si="2"/>
        <v>0.127560923091281</v>
      </c>
      <c r="J16" s="76">
        <f>分析係数表!G19</f>
        <v>5.7684761281883587E-2</v>
      </c>
      <c r="K16" s="78">
        <f t="shared" si="3"/>
        <v>7.3583213974172564E-3</v>
      </c>
      <c r="L16" s="79"/>
      <c r="M16" s="80"/>
      <c r="N16" s="81">
        <f>分析係数表!H19</f>
        <v>-1.1479804154541123E-4</v>
      </c>
      <c r="O16" s="82">
        <f t="shared" si="4"/>
        <v>-1.6507107019570909E-3</v>
      </c>
      <c r="P16" s="76">
        <f>分析係数表!C19</f>
        <v>0.13115875912408759</v>
      </c>
      <c r="Q16" s="82">
        <f t="shared" si="5"/>
        <v>-2.1650516734154362E-4</v>
      </c>
      <c r="R16" s="83">
        <v>1.5572399309555709E-3</v>
      </c>
      <c r="S16" s="84">
        <f t="shared" si="6"/>
        <v>0.12911816302223658</v>
      </c>
      <c r="T16" s="85">
        <f>分析係数表!F19</f>
        <v>0.24015696533682146</v>
      </c>
      <c r="U16" s="86">
        <f t="shared" si="7"/>
        <v>3.1008626201285333E-2</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投入係数表!T17</f>
        <v>4.7979797979797977E-2</v>
      </c>
      <c r="E17" s="77">
        <f t="shared" si="0"/>
        <v>4.7979797979797976</v>
      </c>
      <c r="F17" s="76">
        <f>分析係数表!C20</f>
        <v>0.10578609000584449</v>
      </c>
      <c r="G17" s="77">
        <f t="shared" si="1"/>
        <v>0.50755952275531446</v>
      </c>
      <c r="H17" s="77">
        <v>0.5467266303161249</v>
      </c>
      <c r="I17" s="77">
        <f t="shared" si="2"/>
        <v>0.5467266303161249</v>
      </c>
      <c r="J17" s="76">
        <f>分析係数表!G20</f>
        <v>0.10007552870090634</v>
      </c>
      <c r="K17" s="78">
        <f t="shared" si="3"/>
        <v>5.4713956583751167E-2</v>
      </c>
      <c r="L17" s="79"/>
      <c r="M17" s="80"/>
      <c r="N17" s="81">
        <f>分析係数表!H20</f>
        <v>5.5677050149524447E-4</v>
      </c>
      <c r="O17" s="82">
        <f t="shared" si="4"/>
        <v>8.005946904491891E-3</v>
      </c>
      <c r="P17" s="76">
        <f>分析係数表!C20</f>
        <v>0.10578609000584449</v>
      </c>
      <c r="Q17" s="82">
        <f t="shared" si="5"/>
        <v>8.4691781982059128E-4</v>
      </c>
      <c r="R17" s="83">
        <v>2.6735783829791564E-3</v>
      </c>
      <c r="S17" s="84">
        <f t="shared" si="6"/>
        <v>0.549400208699104</v>
      </c>
      <c r="T17" s="85">
        <f>分析係数表!F20</f>
        <v>0.22356495468277945</v>
      </c>
      <c r="U17" s="86">
        <f t="shared" si="7"/>
        <v>0.12282663276052476</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投入係数表!T18</f>
        <v>2.1212121212121213E-2</v>
      </c>
      <c r="E18" s="77">
        <f t="shared" si="0"/>
        <v>2.1212121212121215</v>
      </c>
      <c r="F18" s="76">
        <f>分析係数表!C21</f>
        <v>0.49326544021024965</v>
      </c>
      <c r="G18" s="77">
        <f t="shared" si="1"/>
        <v>1.0463206307490145</v>
      </c>
      <c r="H18" s="77">
        <v>1.1276255694629207</v>
      </c>
      <c r="I18" s="77">
        <f t="shared" si="2"/>
        <v>1.1276255694629207</v>
      </c>
      <c r="J18" s="76">
        <f>分析係数表!G21</f>
        <v>0.28516082529957654</v>
      </c>
      <c r="K18" s="78">
        <f t="shared" si="3"/>
        <v>0.32155463801695144</v>
      </c>
      <c r="L18" s="79"/>
      <c r="M18" s="80"/>
      <c r="N18" s="81">
        <f>分析係数表!H21</f>
        <v>9.2412423444056041E-4</v>
      </c>
      <c r="O18" s="82">
        <f t="shared" si="4"/>
        <v>1.328822115075458E-2</v>
      </c>
      <c r="P18" s="76">
        <f>分析係数表!C21</f>
        <v>0.49326544021024965</v>
      </c>
      <c r="Q18" s="82">
        <f t="shared" si="5"/>
        <v>6.5546202555381078E-3</v>
      </c>
      <c r="R18" s="83">
        <v>1.8350857099320279E-2</v>
      </c>
      <c r="S18" s="84">
        <f t="shared" si="6"/>
        <v>1.145976426562241</v>
      </c>
      <c r="T18" s="85">
        <f>分析係数表!F21</f>
        <v>0.42584917560140551</v>
      </c>
      <c r="U18" s="86">
        <f t="shared" si="7"/>
        <v>0.48801311651017493</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投入係数表!T19</f>
        <v>2.5252525252525255E-3</v>
      </c>
      <c r="E19" s="77">
        <f t="shared" si="0"/>
        <v>0.25252525252525254</v>
      </c>
      <c r="F19" s="76">
        <f>分析係数表!C22</f>
        <v>6.9390630503698536E-2</v>
      </c>
      <c r="G19" s="77">
        <f t="shared" si="1"/>
        <v>1.7522886490832966E-2</v>
      </c>
      <c r="H19" s="77">
        <v>2.0126931089424198E-2</v>
      </c>
      <c r="I19" s="77">
        <f t="shared" si="2"/>
        <v>2.0126931089424198E-2</v>
      </c>
      <c r="J19" s="76">
        <f>分析係数表!G22</f>
        <v>0.19456830158086744</v>
      </c>
      <c r="K19" s="78">
        <f t="shared" si="3"/>
        <v>3.9160627981044242E-3</v>
      </c>
      <c r="L19" s="79"/>
      <c r="M19" s="80"/>
      <c r="N19" s="81">
        <f>分析係数表!H22</f>
        <v>4.5919216618164492E-5</v>
      </c>
      <c r="O19" s="82">
        <f t="shared" si="4"/>
        <v>6.6028428078283635E-4</v>
      </c>
      <c r="P19" s="76">
        <f>分析係数表!C22</f>
        <v>6.9390630503698536E-2</v>
      </c>
      <c r="Q19" s="82">
        <f t="shared" si="5"/>
        <v>4.5817542555202133E-5</v>
      </c>
      <c r="R19" s="83">
        <v>5.1113901629251971E-4</v>
      </c>
      <c r="S19" s="84">
        <f t="shared" si="6"/>
        <v>2.0638070105716718E-2</v>
      </c>
      <c r="T19" s="85">
        <f>分析係数表!F22</f>
        <v>0.41264693960275639</v>
      </c>
      <c r="U19" s="86">
        <f t="shared" si="7"/>
        <v>8.5162364684311393E-3</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投入係数表!T20</f>
        <v>3.0303030303030303E-3</v>
      </c>
      <c r="E20" s="77">
        <f t="shared" si="0"/>
        <v>0.30303030303030304</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3.3014214039141817E-4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投入係数表!T21</f>
        <v>0</v>
      </c>
      <c r="E21" s="77">
        <f t="shared" si="0"/>
        <v>0</v>
      </c>
      <c r="F21" s="76">
        <f>分析係数表!C24</f>
        <v>0.34782608695652173</v>
      </c>
      <c r="G21" s="77">
        <f t="shared" si="1"/>
        <v>0</v>
      </c>
      <c r="H21" s="77">
        <v>6.298659639152767E-3</v>
      </c>
      <c r="I21" s="77">
        <f t="shared" si="2"/>
        <v>6.298659639152767E-3</v>
      </c>
      <c r="J21" s="76">
        <f>分析係数表!G24</f>
        <v>0.20816326530612245</v>
      </c>
      <c r="K21" s="78">
        <f t="shared" si="3"/>
        <v>1.3111495575379229E-3</v>
      </c>
      <c r="L21" s="79"/>
      <c r="M21" s="80"/>
      <c r="N21" s="81">
        <f>分析係数表!H24</f>
        <v>3.5587392879077485E-4</v>
      </c>
      <c r="O21" s="82">
        <f t="shared" si="4"/>
        <v>5.117203176066982E-3</v>
      </c>
      <c r="P21" s="76">
        <f>分析係数表!C24</f>
        <v>0.34782608695652173</v>
      </c>
      <c r="Q21" s="82">
        <f t="shared" si="5"/>
        <v>1.7798967568928633E-3</v>
      </c>
      <c r="R21" s="83">
        <v>7.3898169560167593E-3</v>
      </c>
      <c r="S21" s="84">
        <f t="shared" si="6"/>
        <v>1.3688476595169526E-2</v>
      </c>
      <c r="T21" s="85">
        <f>分析係数表!F24</f>
        <v>0.39183673469387753</v>
      </c>
      <c r="U21" s="86">
        <f t="shared" si="7"/>
        <v>5.3636479719847939E-3</v>
      </c>
      <c r="V21" s="87">
        <f>分析係数表!D24</f>
        <v>9.6598639455782315E-2</v>
      </c>
      <c r="W21" s="167">
        <f t="shared" si="8"/>
        <v>0</v>
      </c>
      <c r="X21" s="76">
        <f>分析係数表!E24</f>
        <v>8.9795918367346933E-2</v>
      </c>
      <c r="Y21" s="166">
        <f t="shared" si="9"/>
        <v>0</v>
      </c>
    </row>
    <row r="22" spans="1:25" x14ac:dyDescent="0.2">
      <c r="A22" s="6" t="s">
        <v>10</v>
      </c>
      <c r="B22" s="5" t="s">
        <v>272</v>
      </c>
      <c r="C22" s="75">
        <f>最終需要_まとめ!C23</f>
        <v>100</v>
      </c>
      <c r="D22" s="76">
        <f>投入係数表!T22</f>
        <v>0.28989898989898988</v>
      </c>
      <c r="E22" s="77">
        <f t="shared" si="0"/>
        <v>28.98989898989899</v>
      </c>
      <c r="F22" s="76">
        <f>分析係数表!C25</f>
        <v>2.4457402008422391E-2</v>
      </c>
      <c r="G22" s="77">
        <f t="shared" si="1"/>
        <v>0.70901761377951777</v>
      </c>
      <c r="H22" s="77">
        <v>0.71591707813164729</v>
      </c>
      <c r="I22" s="77">
        <f t="shared" si="2"/>
        <v>100.71591707813165</v>
      </c>
      <c r="J22" s="76">
        <f>分析係数表!G25</f>
        <v>0.19696969696969696</v>
      </c>
      <c r="K22" s="78">
        <f t="shared" si="3"/>
        <v>19.837983666904719</v>
      </c>
      <c r="L22" s="79"/>
      <c r="M22" s="80"/>
      <c r="N22" s="81">
        <f>分析係数表!H25</f>
        <v>5.165911869543506E-4</v>
      </c>
      <c r="O22" s="82">
        <f t="shared" si="4"/>
        <v>7.428198158806909E-3</v>
      </c>
      <c r="P22" s="76">
        <f>分析係数表!C25</f>
        <v>2.4457402008422391E-2</v>
      </c>
      <c r="Q22" s="82">
        <f t="shared" si="5"/>
        <v>1.8167442856816359E-4</v>
      </c>
      <c r="R22" s="83">
        <v>1.838469465777247E-3</v>
      </c>
      <c r="S22" s="84">
        <f t="shared" si="6"/>
        <v>100.71775554759743</v>
      </c>
      <c r="T22" s="85">
        <f>分析係数表!F25</f>
        <v>0.35101010101010099</v>
      </c>
      <c r="U22" s="86">
        <f t="shared" si="7"/>
        <v>35.352949548272832</v>
      </c>
      <c r="V22" s="87">
        <f>分析係数表!D25</f>
        <v>2.5757575757575757E-2</v>
      </c>
      <c r="W22" s="167">
        <f t="shared" si="8"/>
        <v>3</v>
      </c>
      <c r="X22" s="76">
        <f>分析係数表!E25</f>
        <v>2.5757575757575757E-2</v>
      </c>
      <c r="Y22" s="166">
        <f t="shared" si="9"/>
        <v>3</v>
      </c>
    </row>
    <row r="23" spans="1:25" x14ac:dyDescent="0.2">
      <c r="A23" s="6" t="s">
        <v>11</v>
      </c>
      <c r="B23" s="5" t="s">
        <v>35</v>
      </c>
      <c r="C23" s="90"/>
      <c r="D23" s="76">
        <f>投入係数表!T23</f>
        <v>2.1212121212121213E-2</v>
      </c>
      <c r="E23" s="77">
        <f t="shared" si="0"/>
        <v>2.1212121212121215</v>
      </c>
      <c r="F23" s="76">
        <f>分析係数表!C26</f>
        <v>7.6803723816912361E-2</v>
      </c>
      <c r="G23" s="77">
        <f t="shared" si="1"/>
        <v>0.16291698991466261</v>
      </c>
      <c r="H23" s="77">
        <v>0.16767881529493073</v>
      </c>
      <c r="I23" s="77">
        <f t="shared" si="2"/>
        <v>0.16767881529493073</v>
      </c>
      <c r="J23" s="76">
        <f>分析係数表!G26</f>
        <v>0.19661921708185054</v>
      </c>
      <c r="K23" s="78">
        <f t="shared" si="3"/>
        <v>3.2968877384501508E-2</v>
      </c>
      <c r="L23" s="79"/>
      <c r="M23" s="80"/>
      <c r="N23" s="81">
        <f>分析係数表!H26</f>
        <v>1.0945993261354961E-2</v>
      </c>
      <c r="O23" s="82">
        <f t="shared" si="4"/>
        <v>0.15739526543160862</v>
      </c>
      <c r="P23" s="76">
        <f>分析係数表!C26</f>
        <v>7.6803723816912361E-2</v>
      </c>
      <c r="Q23" s="82">
        <f t="shared" si="5"/>
        <v>1.2088542496298881E-2</v>
      </c>
      <c r="R23" s="83">
        <v>1.3044570432858218E-2</v>
      </c>
      <c r="S23" s="84">
        <f t="shared" si="6"/>
        <v>0.18072338572778895</v>
      </c>
      <c r="T23" s="85">
        <f>分析係数表!F26</f>
        <v>0.33496441281138789</v>
      </c>
      <c r="U23" s="86">
        <f t="shared" si="7"/>
        <v>6.0535902781594784E-2</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投入係数表!T24</f>
        <v>0</v>
      </c>
      <c r="E24" s="77">
        <f t="shared" si="0"/>
        <v>0</v>
      </c>
      <c r="F24" s="76">
        <f>分析係数表!C27</f>
        <v>1</v>
      </c>
      <c r="G24" s="77">
        <f t="shared" si="1"/>
        <v>0</v>
      </c>
      <c r="H24" s="77">
        <v>5.152317968197523E-3</v>
      </c>
      <c r="I24" s="77">
        <f t="shared" si="2"/>
        <v>5.152317968197523E-3</v>
      </c>
      <c r="J24" s="76">
        <f>分析係数表!G27</f>
        <v>0.17096451389423448</v>
      </c>
      <c r="K24" s="78">
        <f t="shared" si="3"/>
        <v>8.8086353686141943E-4</v>
      </c>
      <c r="L24" s="79"/>
      <c r="M24" s="80"/>
      <c r="N24" s="81">
        <f>分析係数表!H27</f>
        <v>1.0923033653045878E-2</v>
      </c>
      <c r="O24" s="82">
        <f t="shared" si="4"/>
        <v>0.15706512329121719</v>
      </c>
      <c r="P24" s="76">
        <f>分析係数表!C27</f>
        <v>1</v>
      </c>
      <c r="Q24" s="82">
        <f t="shared" si="5"/>
        <v>0.15706512329121719</v>
      </c>
      <c r="R24" s="83">
        <v>0.16339179028895687</v>
      </c>
      <c r="S24" s="84">
        <f t="shared" si="6"/>
        <v>0.16854410825715438</v>
      </c>
      <c r="T24" s="85">
        <f>分析係数表!F27</f>
        <v>0.32199214841043799</v>
      </c>
      <c r="U24" s="86">
        <f t="shared" si="7"/>
        <v>5.4269879519642579E-2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投入係数表!T25</f>
        <v>0</v>
      </c>
      <c r="E25" s="77">
        <f t="shared" si="0"/>
        <v>0</v>
      </c>
      <c r="F25" s="76">
        <f>分析係数表!C28</f>
        <v>0.18074367492972143</v>
      </c>
      <c r="G25" s="77">
        <f t="shared" si="1"/>
        <v>0</v>
      </c>
      <c r="H25" s="77">
        <v>1.7190429824592318E-2</v>
      </c>
      <c r="I25" s="77">
        <f t="shared" si="2"/>
        <v>1.7190429824592318E-2</v>
      </c>
      <c r="J25" s="76">
        <f>分析係数表!G28</f>
        <v>0.12488465087665333</v>
      </c>
      <c r="K25" s="78">
        <f t="shared" si="3"/>
        <v>2.1468208270638204E-3</v>
      </c>
      <c r="L25" s="79"/>
      <c r="M25" s="80"/>
      <c r="N25" s="81">
        <f>分析係数表!H28</f>
        <v>2.063494796778767E-2</v>
      </c>
      <c r="O25" s="82">
        <f t="shared" si="4"/>
        <v>0.29671524867678711</v>
      </c>
      <c r="P25" s="76">
        <f>分析係数表!C28</f>
        <v>0.18074367492972143</v>
      </c>
      <c r="Q25" s="82">
        <f t="shared" si="5"/>
        <v>5.3629404453528665E-2</v>
      </c>
      <c r="R25" s="83">
        <v>6.1879331504324155E-2</v>
      </c>
      <c r="S25" s="84">
        <f t="shared" si="6"/>
        <v>7.9069761328916466E-2</v>
      </c>
      <c r="T25" s="85">
        <f>分析係数表!F28</f>
        <v>0.21337024505280427</v>
      </c>
      <c r="U25" s="86">
        <f t="shared" si="7"/>
        <v>1.6871134351017652E-2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投入係数表!T26</f>
        <v>5.5555555555555558E-3</v>
      </c>
      <c r="E26" s="77">
        <f t="shared" si="0"/>
        <v>0.55555555555555558</v>
      </c>
      <c r="F26" s="76">
        <f>分析係数表!C29</f>
        <v>0.4900686838685725</v>
      </c>
      <c r="G26" s="77">
        <f t="shared" si="1"/>
        <v>0.27226037992698471</v>
      </c>
      <c r="H26" s="77">
        <v>0.32401217746037675</v>
      </c>
      <c r="I26" s="77">
        <f t="shared" si="2"/>
        <v>0.32401217746037675</v>
      </c>
      <c r="J26" s="76">
        <f>分析係数表!G29</f>
        <v>0.25811666442139297</v>
      </c>
      <c r="K26" s="78">
        <f t="shared" si="3"/>
        <v>8.363294247798489E-2</v>
      </c>
      <c r="L26" s="79"/>
      <c r="M26" s="80"/>
      <c r="N26" s="81">
        <f>分析係数表!H29</f>
        <v>9.8668916708280954E-3</v>
      </c>
      <c r="O26" s="82">
        <f t="shared" si="4"/>
        <v>0.14187858483321195</v>
      </c>
      <c r="P26" s="76">
        <f>分析係数表!C29</f>
        <v>0.4900686838685725</v>
      </c>
      <c r="Q26" s="82">
        <f t="shared" si="5"/>
        <v>6.9530251338347795E-2</v>
      </c>
      <c r="R26" s="83">
        <v>0.10015480362890702</v>
      </c>
      <c r="S26" s="84">
        <f t="shared" si="6"/>
        <v>0.42416698108928375</v>
      </c>
      <c r="T26" s="85">
        <f>分析係数表!F29</f>
        <v>0.3889263101172033</v>
      </c>
      <c r="U26" s="86">
        <f t="shared" si="7"/>
        <v>0.16496969882860868</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投入係数表!T27</f>
        <v>3.0303030303030303E-3</v>
      </c>
      <c r="E27" s="77">
        <f t="shared" si="0"/>
        <v>0.30303030303030304</v>
      </c>
      <c r="F27" s="76">
        <f>分析係数表!C30</f>
        <v>1</v>
      </c>
      <c r="G27" s="77">
        <f t="shared" si="1"/>
        <v>0.30303030303030304</v>
      </c>
      <c r="H27" s="77">
        <v>0.33521001965219549</v>
      </c>
      <c r="I27" s="77">
        <f t="shared" si="2"/>
        <v>0.33521001965219549</v>
      </c>
      <c r="J27" s="76">
        <f>分析係数表!G30</f>
        <v>0.3444616177228233</v>
      </c>
      <c r="K27" s="78">
        <f t="shared" si="3"/>
        <v>0.11546698564629465</v>
      </c>
      <c r="L27" s="79"/>
      <c r="M27" s="80"/>
      <c r="N27" s="81">
        <f>分析係数表!H30</f>
        <v>0</v>
      </c>
      <c r="O27" s="82">
        <f t="shared" si="4"/>
        <v>0</v>
      </c>
      <c r="P27" s="76">
        <f>分析係数表!C30</f>
        <v>1</v>
      </c>
      <c r="Q27" s="82">
        <f t="shared" si="5"/>
        <v>0</v>
      </c>
      <c r="R27" s="83">
        <v>3.8080445959796601E-2</v>
      </c>
      <c r="S27" s="84">
        <f t="shared" si="6"/>
        <v>0.37329046561199208</v>
      </c>
      <c r="T27" s="85">
        <f>分析係数表!F30</f>
        <v>0.4403400309119011</v>
      </c>
      <c r="U27" s="86">
        <f t="shared" si="7"/>
        <v>0.16437473516670256</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投入係数表!T28</f>
        <v>2.9292929292929294E-2</v>
      </c>
      <c r="E28" s="77">
        <f t="shared" si="0"/>
        <v>2.9292929292929295</v>
      </c>
      <c r="F28" s="76">
        <f>分析係数表!C31</f>
        <v>4.323595505617972E-2</v>
      </c>
      <c r="G28" s="77">
        <f t="shared" si="1"/>
        <v>0.12665077743729414</v>
      </c>
      <c r="H28" s="77">
        <v>0.13580404072851823</v>
      </c>
      <c r="I28" s="77">
        <f t="shared" si="2"/>
        <v>0.13580404072851823</v>
      </c>
      <c r="J28" s="76">
        <f>分析係数表!G31</f>
        <v>7.0393374741200831E-2</v>
      </c>
      <c r="K28" s="78">
        <f t="shared" si="3"/>
        <v>9.559704730371885E-3</v>
      </c>
      <c r="L28" s="79"/>
      <c r="M28" s="80"/>
      <c r="N28" s="81">
        <f>分析係数表!H31</f>
        <v>2.2758711736377779E-2</v>
      </c>
      <c r="O28" s="82">
        <f t="shared" si="4"/>
        <v>0.3272533966629933</v>
      </c>
      <c r="P28" s="76">
        <f>分析係数表!C31</f>
        <v>4.323595505617972E-2</v>
      </c>
      <c r="Q28" s="82">
        <f t="shared" si="5"/>
        <v>1.4149113150103332E-2</v>
      </c>
      <c r="R28" s="83">
        <v>1.8461300276184187E-2</v>
      </c>
      <c r="S28" s="84">
        <f t="shared" si="6"/>
        <v>0.15426534100470241</v>
      </c>
      <c r="T28" s="85">
        <f>分析係数表!F31</f>
        <v>0.34575569358178054</v>
      </c>
      <c r="U28" s="86">
        <f t="shared" si="7"/>
        <v>5.3338119974710774E-2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投入係数表!T29</f>
        <v>2.0202020202020202E-3</v>
      </c>
      <c r="E29" s="77">
        <f t="shared" si="0"/>
        <v>0.20202020202020202</v>
      </c>
      <c r="F29" s="76">
        <f>分析係数表!C32</f>
        <v>0.52019105514546249</v>
      </c>
      <c r="G29" s="77">
        <f t="shared" si="1"/>
        <v>0.10508910204958838</v>
      </c>
      <c r="H29" s="77">
        <v>0.1183151010353021</v>
      </c>
      <c r="I29" s="77">
        <f t="shared" si="2"/>
        <v>0.1183151010353021</v>
      </c>
      <c r="J29" s="76">
        <f>分析係数表!G32</f>
        <v>0.14013266998341625</v>
      </c>
      <c r="K29" s="78">
        <f t="shared" si="3"/>
        <v>1.6579811007434539E-2</v>
      </c>
      <c r="L29" s="79"/>
      <c r="M29" s="80"/>
      <c r="N29" s="81">
        <f>分析係数表!H32</f>
        <v>6.5492282701657108E-3</v>
      </c>
      <c r="O29" s="82">
        <f t="shared" si="4"/>
        <v>9.4173045546652026E-2</v>
      </c>
      <c r="P29" s="76">
        <f>分析係数表!C32</f>
        <v>0.52019105514546249</v>
      </c>
      <c r="Q29" s="82">
        <f t="shared" si="5"/>
        <v>4.8987975929174615E-2</v>
      </c>
      <c r="R29" s="83">
        <v>6.1583840033729666E-2</v>
      </c>
      <c r="S29" s="84">
        <f t="shared" si="6"/>
        <v>0.17989894106903176</v>
      </c>
      <c r="T29" s="85">
        <f>分析係数表!F32</f>
        <v>0.48341625207296851</v>
      </c>
      <c r="U29" s="86">
        <f t="shared" si="7"/>
        <v>8.6966071843487161E-2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投入係数表!T30</f>
        <v>1.0101010101010101E-3</v>
      </c>
      <c r="E30" s="77">
        <f t="shared" si="0"/>
        <v>0.10101010101010101</v>
      </c>
      <c r="F30" s="76">
        <f>分析係数表!C33</f>
        <v>0.8616094310609943</v>
      </c>
      <c r="G30" s="77">
        <f t="shared" si="1"/>
        <v>8.7031255662726695E-2</v>
      </c>
      <c r="H30" s="77">
        <v>9.9037863225441322E-2</v>
      </c>
      <c r="I30" s="77">
        <f t="shared" si="2"/>
        <v>9.9037863225441322E-2</v>
      </c>
      <c r="J30" s="76">
        <f>分析係数表!G33</f>
        <v>0.50771971496437052</v>
      </c>
      <c r="K30" s="78">
        <f t="shared" si="3"/>
        <v>5.0283475687501383E-2</v>
      </c>
      <c r="L30" s="79"/>
      <c r="M30" s="80"/>
      <c r="N30" s="81">
        <f>分析係数表!H33</f>
        <v>9.6430354898145438E-4</v>
      </c>
      <c r="O30" s="82">
        <f t="shared" si="4"/>
        <v>1.3865969896439564E-2</v>
      </c>
      <c r="P30" s="76">
        <f>分析係数表!C33</f>
        <v>0.8616094310609943</v>
      </c>
      <c r="Q30" s="82">
        <f t="shared" si="5"/>
        <v>1.1947050433580167E-2</v>
      </c>
      <c r="R30" s="83">
        <v>3.3608831853061509E-2</v>
      </c>
      <c r="S30" s="84">
        <f t="shared" si="6"/>
        <v>0.13264669507850282</v>
      </c>
      <c r="T30" s="85">
        <f>分析係数表!F33</f>
        <v>0.64489311163895491</v>
      </c>
      <c r="U30" s="86">
        <f t="shared" si="7"/>
        <v>8.5542939937799337E-2</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投入係数表!T31</f>
        <v>4.2929292929292928E-2</v>
      </c>
      <c r="E31" s="77">
        <f t="shared" si="0"/>
        <v>4.2929292929292924</v>
      </c>
      <c r="F31" s="76">
        <f>分析係数表!C34</f>
        <v>0.46533725073451271</v>
      </c>
      <c r="G31" s="77">
        <f t="shared" si="1"/>
        <v>1.9976599147693725</v>
      </c>
      <c r="H31" s="77">
        <v>2.1510010283166792</v>
      </c>
      <c r="I31" s="77">
        <f t="shared" si="2"/>
        <v>2.1510010283166792</v>
      </c>
      <c r="J31" s="76">
        <f>分析係数表!G34</f>
        <v>0.42478189749182116</v>
      </c>
      <c r="K31" s="78">
        <f t="shared" si="3"/>
        <v>0.91370629831521755</v>
      </c>
      <c r="L31" s="79"/>
      <c r="M31" s="80"/>
      <c r="N31" s="81">
        <f>分析係数表!H34</f>
        <v>0.16189393808941618</v>
      </c>
      <c r="O31" s="82">
        <f t="shared" si="4"/>
        <v>2.3279147674349874</v>
      </c>
      <c r="P31" s="76">
        <f>分析係数表!C34</f>
        <v>0.46533725073451271</v>
      </c>
      <c r="Q31" s="82">
        <f t="shared" si="5"/>
        <v>1.0832654578224696</v>
      </c>
      <c r="R31" s="83">
        <v>1.1777475609410937</v>
      </c>
      <c r="S31" s="84">
        <f t="shared" si="6"/>
        <v>3.3287485892577728</v>
      </c>
      <c r="T31" s="85">
        <f>分析係数表!F34</f>
        <v>0.69907306434023986</v>
      </c>
      <c r="U31" s="86">
        <f t="shared" si="7"/>
        <v>2.3270384767106815</v>
      </c>
      <c r="V31" s="87">
        <f>分析係数表!D34</f>
        <v>0.22532715376226828</v>
      </c>
      <c r="W31" s="167">
        <f t="shared" si="8"/>
        <v>1</v>
      </c>
      <c r="X31" s="76">
        <f>分析係数表!E34</f>
        <v>0.16319520174482008</v>
      </c>
      <c r="Y31" s="166">
        <f t="shared" si="9"/>
        <v>1</v>
      </c>
    </row>
    <row r="32" spans="1:25" x14ac:dyDescent="0.2">
      <c r="A32" s="6" t="s">
        <v>20</v>
      </c>
      <c r="B32" s="5" t="s">
        <v>37</v>
      </c>
      <c r="C32" s="90"/>
      <c r="D32" s="76">
        <f>投入係数表!T32</f>
        <v>5.5555555555555558E-3</v>
      </c>
      <c r="E32" s="77">
        <f t="shared" si="0"/>
        <v>0.55555555555555558</v>
      </c>
      <c r="F32" s="76">
        <f>分析係数表!C35</f>
        <v>0.39835445318599483</v>
      </c>
      <c r="G32" s="77">
        <f t="shared" si="1"/>
        <v>0.22130802954777493</v>
      </c>
      <c r="H32" s="77">
        <v>0.27790500741021401</v>
      </c>
      <c r="I32" s="77">
        <f t="shared" si="2"/>
        <v>0.27790500741021401</v>
      </c>
      <c r="J32" s="76">
        <f>分析係数表!G35</f>
        <v>0.31392226148409896</v>
      </c>
      <c r="K32" s="78">
        <f t="shared" si="3"/>
        <v>8.7240568403969668E-2</v>
      </c>
      <c r="L32" s="79"/>
      <c r="M32" s="80"/>
      <c r="N32" s="81">
        <f>分析係数表!H35</f>
        <v>6.1135697025008755E-2</v>
      </c>
      <c r="O32" s="82">
        <f t="shared" si="4"/>
        <v>0.87908598432724872</v>
      </c>
      <c r="P32" s="76">
        <f>分析係数表!C35</f>
        <v>0.39835445318599483</v>
      </c>
      <c r="Q32" s="82">
        <f t="shared" si="5"/>
        <v>0.35018781659015319</v>
      </c>
      <c r="R32" s="83">
        <v>0.4503326360776842</v>
      </c>
      <c r="S32" s="84">
        <f t="shared" si="6"/>
        <v>0.72823764348789821</v>
      </c>
      <c r="T32" s="85">
        <f>分析係数表!F35</f>
        <v>0.64325088339222614</v>
      </c>
      <c r="U32" s="86">
        <f t="shared" si="7"/>
        <v>0.46843950749306357</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投入係数表!T33</f>
        <v>5.0505050505050505E-4</v>
      </c>
      <c r="E33" s="77">
        <f t="shared" si="0"/>
        <v>5.0505050505050504E-2</v>
      </c>
      <c r="F33" s="76">
        <f>分析係数表!C36</f>
        <v>0.82984806862140492</v>
      </c>
      <c r="G33" s="77">
        <f t="shared" si="1"/>
        <v>4.1911518617242675E-2</v>
      </c>
      <c r="H33" s="77">
        <v>0.1294288513130637</v>
      </c>
      <c r="I33" s="77">
        <f t="shared" si="2"/>
        <v>0.1294288513130637</v>
      </c>
      <c r="J33" s="76">
        <f>分析係数表!G36</f>
        <v>2.3700511715593859E-2</v>
      </c>
      <c r="K33" s="78">
        <f t="shared" si="3"/>
        <v>3.0675300068811217E-3</v>
      </c>
      <c r="L33" s="79"/>
      <c r="M33" s="80"/>
      <c r="N33" s="81">
        <f>分析係数表!H36</f>
        <v>0.1825633254696675</v>
      </c>
      <c r="O33" s="82">
        <f t="shared" si="4"/>
        <v>2.6251252293223617</v>
      </c>
      <c r="P33" s="76">
        <f>分析係数表!C36</f>
        <v>0.82984806862140492</v>
      </c>
      <c r="Q33" s="82">
        <f t="shared" si="5"/>
        <v>2.1784551014424847</v>
      </c>
      <c r="R33" s="83">
        <v>2.2744820323869139</v>
      </c>
      <c r="S33" s="84">
        <f t="shared" si="6"/>
        <v>2.4039108836999779</v>
      </c>
      <c r="T33" s="85">
        <f>分析係数表!F36</f>
        <v>0.87735658497172098</v>
      </c>
      <c r="U33" s="86">
        <f t="shared" si="7"/>
        <v>2.1090870434993643</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投入係数表!T34</f>
        <v>1.6666666666666666E-2</v>
      </c>
      <c r="E34" s="77">
        <f t="shared" si="0"/>
        <v>1.6666666666666667</v>
      </c>
      <c r="F34" s="76">
        <f>分析係数表!C37</f>
        <v>0.51418558077436582</v>
      </c>
      <c r="G34" s="77">
        <f t="shared" si="1"/>
        <v>0.85697596795727637</v>
      </c>
      <c r="H34" s="77">
        <v>1.0040523618545603</v>
      </c>
      <c r="I34" s="77">
        <f t="shared" si="2"/>
        <v>1.0040523618545603</v>
      </c>
      <c r="J34" s="76">
        <f>分析係数表!G37</f>
        <v>0.49604430379746833</v>
      </c>
      <c r="K34" s="78">
        <f t="shared" si="3"/>
        <v>0.49805445481234911</v>
      </c>
      <c r="L34" s="79"/>
      <c r="M34" s="80"/>
      <c r="N34" s="81">
        <f>分析係数表!H37</f>
        <v>4.8416074021777188E-2</v>
      </c>
      <c r="O34" s="82">
        <f t="shared" si="4"/>
        <v>0.6961872385504031</v>
      </c>
      <c r="P34" s="76">
        <f>分析係数表!C37</f>
        <v>0.51418558077436582</v>
      </c>
      <c r="Q34" s="82">
        <f t="shared" si="5"/>
        <v>0.35796943958174099</v>
      </c>
      <c r="R34" s="83">
        <v>0.43374277018506996</v>
      </c>
      <c r="S34" s="84">
        <f t="shared" si="6"/>
        <v>1.4377951320396303</v>
      </c>
      <c r="T34" s="85">
        <f>分析係数表!F37</f>
        <v>0.72084956183057447</v>
      </c>
      <c r="U34" s="86">
        <f t="shared" si="7"/>
        <v>1.0364339909329003</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投入係数表!T35</f>
        <v>6.5656565656565654E-3</v>
      </c>
      <c r="E35" s="77">
        <f t="shared" si="0"/>
        <v>0.65656565656565657</v>
      </c>
      <c r="F35" s="76">
        <f>分析係数表!C38</f>
        <v>1.798368367772285E-2</v>
      </c>
      <c r="G35" s="77">
        <f t="shared" si="1"/>
        <v>1.1807469081333184E-2</v>
      </c>
      <c r="H35" s="77">
        <v>1.5545320157037036E-2</v>
      </c>
      <c r="I35" s="77">
        <f t="shared" si="2"/>
        <v>1.5545320157037036E-2</v>
      </c>
      <c r="J35" s="76">
        <f>分析係数表!G38</f>
        <v>0.32425742574257427</v>
      </c>
      <c r="K35" s="78">
        <f t="shared" si="3"/>
        <v>5.0406854964649798E-3</v>
      </c>
      <c r="L35" s="79"/>
      <c r="M35" s="80"/>
      <c r="N35" s="81">
        <f>分析係数表!H38</f>
        <v>4.2681911846583896E-2</v>
      </c>
      <c r="O35" s="82">
        <f t="shared" si="4"/>
        <v>0.61373423898764634</v>
      </c>
      <c r="P35" s="76">
        <f>分析係数表!C38</f>
        <v>1.798368367772285E-2</v>
      </c>
      <c r="Q35" s="82">
        <f t="shared" si="5"/>
        <v>1.1037202416141791E-2</v>
      </c>
      <c r="R35" s="83">
        <v>1.3961151789337331E-2</v>
      </c>
      <c r="S35" s="84">
        <f t="shared" si="6"/>
        <v>2.9506471946374367E-2</v>
      </c>
      <c r="T35" s="85">
        <f>分析係数表!F38</f>
        <v>0.53712871287128716</v>
      </c>
      <c r="U35" s="86">
        <f t="shared" si="7"/>
        <v>1.5848773297928807E-2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投入係数表!T36</f>
        <v>0</v>
      </c>
      <c r="E36" s="77">
        <f t="shared" si="0"/>
        <v>0</v>
      </c>
      <c r="F36" s="76">
        <f>分析係数表!C39</f>
        <v>1</v>
      </c>
      <c r="G36" s="77">
        <f t="shared" si="1"/>
        <v>0</v>
      </c>
      <c r="H36" s="77">
        <v>2.2695103348842845E-2</v>
      </c>
      <c r="I36" s="77">
        <f t="shared" si="2"/>
        <v>2.2695103348842845E-2</v>
      </c>
      <c r="J36" s="76">
        <f>分析係数表!G39</f>
        <v>0.35219608488238197</v>
      </c>
      <c r="K36" s="78">
        <f t="shared" si="3"/>
        <v>7.9931265454634866E-3</v>
      </c>
      <c r="L36" s="79"/>
      <c r="M36" s="80"/>
      <c r="N36" s="81">
        <f>分析係数表!H39</f>
        <v>3.8399944896940056E-3</v>
      </c>
      <c r="O36" s="82">
        <f t="shared" si="4"/>
        <v>5.5216272980464685E-2</v>
      </c>
      <c r="P36" s="76">
        <f>分析係数表!C39</f>
        <v>1</v>
      </c>
      <c r="Q36" s="82">
        <f t="shared" si="5"/>
        <v>5.5216272980464685E-2</v>
      </c>
      <c r="R36" s="83">
        <v>9.2168487293622509E-2</v>
      </c>
      <c r="S36" s="84">
        <f t="shared" si="6"/>
        <v>0.11486359064246535</v>
      </c>
      <c r="T36" s="85">
        <f>分析係数表!F39</f>
        <v>0.70282941273235733</v>
      </c>
      <c r="U36" s="86">
        <f t="shared" si="7"/>
        <v>8.0729509955573819E-2</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投入係数表!T37</f>
        <v>1.0101010101010101E-3</v>
      </c>
      <c r="E37" s="77">
        <f t="shared" si="0"/>
        <v>0.10101010101010101</v>
      </c>
      <c r="F37" s="76">
        <f>分析係数表!C40</f>
        <v>0.9626016260162602</v>
      </c>
      <c r="G37" s="77">
        <f t="shared" si="1"/>
        <v>9.723248747638992E-2</v>
      </c>
      <c r="H37" s="77">
        <v>9.9077479037538788E-2</v>
      </c>
      <c r="I37" s="77">
        <f t="shared" si="2"/>
        <v>9.9077479037538788E-2</v>
      </c>
      <c r="J37" s="76">
        <f>分析係数表!G40</f>
        <v>0.50871012884234912</v>
      </c>
      <c r="K37" s="78">
        <f t="shared" si="3"/>
        <v>5.0401717126561503E-2</v>
      </c>
      <c r="L37" s="79"/>
      <c r="M37" s="80"/>
      <c r="N37" s="81">
        <f>分析係数表!H40</f>
        <v>2.9858970605961464E-2</v>
      </c>
      <c r="O37" s="82">
        <f t="shared" si="4"/>
        <v>0.42934985357903932</v>
      </c>
      <c r="P37" s="76">
        <f>分析係数表!C40</f>
        <v>0.9626016260162602</v>
      </c>
      <c r="Q37" s="82">
        <f t="shared" si="5"/>
        <v>0.4132928671850265</v>
      </c>
      <c r="R37" s="83">
        <v>0.41402926349962327</v>
      </c>
      <c r="S37" s="84">
        <f t="shared" si="6"/>
        <v>0.51310674253716204</v>
      </c>
      <c r="T37" s="85">
        <f>分析係数表!F40</f>
        <v>0.70414515272885203</v>
      </c>
      <c r="U37" s="86">
        <f t="shared" si="7"/>
        <v>0.3613016255900337</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投入係数表!T38</f>
        <v>0</v>
      </c>
      <c r="E38" s="77">
        <f t="shared" si="0"/>
        <v>0</v>
      </c>
      <c r="F38" s="76">
        <f>分析係数表!C41</f>
        <v>0.80407934786411506</v>
      </c>
      <c r="G38" s="77">
        <f t="shared" si="1"/>
        <v>0</v>
      </c>
      <c r="H38" s="77">
        <v>1.0028246080093196E-3</v>
      </c>
      <c r="I38" s="77">
        <f t="shared" si="2"/>
        <v>1.0028246080093196E-3</v>
      </c>
      <c r="J38" s="76">
        <f>分析係数表!G41</f>
        <v>0.44359889765752225</v>
      </c>
      <c r="K38" s="78">
        <f t="shared" si="3"/>
        <v>4.4485189065677101E-4</v>
      </c>
      <c r="L38" s="79"/>
      <c r="M38" s="80"/>
      <c r="N38" s="81">
        <f>分析係数表!H41</f>
        <v>5.117122701886706E-2</v>
      </c>
      <c r="O38" s="82">
        <f t="shared" si="4"/>
        <v>0.73580429539737324</v>
      </c>
      <c r="P38" s="76">
        <f>分析係数表!C41</f>
        <v>0.80407934786411506</v>
      </c>
      <c r="Q38" s="82">
        <f t="shared" si="5"/>
        <v>0.59164503799873458</v>
      </c>
      <c r="R38" s="83">
        <v>0.60239489836444648</v>
      </c>
      <c r="S38" s="84">
        <f t="shared" si="6"/>
        <v>0.60339772297245575</v>
      </c>
      <c r="T38" s="85">
        <f>分析係数表!F41</f>
        <v>0.54800826756858323</v>
      </c>
      <c r="U38" s="86">
        <f t="shared" si="7"/>
        <v>0.33066694082096337</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投入係数表!T39</f>
        <v>5.0505050505050505E-4</v>
      </c>
      <c r="E39" s="77">
        <f>$C$22*D39</f>
        <v>5.0505050505050504E-2</v>
      </c>
      <c r="F39" s="76">
        <f>分析係数表!C42</f>
        <v>0.72084063047285463</v>
      </c>
      <c r="G39" s="77">
        <f>E39*F39</f>
        <v>3.6406092448123969E-2</v>
      </c>
      <c r="H39" s="77">
        <v>4.3828711804210475E-2</v>
      </c>
      <c r="I39" s="77">
        <f>C39+H39</f>
        <v>4.3828711804210475E-2</v>
      </c>
      <c r="J39" s="76">
        <f>分析係数表!G42</f>
        <v>0.48553519768563164</v>
      </c>
      <c r="K39" s="78">
        <f>I39*J39</f>
        <v>2.1280382250163911E-2</v>
      </c>
      <c r="L39" s="79"/>
      <c r="M39" s="80"/>
      <c r="N39" s="81">
        <f>分析係数表!H42</f>
        <v>1.3345272329654056E-2</v>
      </c>
      <c r="O39" s="82">
        <f t="shared" si="4"/>
        <v>0.19189511910251181</v>
      </c>
      <c r="P39" s="76">
        <f>分析係数表!C42</f>
        <v>0.72084063047285463</v>
      </c>
      <c r="Q39" s="82">
        <f>O39*P39</f>
        <v>0.13832579863851813</v>
      </c>
      <c r="R39" s="83">
        <v>0.14543865483517399</v>
      </c>
      <c r="S39" s="84">
        <f>I39+R39</f>
        <v>0.18926736663938445</v>
      </c>
      <c r="T39" s="85">
        <f>分析係数表!F42</f>
        <v>0.55737704918032782</v>
      </c>
      <c r="U39" s="86">
        <f>S39*T39</f>
        <v>0.10549328632359133</v>
      </c>
      <c r="V39" s="87">
        <f>分析係数表!D42</f>
        <v>0.19961427193828352</v>
      </c>
      <c r="W39" s="167">
        <f>ROUND(S39*V39,0)</f>
        <v>0</v>
      </c>
      <c r="X39" s="76">
        <f>分析係数表!E42</f>
        <v>0.15043394406943106</v>
      </c>
      <c r="Y39" s="166">
        <f>ROUND(S39*X39,0)</f>
        <v>0</v>
      </c>
    </row>
    <row r="40" spans="1:25" x14ac:dyDescent="0.2">
      <c r="A40" s="6" t="s">
        <v>195</v>
      </c>
      <c r="B40" s="5" t="s">
        <v>41</v>
      </c>
      <c r="C40" s="90"/>
      <c r="D40" s="76">
        <f>投入係数表!T40</f>
        <v>4.2929292929292928E-2</v>
      </c>
      <c r="E40" s="77">
        <f>$C$22*D40</f>
        <v>4.2929292929292924</v>
      </c>
      <c r="F40" s="76">
        <f>分析係数表!C43</f>
        <v>0.38963327337469256</v>
      </c>
      <c r="G40" s="77">
        <f>E40*F40</f>
        <v>1.6726680927701445</v>
      </c>
      <c r="H40" s="77">
        <v>1.9644145599473757</v>
      </c>
      <c r="I40" s="77">
        <f>C40+H40</f>
        <v>1.9644145599473757</v>
      </c>
      <c r="J40" s="76">
        <f>分析係数表!G43</f>
        <v>0.33758167298539971</v>
      </c>
      <c r="K40" s="78">
        <f>I40*J40</f>
        <v>0.66315035358391283</v>
      </c>
      <c r="L40" s="79"/>
      <c r="M40" s="80"/>
      <c r="N40" s="81">
        <f>分析係数表!H43</f>
        <v>3.6299140736659033E-2</v>
      </c>
      <c r="O40" s="82">
        <f t="shared" si="4"/>
        <v>0.52195472395883213</v>
      </c>
      <c r="P40" s="76">
        <f>分析係数表!C43</f>
        <v>0.38963327337469256</v>
      </c>
      <c r="Q40" s="82">
        <f>O40*P40</f>
        <v>0.20337092764946382</v>
      </c>
      <c r="R40" s="83">
        <v>0.36355072819341328</v>
      </c>
      <c r="S40" s="84">
        <f>I40+R40</f>
        <v>2.3279652881407888</v>
      </c>
      <c r="T40" s="85">
        <f>分析係数表!F43</f>
        <v>0.6053884004194563</v>
      </c>
      <c r="U40" s="86">
        <f>S40*T40</f>
        <v>1.4093231820195709</v>
      </c>
      <c r="V40" s="87">
        <f>分析係数表!D43</f>
        <v>0.1323707348552069</v>
      </c>
      <c r="W40" s="167">
        <f>ROUND(S40*V40,0)</f>
        <v>0</v>
      </c>
      <c r="X40" s="76">
        <f>分析係数表!E43</f>
        <v>0.1111559248205211</v>
      </c>
      <c r="Y40" s="166">
        <f>ROUND(S40*X40,0)</f>
        <v>0</v>
      </c>
    </row>
    <row r="41" spans="1:25" x14ac:dyDescent="0.2">
      <c r="A41" s="6" t="s">
        <v>341</v>
      </c>
      <c r="B41" s="5" t="s">
        <v>42</v>
      </c>
      <c r="C41" s="90"/>
      <c r="D41" s="76">
        <f>投入係数表!T41</f>
        <v>0</v>
      </c>
      <c r="E41" s="77">
        <f>$C$22*D41</f>
        <v>0</v>
      </c>
      <c r="F41" s="76">
        <f>分析係数表!C44</f>
        <v>0.46868809379421872</v>
      </c>
      <c r="G41" s="77">
        <f>E41*F41</f>
        <v>0</v>
      </c>
      <c r="H41" s="77">
        <v>2.4651614972851323E-3</v>
      </c>
      <c r="I41" s="77">
        <f>C41+H41</f>
        <v>2.4651614972851323E-3</v>
      </c>
      <c r="J41" s="76">
        <f>分析係数表!G44</f>
        <v>0.26169007702763936</v>
      </c>
      <c r="K41" s="78">
        <f>I41*J41</f>
        <v>6.4510830211011701E-4</v>
      </c>
      <c r="L41" s="79"/>
      <c r="M41" s="80"/>
      <c r="N41" s="81">
        <f>分析係数表!H44</f>
        <v>0.11189365109431233</v>
      </c>
      <c r="O41" s="82">
        <f t="shared" si="4"/>
        <v>1.6089477211975765</v>
      </c>
      <c r="P41" s="76">
        <f>分析係数表!C44</f>
        <v>0.46868809379421872</v>
      </c>
      <c r="Q41" s="82">
        <f>O41*P41</f>
        <v>0.75409464046264418</v>
      </c>
      <c r="R41" s="83">
        <v>0.76637673925116134</v>
      </c>
      <c r="S41" s="84">
        <f>I41+R41</f>
        <v>0.76884190074844649</v>
      </c>
      <c r="T41" s="85">
        <f>分析係数表!F44</f>
        <v>0.56748980516538283</v>
      </c>
      <c r="U41" s="86">
        <f>S41*T41</f>
        <v>0.43630994045871851</v>
      </c>
      <c r="V41" s="87">
        <f>分析係数表!D44</f>
        <v>0.1153375623017671</v>
      </c>
      <c r="W41" s="167">
        <f>ROUND(S41*V41,0)</f>
        <v>0</v>
      </c>
      <c r="X41" s="76">
        <f>分析係数表!E44</f>
        <v>8.8151336656094245E-2</v>
      </c>
      <c r="Y41" s="166">
        <f>ROUND(S41*X41,0)</f>
        <v>0</v>
      </c>
    </row>
    <row r="42" spans="1:25" x14ac:dyDescent="0.2">
      <c r="A42" s="6" t="s">
        <v>342</v>
      </c>
      <c r="B42" s="5" t="s">
        <v>279</v>
      </c>
      <c r="C42" s="90"/>
      <c r="D42" s="76">
        <f>投入係数表!T42</f>
        <v>1.0101010101010101E-3</v>
      </c>
      <c r="E42" s="77">
        <f>$C$22*D42</f>
        <v>0.10101010101010101</v>
      </c>
      <c r="F42" s="76">
        <f>分析係数表!C45</f>
        <v>1</v>
      </c>
      <c r="G42" s="77">
        <f>E42*F42</f>
        <v>0.10101010101010101</v>
      </c>
      <c r="H42" s="77">
        <v>0.11894908693762174</v>
      </c>
      <c r="I42" s="77">
        <f>C42+H42</f>
        <v>0.11894908693762174</v>
      </c>
      <c r="J42" s="76">
        <f>分析係数表!G45</f>
        <v>0</v>
      </c>
      <c r="K42" s="78">
        <f>I42*J42</f>
        <v>0</v>
      </c>
      <c r="L42" s="79"/>
      <c r="M42" s="80"/>
      <c r="N42" s="81">
        <f>分析係数表!H45</f>
        <v>0</v>
      </c>
      <c r="O42" s="82">
        <f t="shared" si="4"/>
        <v>0</v>
      </c>
      <c r="P42" s="76">
        <f>分析係数表!C45</f>
        <v>1</v>
      </c>
      <c r="Q42" s="82">
        <f>O42*P42</f>
        <v>0</v>
      </c>
      <c r="R42" s="83">
        <v>1.5172155467442775E-2</v>
      </c>
      <c r="S42" s="84">
        <f>I42+R42</f>
        <v>0.13412124240506451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投入係数表!T43</f>
        <v>1.5151515151515152E-3</v>
      </c>
      <c r="E43" s="77">
        <f>$C$22*D43</f>
        <v>0.15151515151515152</v>
      </c>
      <c r="F43" s="76">
        <f>分析係数表!C46</f>
        <v>0.536069455406472</v>
      </c>
      <c r="G43" s="77">
        <f>E43*F43</f>
        <v>8.1222644758556367E-2</v>
      </c>
      <c r="H43" s="77">
        <v>0.11977384775110242</v>
      </c>
      <c r="I43" s="77">
        <f>C43+H43</f>
        <v>0.11977384775110242</v>
      </c>
      <c r="J43" s="76">
        <f>分析係数表!G46</f>
        <v>9.4007050528789656E-3</v>
      </c>
      <c r="K43" s="78">
        <f>I43*J43</f>
        <v>1.1259586157565445E-3</v>
      </c>
      <c r="L43" s="79"/>
      <c r="M43" s="80"/>
      <c r="N43" s="81">
        <f>分析係数表!H46</f>
        <v>2.2310999374350673E-2</v>
      </c>
      <c r="O43" s="82">
        <f t="shared" si="4"/>
        <v>0.32081562492536059</v>
      </c>
      <c r="P43" s="76">
        <f>分析係数表!C46</f>
        <v>0.536069455406472</v>
      </c>
      <c r="Q43" s="82">
        <f>O43*P43</f>
        <v>0.17197945733962502</v>
      </c>
      <c r="R43" s="83">
        <v>0.19501602716587485</v>
      </c>
      <c r="S43" s="84">
        <f>I43+R43</f>
        <v>0.3147898749169773</v>
      </c>
      <c r="T43" s="85">
        <f>分析係数表!F46</f>
        <v>0.31345475910693305</v>
      </c>
      <c r="U43" s="86">
        <f>S43*T43</f>
        <v>9.8672384411402705E-2</v>
      </c>
      <c r="V43" s="87">
        <f>分析係数表!D46</f>
        <v>1.7626321974148062E-3</v>
      </c>
      <c r="W43" s="167">
        <f>ROUND(S43*V43,0)</f>
        <v>0</v>
      </c>
      <c r="X43" s="76">
        <f>分析係数表!E46</f>
        <v>4.4065804935370153E-3</v>
      </c>
      <c r="Y43" s="166">
        <f>ROUND(S43*X43,0)</f>
        <v>0</v>
      </c>
    </row>
    <row r="44" spans="1:25" x14ac:dyDescent="0.2">
      <c r="A44" s="192">
        <v>40</v>
      </c>
      <c r="B44" s="14" t="s">
        <v>151</v>
      </c>
      <c r="C44" s="197">
        <f>SUM(C5:C43)</f>
        <v>100</v>
      </c>
      <c r="D44" s="92">
        <f>投入係数表!T44</f>
        <v>0.63737373737373737</v>
      </c>
      <c r="E44" s="91">
        <f>SUM(E5:E43)</f>
        <v>63.737373737373751</v>
      </c>
      <c r="F44" s="92">
        <f>分析係数表!C47</f>
        <v>0.44522465035354009</v>
      </c>
      <c r="G44" s="91">
        <f>SUM(G5:G43)</f>
        <v>9.1157957749930034</v>
      </c>
      <c r="H44" s="91">
        <f>SUM(H5:H43)</f>
        <v>10.346901226917415</v>
      </c>
      <c r="I44" s="91">
        <f>SUM(I5:I43)</f>
        <v>110.34690122691741</v>
      </c>
      <c r="J44" s="92">
        <f>分析係数表!G47</f>
        <v>0.26635660586338372</v>
      </c>
      <c r="K44" s="93">
        <f>SUM(K5:K43)</f>
        <v>22.921240790456618</v>
      </c>
      <c r="L44" s="94">
        <f>最終需要_まとめ!$L$33</f>
        <v>0.62733333333333341</v>
      </c>
      <c r="M44" s="91">
        <f>K44*L44</f>
        <v>14.37925838921312</v>
      </c>
      <c r="N44" s="95">
        <f>分析係数表!H47</f>
        <v>1</v>
      </c>
      <c r="O44" s="96">
        <f>SUM(O5:O43)</f>
        <v>14.379258389213119</v>
      </c>
      <c r="P44" s="92">
        <f>分析係数表!C47</f>
        <v>0.44522465035354009</v>
      </c>
      <c r="Q44" s="96">
        <f>SUM(Q5:Q43)</f>
        <v>6.9853429461772416</v>
      </c>
      <c r="R44" s="91">
        <f>SUM(R5:R43)</f>
        <v>7.8355850173317743</v>
      </c>
      <c r="S44" s="97">
        <f>SUM(S5:S43)</f>
        <v>118.18248624424919</v>
      </c>
      <c r="T44" s="98">
        <f>分析係数表!F47</f>
        <v>0.51444037128882703</v>
      </c>
      <c r="U44" s="99">
        <f>SUM(U5:U43)</f>
        <v>45.852054819331357</v>
      </c>
      <c r="V44" s="100">
        <f>分析係数表!D47</f>
        <v>9.5757819315252443E-2</v>
      </c>
      <c r="W44" s="164">
        <f>SUM(W5:W43)</f>
        <v>4</v>
      </c>
      <c r="X44" s="92">
        <f>分析係数表!E47</f>
        <v>7.8077982415729788E-2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296</v>
      </c>
      <c r="S2" s="3" t="s">
        <v>153</v>
      </c>
      <c r="U2" s="64" t="s">
        <v>210</v>
      </c>
      <c r="W2" s="3" t="s">
        <v>130</v>
      </c>
      <c r="Y2" s="3" t="s">
        <v>154</v>
      </c>
    </row>
    <row r="3" spans="1:25" ht="44" x14ac:dyDescent="0.2">
      <c r="B3" s="65"/>
      <c r="C3" s="66" t="s">
        <v>228</v>
      </c>
      <c r="D3" s="66" t="s">
        <v>314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投入係数表!U5</f>
        <v>0</v>
      </c>
      <c r="E5" s="77">
        <f t="shared" ref="E5:E38" si="0">$C$23*D5</f>
        <v>0</v>
      </c>
      <c r="F5" s="76">
        <f>分析係数表!C8</f>
        <v>0.25708080716677228</v>
      </c>
      <c r="G5" s="77">
        <f t="shared" ref="G5:G38" si="1">E5*F5</f>
        <v>0</v>
      </c>
      <c r="H5" s="77">
        <f t="array" ref="H5:H43">MMULT(逆行列係数!C5:AO43,'19'!G5:G43)</f>
        <v>1.8741315717140385E-3</v>
      </c>
      <c r="I5" s="77">
        <f t="shared" ref="I5:I38" si="2">C5+H5</f>
        <v>1.8741315717140385E-3</v>
      </c>
      <c r="J5" s="76">
        <f>分析係数表!G8</f>
        <v>0.11961316593145571</v>
      </c>
      <c r="K5" s="78">
        <f t="shared" ref="K5:K38" si="3">I5*J5</f>
        <v>2.2417081066481118E-4</v>
      </c>
      <c r="L5" s="79" t="s">
        <v>184</v>
      </c>
      <c r="M5" s="80" t="s">
        <v>184</v>
      </c>
      <c r="N5" s="81">
        <f>分析係数表!H8</f>
        <v>1.1829938181254628E-2</v>
      </c>
      <c r="O5" s="82">
        <f t="shared" ref="O5:O43" si="4">$M$44*N5</f>
        <v>0.17212768637171208</v>
      </c>
      <c r="P5" s="76">
        <f>分析係数表!C8</f>
        <v>0.25708080716677228</v>
      </c>
      <c r="Q5" s="82">
        <f t="shared" ref="Q5:Q38" si="5">O5*P5</f>
        <v>4.425072454818877E-2</v>
      </c>
      <c r="R5" s="83">
        <f t="array" ref="R5:R43">MMULT(逆行列係数!C5:AO43,'19'!Q5:Q43)</f>
        <v>6.4155875016888173E-2</v>
      </c>
      <c r="S5" s="84">
        <f t="shared" ref="S5:S38" si="6">I5+R5</f>
        <v>6.6030006588602211E-2</v>
      </c>
      <c r="T5" s="85">
        <f>分析係数表!F8</f>
        <v>0.4511367492365117</v>
      </c>
      <c r="U5" s="86">
        <f t="shared" ref="U5:U38" si="7">S5*T5</f>
        <v>2.9788562524447452E-2</v>
      </c>
      <c r="V5" s="87">
        <f>分析係数表!D8</f>
        <v>0.32558534102477094</v>
      </c>
      <c r="W5" s="167">
        <f t="shared" ref="W5:W38" si="8">ROUND(S5*V5,0)</f>
        <v>0</v>
      </c>
      <c r="X5" s="76">
        <f>分析係数表!E8</f>
        <v>0.2662029182219206</v>
      </c>
      <c r="Y5" s="166">
        <f t="shared" ref="Y5:Y38" si="9">ROUND(S5*X5,0)</f>
        <v>0</v>
      </c>
    </row>
    <row r="6" spans="1:25" x14ac:dyDescent="0.2">
      <c r="A6" s="6" t="s">
        <v>220</v>
      </c>
      <c r="B6" s="5" t="s">
        <v>266</v>
      </c>
      <c r="C6" s="90"/>
      <c r="D6" s="76">
        <f>投入係数表!U6</f>
        <v>0</v>
      </c>
      <c r="E6" s="77">
        <f t="shared" si="0"/>
        <v>0</v>
      </c>
      <c r="F6" s="76">
        <f>分析係数表!C9</f>
        <v>5.5710306406685284E-2</v>
      </c>
      <c r="G6" s="77">
        <f t="shared" si="1"/>
        <v>0</v>
      </c>
      <c r="H6" s="77">
        <v>3.3750514519736188E-4</v>
      </c>
      <c r="I6" s="77">
        <f t="shared" si="2"/>
        <v>3.3750514519736188E-4</v>
      </c>
      <c r="J6" s="76">
        <f>分析係数表!G9</f>
        <v>0.27272727272727271</v>
      </c>
      <c r="K6" s="78">
        <f t="shared" si="3"/>
        <v>9.2046857781098693E-5</v>
      </c>
      <c r="L6" s="79"/>
      <c r="M6" s="80"/>
      <c r="N6" s="81">
        <f>分析係数表!H9</f>
        <v>6.1990942434522072E-4</v>
      </c>
      <c r="O6" s="82">
        <f t="shared" si="4"/>
        <v>9.0197914255918995E-3</v>
      </c>
      <c r="P6" s="76">
        <f>分析係数表!C9</f>
        <v>5.5710306406685284E-2</v>
      </c>
      <c r="Q6" s="82">
        <f t="shared" si="5"/>
        <v>5.0249534404411735E-4</v>
      </c>
      <c r="R6" s="83">
        <v>5.8394796565638528E-4</v>
      </c>
      <c r="S6" s="84">
        <f t="shared" si="6"/>
        <v>9.2145311085374722E-4</v>
      </c>
      <c r="T6" s="85">
        <f>分析係数表!F9</f>
        <v>0.77272727272727271</v>
      </c>
      <c r="U6" s="86">
        <f t="shared" si="7"/>
        <v>7.1203194929607742E-4</v>
      </c>
      <c r="V6" s="87">
        <f>分析係数表!D9</f>
        <v>0</v>
      </c>
      <c r="W6" s="167">
        <f t="shared" si="8"/>
        <v>0</v>
      </c>
      <c r="X6" s="76">
        <f>分析係数表!E9</f>
        <v>0</v>
      </c>
      <c r="Y6" s="166">
        <f t="shared" si="9"/>
        <v>0</v>
      </c>
    </row>
    <row r="7" spans="1:25" x14ac:dyDescent="0.2">
      <c r="A7" s="6" t="s">
        <v>221</v>
      </c>
      <c r="B7" s="5" t="s">
        <v>267</v>
      </c>
      <c r="C7" s="90"/>
      <c r="D7" s="76">
        <f>投入係数表!U7</f>
        <v>0</v>
      </c>
      <c r="E7" s="77">
        <f t="shared" si="0"/>
        <v>0</v>
      </c>
      <c r="F7" s="76">
        <f>分析係数表!C10</f>
        <v>2.7964205816555232E-3</v>
      </c>
      <c r="G7" s="77">
        <f t="shared" si="1"/>
        <v>0</v>
      </c>
      <c r="H7" s="77">
        <v>6.7167543513334065E-6</v>
      </c>
      <c r="I7" s="77">
        <f t="shared" si="2"/>
        <v>6.7167543513334065E-6</v>
      </c>
      <c r="J7" s="76">
        <f>分析係数表!G10</f>
        <v>0.2857142857142857</v>
      </c>
      <c r="K7" s="78">
        <f t="shared" si="3"/>
        <v>1.9190726718095446E-6</v>
      </c>
      <c r="L7" s="79"/>
      <c r="M7" s="80"/>
      <c r="N7" s="81">
        <f>分析係数表!H10</f>
        <v>1.205379436226818E-3</v>
      </c>
      <c r="O7" s="82">
        <f t="shared" si="4"/>
        <v>1.7538483327539805E-2</v>
      </c>
      <c r="P7" s="76">
        <f>分析係数表!C10</f>
        <v>2.7964205816555232E-3</v>
      </c>
      <c r="Q7" s="82">
        <f t="shared" si="5"/>
        <v>4.9044975748154557E-5</v>
      </c>
      <c r="R7" s="83">
        <v>8.7004010932261629E-5</v>
      </c>
      <c r="S7" s="84">
        <f t="shared" si="6"/>
        <v>9.372076528359503E-5</v>
      </c>
      <c r="T7" s="85">
        <f>分析係数表!F10</f>
        <v>0.5714285714285714</v>
      </c>
      <c r="U7" s="86">
        <f t="shared" si="7"/>
        <v>5.3554723019197155E-5</v>
      </c>
      <c r="V7" s="87">
        <f>分析係数表!D10</f>
        <v>0.14285714285714285</v>
      </c>
      <c r="W7" s="167">
        <f t="shared" si="8"/>
        <v>0</v>
      </c>
      <c r="X7" s="76">
        <f>分析係数表!E10</f>
        <v>0</v>
      </c>
      <c r="Y7" s="166">
        <f t="shared" si="9"/>
        <v>0</v>
      </c>
    </row>
    <row r="8" spans="1:25" x14ac:dyDescent="0.2">
      <c r="A8" s="6" t="s">
        <v>222</v>
      </c>
      <c r="B8" s="5" t="s">
        <v>27</v>
      </c>
      <c r="C8" s="90"/>
      <c r="D8" s="76">
        <f>投入係数表!U8</f>
        <v>0</v>
      </c>
      <c r="E8" s="77">
        <f t="shared" si="0"/>
        <v>0</v>
      </c>
      <c r="F8" s="76">
        <f>分析係数表!C11</f>
        <v>6.4759848893686245E-3</v>
      </c>
      <c r="G8" s="77">
        <f t="shared" si="1"/>
        <v>0</v>
      </c>
      <c r="H8" s="77">
        <v>1.1764267188153906E-3</v>
      </c>
      <c r="I8" s="77">
        <f t="shared" si="2"/>
        <v>1.1764267188153906E-3</v>
      </c>
      <c r="J8" s="76">
        <f>分析係数表!G11</f>
        <v>0.45</v>
      </c>
      <c r="K8" s="78">
        <f t="shared" si="3"/>
        <v>5.2939202346692583E-4</v>
      </c>
      <c r="L8" s="79"/>
      <c r="M8" s="80"/>
      <c r="N8" s="81">
        <f>分析係数表!H11</f>
        <v>-2.2959608309082246E-5</v>
      </c>
      <c r="O8" s="82">
        <f t="shared" si="4"/>
        <v>-3.3406634909599625E-4</v>
      </c>
      <c r="P8" s="76">
        <f>分析係数表!C11</f>
        <v>6.4759848893686245E-3</v>
      </c>
      <c r="Q8" s="82">
        <f t="shared" si="5"/>
        <v>-2.1634086287922154E-6</v>
      </c>
      <c r="R8" s="83">
        <v>1.1265220739298932E-4</v>
      </c>
      <c r="S8" s="84">
        <f t="shared" si="6"/>
        <v>1.2890789262083799E-3</v>
      </c>
      <c r="T8" s="85">
        <f>分析係数表!F11</f>
        <v>0.7</v>
      </c>
      <c r="U8" s="86">
        <f t="shared" si="7"/>
        <v>9.0235524834586587E-4</v>
      </c>
      <c r="V8" s="87">
        <f>分析係数表!D11</f>
        <v>0</v>
      </c>
      <c r="W8" s="167">
        <f t="shared" si="8"/>
        <v>0</v>
      </c>
      <c r="X8" s="76">
        <f>分析係数表!E11</f>
        <v>0</v>
      </c>
      <c r="Y8" s="166">
        <f t="shared" si="9"/>
        <v>0</v>
      </c>
    </row>
    <row r="9" spans="1:25" x14ac:dyDescent="0.2">
      <c r="A9" s="6" t="s">
        <v>223</v>
      </c>
      <c r="B9" s="5" t="s">
        <v>191</v>
      </c>
      <c r="C9" s="90"/>
      <c r="D9" s="76">
        <f>投入係数表!U9</f>
        <v>0</v>
      </c>
      <c r="E9" s="77">
        <f t="shared" si="0"/>
        <v>0</v>
      </c>
      <c r="F9" s="76">
        <f>分析係数表!C12</f>
        <v>0.17595248540478525</v>
      </c>
      <c r="G9" s="77">
        <f t="shared" si="1"/>
        <v>0</v>
      </c>
      <c r="H9" s="77">
        <v>7.002216761810879E-4</v>
      </c>
      <c r="I9" s="77">
        <f t="shared" si="2"/>
        <v>7.002216761810879E-4</v>
      </c>
      <c r="J9" s="76">
        <f>分析係数表!G12</f>
        <v>0.14349788595589075</v>
      </c>
      <c r="K9" s="78">
        <f t="shared" si="3"/>
        <v>1.0048033023247641E-4</v>
      </c>
      <c r="L9" s="79"/>
      <c r="M9" s="80"/>
      <c r="N9" s="81">
        <f>分析係数表!H12</f>
        <v>9.2205786969274298E-2</v>
      </c>
      <c r="O9" s="82">
        <f t="shared" si="4"/>
        <v>1.3416104579695209</v>
      </c>
      <c r="P9" s="76">
        <f>分析係数表!C12</f>
        <v>0.17595248540478525</v>
      </c>
      <c r="Q9" s="82">
        <f t="shared" si="5"/>
        <v>0.23605969452478939</v>
      </c>
      <c r="R9" s="83">
        <v>0.26245305432350746</v>
      </c>
      <c r="S9" s="84">
        <f t="shared" si="6"/>
        <v>0.26315327599968857</v>
      </c>
      <c r="T9" s="85">
        <f>分析係数表!F12</f>
        <v>0.29285224545766197</v>
      </c>
      <c r="U9" s="86">
        <f t="shared" si="7"/>
        <v>7.7065027776048664E-2</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投入係数表!U10</f>
        <v>2.224199288256228E-3</v>
      </c>
      <c r="E10" s="77">
        <f t="shared" si="0"/>
        <v>0.22241992882562281</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0.20511673834494171</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投入係数表!U11</f>
        <v>7.5622775800711743E-3</v>
      </c>
      <c r="E11" s="77">
        <f t="shared" si="0"/>
        <v>0.75622775800711739</v>
      </c>
      <c r="F11" s="76">
        <f>分析係数表!C14</f>
        <v>0.19640062597809071</v>
      </c>
      <c r="G11" s="77">
        <f t="shared" si="1"/>
        <v>0.14852360505460596</v>
      </c>
      <c r="H11" s="77">
        <v>0.19149249399432886</v>
      </c>
      <c r="I11" s="77">
        <f t="shared" si="2"/>
        <v>0.19149249399432886</v>
      </c>
      <c r="J11" s="76">
        <f>分析係数表!G14</f>
        <v>0.16773857118025379</v>
      </c>
      <c r="K11" s="78">
        <f t="shared" si="3"/>
        <v>3.2120677334352053E-2</v>
      </c>
      <c r="L11" s="79"/>
      <c r="M11" s="80"/>
      <c r="N11" s="81">
        <f>分析係数表!H14</f>
        <v>1.1652001216859241E-3</v>
      </c>
      <c r="O11" s="82">
        <f t="shared" si="4"/>
        <v>1.6953867216621812E-2</v>
      </c>
      <c r="P11" s="76">
        <f>分析係数表!C14</f>
        <v>0.19640062597809071</v>
      </c>
      <c r="Q11" s="82">
        <f t="shared" si="5"/>
        <v>3.3297501340939545E-3</v>
      </c>
      <c r="R11" s="83">
        <v>1.8675481851891315E-2</v>
      </c>
      <c r="S11" s="84">
        <f t="shared" si="6"/>
        <v>0.21016797584622016</v>
      </c>
      <c r="T11" s="85">
        <f>分析係数表!F14</f>
        <v>0.31948548583347819</v>
      </c>
      <c r="U11" s="86">
        <f t="shared" si="7"/>
        <v>6.7145617869868363E-2</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投入係数表!U12</f>
        <v>1.3790035587188613E-2</v>
      </c>
      <c r="E12" s="77">
        <f t="shared" si="0"/>
        <v>1.3790035587188614</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0.12360454916551861</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投入係数表!U13</f>
        <v>8.8967971530249106E-4</v>
      </c>
      <c r="E13" s="77">
        <f t="shared" si="0"/>
        <v>8.8967971530249101E-2</v>
      </c>
      <c r="F13" s="76">
        <f>分析係数表!C16</f>
        <v>6.4643221946592777E-2</v>
      </c>
      <c r="G13" s="77">
        <f t="shared" si="1"/>
        <v>5.7511763297680403E-3</v>
      </c>
      <c r="H13" s="77">
        <v>1.2647419983737505E-2</v>
      </c>
      <c r="I13" s="77">
        <f t="shared" si="2"/>
        <v>1.2647419983737505E-2</v>
      </c>
      <c r="J13" s="76">
        <f>分析係数表!G16</f>
        <v>3.2854209445585217E-2</v>
      </c>
      <c r="K13" s="78">
        <f t="shared" si="3"/>
        <v>4.1552098509199198E-4</v>
      </c>
      <c r="L13" s="79"/>
      <c r="M13" s="80"/>
      <c r="N13" s="81">
        <f>分析係数表!H16</f>
        <v>1.6731814555243689E-2</v>
      </c>
      <c r="O13" s="82">
        <f t="shared" si="4"/>
        <v>0.2434508519037073</v>
      </c>
      <c r="P13" s="76">
        <f>分析係数表!C16</f>
        <v>6.4643221946592777E-2</v>
      </c>
      <c r="Q13" s="82">
        <f t="shared" si="5"/>
        <v>1.5737447452698439E-2</v>
      </c>
      <c r="R13" s="83">
        <v>1.8667176870026597E-2</v>
      </c>
      <c r="S13" s="84">
        <f t="shared" si="6"/>
        <v>3.1314596853764101E-2</v>
      </c>
      <c r="T13" s="85">
        <f>分析係数表!F16</f>
        <v>0.28747433264887062</v>
      </c>
      <c r="U13" s="86">
        <f t="shared" si="7"/>
        <v>9.0021428327042591E-3</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投入係数表!U14</f>
        <v>4.0480427046263347E-2</v>
      </c>
      <c r="E14" s="77">
        <f t="shared" si="0"/>
        <v>4.0480427046263348</v>
      </c>
      <c r="F14" s="76">
        <f>分析係数表!C17</f>
        <v>7.1833954921355581E-2</v>
      </c>
      <c r="G14" s="77">
        <f t="shared" si="1"/>
        <v>0.29078691716385047</v>
      </c>
      <c r="H14" s="77">
        <v>0.30523566733432661</v>
      </c>
      <c r="I14" s="77">
        <f t="shared" si="2"/>
        <v>0.30523566733432661</v>
      </c>
      <c r="J14" s="76">
        <f>分析係数表!G17</f>
        <v>0.22404227212681638</v>
      </c>
      <c r="K14" s="78">
        <f t="shared" si="3"/>
        <v>6.8385692443727594E-2</v>
      </c>
      <c r="L14" s="79"/>
      <c r="M14" s="80"/>
      <c r="N14" s="81">
        <f>分析係数表!H17</f>
        <v>2.8642111365580103E-3</v>
      </c>
      <c r="O14" s="82">
        <f t="shared" si="4"/>
        <v>4.1674777049725532E-2</v>
      </c>
      <c r="P14" s="76">
        <f>分析係数表!C17</f>
        <v>7.1833954921355581E-2</v>
      </c>
      <c r="Q14" s="82">
        <f t="shared" si="5"/>
        <v>2.9936640559475279E-3</v>
      </c>
      <c r="R14" s="83">
        <v>6.904859161328809E-3</v>
      </c>
      <c r="S14" s="84">
        <f t="shared" si="6"/>
        <v>0.31214052649565543</v>
      </c>
      <c r="T14" s="85">
        <f>分析係数表!F17</f>
        <v>0.35984147952443857</v>
      </c>
      <c r="U14" s="86">
        <f t="shared" si="7"/>
        <v>0.11232110887373387</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投入係数表!U15</f>
        <v>9.341637010676156E-3</v>
      </c>
      <c r="E15" s="77">
        <f t="shared" si="0"/>
        <v>0.93416370106761559</v>
      </c>
      <c r="F15" s="76">
        <f>分析係数表!C18</f>
        <v>8.5547050877982866E-2</v>
      </c>
      <c r="G15" s="77">
        <f t="shared" si="1"/>
        <v>7.9914949663596094E-2</v>
      </c>
      <c r="H15" s="77">
        <v>8.5671701113960205E-2</v>
      </c>
      <c r="I15" s="77">
        <f t="shared" si="2"/>
        <v>8.5671701113960205E-2</v>
      </c>
      <c r="J15" s="76">
        <f>分析係数表!G18</f>
        <v>0.21485411140583555</v>
      </c>
      <c r="K15" s="78">
        <f t="shared" si="3"/>
        <v>1.8406917215466251E-2</v>
      </c>
      <c r="L15" s="79"/>
      <c r="M15" s="80"/>
      <c r="N15" s="81">
        <f>分析係数表!H18</f>
        <v>4.4771236202710384E-4</v>
      </c>
      <c r="O15" s="82">
        <f t="shared" si="4"/>
        <v>6.5142938073719271E-3</v>
      </c>
      <c r="P15" s="76">
        <f>分析係数表!C18</f>
        <v>8.5547050877982866E-2</v>
      </c>
      <c r="Q15" s="82">
        <f t="shared" si="5"/>
        <v>5.5727862377337499E-4</v>
      </c>
      <c r="R15" s="83">
        <v>1.3877262377523551E-3</v>
      </c>
      <c r="S15" s="84">
        <f t="shared" si="6"/>
        <v>8.7059427351712557E-2</v>
      </c>
      <c r="T15" s="85">
        <f>分析係数表!F18</f>
        <v>0.45800176834659595</v>
      </c>
      <c r="U15" s="86">
        <f t="shared" si="7"/>
        <v>3.9873371678326351E-2</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投入係数表!U16</f>
        <v>4.581850533807829E-2</v>
      </c>
      <c r="E16" s="77">
        <f t="shared" si="0"/>
        <v>4.5818505338078293</v>
      </c>
      <c r="F16" s="76">
        <f>分析係数表!C19</f>
        <v>0.13115875912408759</v>
      </c>
      <c r="G16" s="77">
        <f t="shared" si="1"/>
        <v>0.60094983050627315</v>
      </c>
      <c r="H16" s="77">
        <v>0.70642934820392478</v>
      </c>
      <c r="I16" s="77">
        <f t="shared" si="2"/>
        <v>0.70642934820392478</v>
      </c>
      <c r="J16" s="76">
        <f>分析係数表!G19</f>
        <v>5.7684761281883587E-2</v>
      </c>
      <c r="K16" s="78">
        <f t="shared" si="3"/>
        <v>4.0750208313660018E-2</v>
      </c>
      <c r="L16" s="79"/>
      <c r="M16" s="80"/>
      <c r="N16" s="81">
        <f>分析係数表!H19</f>
        <v>-1.1479804154541123E-4</v>
      </c>
      <c r="O16" s="82">
        <f t="shared" si="4"/>
        <v>-1.6703317454799813E-3</v>
      </c>
      <c r="P16" s="76">
        <f>分析係数表!C19</f>
        <v>0.13115875912408759</v>
      </c>
      <c r="Q16" s="82">
        <f t="shared" si="5"/>
        <v>-2.1907863906272564E-4</v>
      </c>
      <c r="R16" s="83">
        <v>1.5757499414768791E-3</v>
      </c>
      <c r="S16" s="84">
        <f t="shared" si="6"/>
        <v>0.70800509814540169</v>
      </c>
      <c r="T16" s="85">
        <f>分析係数表!F19</f>
        <v>0.24015696533682146</v>
      </c>
      <c r="U16" s="86">
        <f t="shared" si="7"/>
        <v>0.1700323558135981</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投入係数表!U17</f>
        <v>6.7170818505338084E-2</v>
      </c>
      <c r="E17" s="77">
        <f t="shared" si="0"/>
        <v>6.7170818505338081</v>
      </c>
      <c r="F17" s="76">
        <f>分析係数表!C20</f>
        <v>0.10578609000584449</v>
      </c>
      <c r="G17" s="77">
        <f t="shared" si="1"/>
        <v>0.71057382521719392</v>
      </c>
      <c r="H17" s="77">
        <v>0.76635756870199445</v>
      </c>
      <c r="I17" s="77">
        <f t="shared" si="2"/>
        <v>0.76635756870199445</v>
      </c>
      <c r="J17" s="76">
        <f>分析係数表!G20</f>
        <v>0.10007552870090634</v>
      </c>
      <c r="K17" s="78">
        <f t="shared" si="3"/>
        <v>7.6693638861793256E-2</v>
      </c>
      <c r="L17" s="79"/>
      <c r="M17" s="80"/>
      <c r="N17" s="81">
        <f>分析係数表!H20</f>
        <v>5.5677050149524447E-4</v>
      </c>
      <c r="O17" s="82">
        <f t="shared" si="4"/>
        <v>8.1011089655779085E-3</v>
      </c>
      <c r="P17" s="76">
        <f>分析係数表!C20</f>
        <v>0.10578609000584449</v>
      </c>
      <c r="Q17" s="82">
        <f t="shared" si="5"/>
        <v>8.5698464217977841E-4</v>
      </c>
      <c r="R17" s="83">
        <v>2.705357663111101E-3</v>
      </c>
      <c r="S17" s="84">
        <f t="shared" si="6"/>
        <v>0.76906292636510554</v>
      </c>
      <c r="T17" s="85">
        <f>分析係数表!F20</f>
        <v>0.22356495468277945</v>
      </c>
      <c r="U17" s="86">
        <f t="shared" si="7"/>
        <v>0.17193551828102058</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投入係数表!U18</f>
        <v>2.8469750889679714E-2</v>
      </c>
      <c r="E18" s="77">
        <f t="shared" si="0"/>
        <v>2.8469750889679712</v>
      </c>
      <c r="F18" s="76">
        <f>分析係数表!C21</f>
        <v>0.49326544021024965</v>
      </c>
      <c r="G18" s="77">
        <f t="shared" si="1"/>
        <v>1.404314420527401</v>
      </c>
      <c r="H18" s="77">
        <v>1.5023619525899283</v>
      </c>
      <c r="I18" s="77">
        <f t="shared" si="2"/>
        <v>1.5023619525899283</v>
      </c>
      <c r="J18" s="76">
        <f>分析係数表!G21</f>
        <v>0.28516082529957654</v>
      </c>
      <c r="K18" s="78">
        <f t="shared" si="3"/>
        <v>0.42841477429922725</v>
      </c>
      <c r="L18" s="79"/>
      <c r="M18" s="80"/>
      <c r="N18" s="81">
        <f>分析係数表!H21</f>
        <v>9.2412423444056041E-4</v>
      </c>
      <c r="O18" s="82">
        <f t="shared" si="4"/>
        <v>1.3446170551113849E-2</v>
      </c>
      <c r="P18" s="76">
        <f>分析係数表!C21</f>
        <v>0.49326544021024965</v>
      </c>
      <c r="Q18" s="82">
        <f t="shared" si="5"/>
        <v>6.6325312360372684E-3</v>
      </c>
      <c r="R18" s="83">
        <v>1.8568983125522943E-2</v>
      </c>
      <c r="S18" s="84">
        <f t="shared" si="6"/>
        <v>1.5209309357154512</v>
      </c>
      <c r="T18" s="85">
        <f>分析係数表!F21</f>
        <v>0.42584917560140551</v>
      </c>
      <c r="U18" s="86">
        <f t="shared" si="7"/>
        <v>0.64768718512109913</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投入係数表!U19</f>
        <v>1.3345195729537367E-2</v>
      </c>
      <c r="E19" s="77">
        <f t="shared" si="0"/>
        <v>1.3345195729537367</v>
      </c>
      <c r="F19" s="76">
        <f>分析係数表!C22</f>
        <v>6.9390630503698536E-2</v>
      </c>
      <c r="G19" s="77">
        <f t="shared" si="1"/>
        <v>9.2603154586786307E-2</v>
      </c>
      <c r="H19" s="77">
        <v>9.6432387117690463E-2</v>
      </c>
      <c r="I19" s="77">
        <f t="shared" si="2"/>
        <v>9.6432387117690463E-2</v>
      </c>
      <c r="J19" s="76">
        <f>分析係数表!G22</f>
        <v>0.19456830158086744</v>
      </c>
      <c r="K19" s="78">
        <f t="shared" si="3"/>
        <v>1.8762685778877755E-2</v>
      </c>
      <c r="L19" s="79"/>
      <c r="M19" s="80"/>
      <c r="N19" s="81">
        <f>分析係数表!H22</f>
        <v>4.5919216618164492E-5</v>
      </c>
      <c r="O19" s="82">
        <f t="shared" si="4"/>
        <v>6.6813269819199249E-4</v>
      </c>
      <c r="P19" s="76">
        <f>分析係数表!C22</f>
        <v>6.9390630503698536E-2</v>
      </c>
      <c r="Q19" s="82">
        <f t="shared" si="5"/>
        <v>4.6362149187679681E-5</v>
      </c>
      <c r="R19" s="83">
        <v>5.1721463019205555E-4</v>
      </c>
      <c r="S19" s="84">
        <f t="shared" si="6"/>
        <v>9.6949601747882516E-2</v>
      </c>
      <c r="T19" s="85">
        <f>分析係数表!F22</f>
        <v>0.41264693960275639</v>
      </c>
      <c r="U19" s="86">
        <f t="shared" si="7"/>
        <v>4.0005956456969763E-2</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投入係数表!U20</f>
        <v>2.224199288256228E-3</v>
      </c>
      <c r="E20" s="77">
        <f t="shared" si="0"/>
        <v>0.22241992882562281</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3.3406634909599625E-4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投入係数表!U21</f>
        <v>8.8967971530249106E-4</v>
      </c>
      <c r="E21" s="77">
        <f t="shared" si="0"/>
        <v>8.8967971530249101E-2</v>
      </c>
      <c r="F21" s="76">
        <f>分析係数表!C24</f>
        <v>0.34782608695652173</v>
      </c>
      <c r="G21" s="77">
        <f t="shared" si="1"/>
        <v>3.0945381401825775E-2</v>
      </c>
      <c r="H21" s="77">
        <v>3.8416144247291832E-2</v>
      </c>
      <c r="I21" s="77">
        <f t="shared" si="2"/>
        <v>3.8416144247291832E-2</v>
      </c>
      <c r="J21" s="76">
        <f>分析係数表!G24</f>
        <v>0.20816326530612245</v>
      </c>
      <c r="K21" s="78">
        <f t="shared" si="3"/>
        <v>7.9968300269872786E-3</v>
      </c>
      <c r="L21" s="79"/>
      <c r="M21" s="80"/>
      <c r="N21" s="81">
        <f>分析係数表!H24</f>
        <v>3.5587392879077485E-4</v>
      </c>
      <c r="O21" s="82">
        <f t="shared" si="4"/>
        <v>5.1780284109879419E-3</v>
      </c>
      <c r="P21" s="76">
        <f>分析係数表!C24</f>
        <v>0.34782608695652173</v>
      </c>
      <c r="Q21" s="82">
        <f t="shared" si="5"/>
        <v>1.8010533603436318E-3</v>
      </c>
      <c r="R21" s="83">
        <v>7.4776554367077062E-3</v>
      </c>
      <c r="S21" s="84">
        <f t="shared" si="6"/>
        <v>4.5893799683999537E-2</v>
      </c>
      <c r="T21" s="85">
        <f>分析係数表!F24</f>
        <v>0.39183673469387753</v>
      </c>
      <c r="U21" s="86">
        <f t="shared" si="7"/>
        <v>1.7982876610873288E-2</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投入係数表!U22</f>
        <v>0.15035587188612098</v>
      </c>
      <c r="E22" s="77">
        <f t="shared" si="0"/>
        <v>15.035587188612098</v>
      </c>
      <c r="F22" s="76">
        <f>分析係数表!C25</f>
        <v>2.4457402008422391E-2</v>
      </c>
      <c r="G22" s="77">
        <f t="shared" si="1"/>
        <v>0.36773140030457152</v>
      </c>
      <c r="H22" s="77">
        <v>0.37504910357777932</v>
      </c>
      <c r="I22" s="77">
        <f t="shared" si="2"/>
        <v>0.37504910357777932</v>
      </c>
      <c r="J22" s="76">
        <f>分析係数表!G25</f>
        <v>0.19696969696969696</v>
      </c>
      <c r="K22" s="78">
        <f t="shared" si="3"/>
        <v>7.3873308280471686E-2</v>
      </c>
      <c r="L22" s="79"/>
      <c r="M22" s="80"/>
      <c r="N22" s="81">
        <f>分析係数表!H25</f>
        <v>5.165911869543506E-4</v>
      </c>
      <c r="O22" s="82">
        <f t="shared" si="4"/>
        <v>7.5164928546599162E-3</v>
      </c>
      <c r="P22" s="76">
        <f>分析係数表!C25</f>
        <v>2.4457402008422391E-2</v>
      </c>
      <c r="Q22" s="82">
        <f t="shared" si="5"/>
        <v>1.8383388743985199E-4</v>
      </c>
      <c r="R22" s="83">
        <v>1.8603222891464492E-3</v>
      </c>
      <c r="S22" s="84">
        <f t="shared" si="6"/>
        <v>0.37690942586692577</v>
      </c>
      <c r="T22" s="85">
        <f>分析係数表!F25</f>
        <v>0.35101010101010099</v>
      </c>
      <c r="U22" s="86">
        <f t="shared" si="7"/>
        <v>0.1322990156452088</v>
      </c>
      <c r="V22" s="87">
        <f>分析係数表!D25</f>
        <v>2.5757575757575757E-2</v>
      </c>
      <c r="W22" s="167">
        <f t="shared" si="8"/>
        <v>0</v>
      </c>
      <c r="X22" s="76">
        <f>分析係数表!E25</f>
        <v>2.5757575757575757E-2</v>
      </c>
      <c r="Y22" s="166">
        <f t="shared" si="9"/>
        <v>0</v>
      </c>
    </row>
    <row r="23" spans="1:25" x14ac:dyDescent="0.2">
      <c r="A23" s="6" t="s">
        <v>11</v>
      </c>
      <c r="B23" s="5" t="s">
        <v>35</v>
      </c>
      <c r="C23" s="75">
        <f>最終需要_まとめ!C24</f>
        <v>100</v>
      </c>
      <c r="D23" s="76">
        <f>投入係数表!U23</f>
        <v>0.11921708185053381</v>
      </c>
      <c r="E23" s="77">
        <f t="shared" si="0"/>
        <v>11.921708185053381</v>
      </c>
      <c r="F23" s="76">
        <f>分析係数表!C26</f>
        <v>7.6803723816912361E-2</v>
      </c>
      <c r="G23" s="77">
        <f t="shared" si="1"/>
        <v>0.91563158287066337</v>
      </c>
      <c r="H23" s="77">
        <v>0.92674709559927027</v>
      </c>
      <c r="I23" s="77">
        <f t="shared" si="2"/>
        <v>100.92674709559927</v>
      </c>
      <c r="J23" s="76">
        <f>分析係数表!G26</f>
        <v>0.19661921708185054</v>
      </c>
      <c r="K23" s="78">
        <f t="shared" si="3"/>
        <v>19.844137996554661</v>
      </c>
      <c r="L23" s="79"/>
      <c r="M23" s="80"/>
      <c r="N23" s="81">
        <f>分析係数表!H26</f>
        <v>1.0945993261354961E-2</v>
      </c>
      <c r="O23" s="82">
        <f t="shared" si="4"/>
        <v>0.1592661319315162</v>
      </c>
      <c r="P23" s="76">
        <f>分析係数表!C26</f>
        <v>7.6803723816912361E-2</v>
      </c>
      <c r="Q23" s="82">
        <f t="shared" si="5"/>
        <v>1.2232232010256097E-2</v>
      </c>
      <c r="R23" s="83">
        <v>1.3199623698034884E-2</v>
      </c>
      <c r="S23" s="84">
        <f t="shared" si="6"/>
        <v>100.9399467192973</v>
      </c>
      <c r="T23" s="85">
        <f>分析係数表!F26</f>
        <v>0.33496441281138789</v>
      </c>
      <c r="U23" s="86">
        <f t="shared" si="7"/>
        <v>33.811289982042197</v>
      </c>
      <c r="V23" s="87">
        <f>分析係数表!D26</f>
        <v>6.005338078291815E-2</v>
      </c>
      <c r="W23" s="167">
        <f t="shared" si="8"/>
        <v>6</v>
      </c>
      <c r="X23" s="76">
        <f>分析係数表!E26</f>
        <v>6.005338078291815E-2</v>
      </c>
      <c r="Y23" s="166">
        <f t="shared" si="9"/>
        <v>6</v>
      </c>
    </row>
    <row r="24" spans="1:25" x14ac:dyDescent="0.2">
      <c r="A24" s="6" t="s">
        <v>12</v>
      </c>
      <c r="B24" s="5" t="s">
        <v>366</v>
      </c>
      <c r="C24" s="90"/>
      <c r="D24" s="76">
        <f>投入係数表!U24</f>
        <v>0</v>
      </c>
      <c r="E24" s="77">
        <f t="shared" si="0"/>
        <v>0</v>
      </c>
      <c r="F24" s="76">
        <f>分析係数表!C27</f>
        <v>1</v>
      </c>
      <c r="G24" s="77">
        <f t="shared" si="1"/>
        <v>0</v>
      </c>
      <c r="H24" s="77">
        <v>4.7983953143941188E-3</v>
      </c>
      <c r="I24" s="77">
        <f t="shared" si="2"/>
        <v>4.7983953143941188E-3</v>
      </c>
      <c r="J24" s="76">
        <f>分析係数表!G27</f>
        <v>0.17096451389423448</v>
      </c>
      <c r="K24" s="78">
        <f t="shared" si="3"/>
        <v>8.2035532239776293E-4</v>
      </c>
      <c r="L24" s="79"/>
      <c r="M24" s="80"/>
      <c r="N24" s="81">
        <f>分析係数表!H27</f>
        <v>1.0923033653045878E-2</v>
      </c>
      <c r="O24" s="82">
        <f t="shared" si="4"/>
        <v>0.15893206558242021</v>
      </c>
      <c r="P24" s="76">
        <f>分析係数表!C27</f>
        <v>1</v>
      </c>
      <c r="Q24" s="82">
        <f t="shared" si="5"/>
        <v>0.15893206558242021</v>
      </c>
      <c r="R24" s="83">
        <v>0.16533393401210689</v>
      </c>
      <c r="S24" s="84">
        <f t="shared" si="6"/>
        <v>0.17013232932650102</v>
      </c>
      <c r="T24" s="85">
        <f>分析係数表!F27</f>
        <v>0.32199214841043799</v>
      </c>
      <c r="U24" s="86">
        <f t="shared" si="7"/>
        <v>5.4781274233912228E-2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投入係数表!U25</f>
        <v>0</v>
      </c>
      <c r="E25" s="77">
        <f t="shared" si="0"/>
        <v>0</v>
      </c>
      <c r="F25" s="76">
        <f>分析係数表!C28</f>
        <v>0.18074367492972143</v>
      </c>
      <c r="G25" s="77">
        <f t="shared" si="1"/>
        <v>0</v>
      </c>
      <c r="H25" s="77">
        <v>1.5237554367259059E-2</v>
      </c>
      <c r="I25" s="77">
        <f t="shared" si="2"/>
        <v>1.5237554367259059E-2</v>
      </c>
      <c r="J25" s="76">
        <f>分析係数表!G28</f>
        <v>0.12488465087665333</v>
      </c>
      <c r="K25" s="78">
        <f t="shared" si="3"/>
        <v>1.9029366573691717E-3</v>
      </c>
      <c r="L25" s="79"/>
      <c r="M25" s="80"/>
      <c r="N25" s="81">
        <f>分析係数表!H28</f>
        <v>2.063494796778767E-2</v>
      </c>
      <c r="O25" s="82">
        <f t="shared" si="4"/>
        <v>0.30024213125002663</v>
      </c>
      <c r="P25" s="76">
        <f>分析係数表!C28</f>
        <v>0.18074367492972143</v>
      </c>
      <c r="Q25" s="82">
        <f t="shared" si="5"/>
        <v>5.4266866170861572E-2</v>
      </c>
      <c r="R25" s="83">
        <v>6.2614855333650646E-2</v>
      </c>
      <c r="S25" s="84">
        <f t="shared" si="6"/>
        <v>7.7852409700909703E-2</v>
      </c>
      <c r="T25" s="85">
        <f>分析係数表!F28</f>
        <v>0.21337024505280427</v>
      </c>
      <c r="U25" s="86">
        <f t="shared" si="7"/>
        <v>1.6611387735834419E-2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投入係数表!U26</f>
        <v>4.0035587188612101E-3</v>
      </c>
      <c r="E26" s="77">
        <f t="shared" si="0"/>
        <v>0.40035587188612098</v>
      </c>
      <c r="F26" s="76">
        <f>分析係数表!C29</f>
        <v>0.4900686838685725</v>
      </c>
      <c r="G26" s="77">
        <f t="shared" si="1"/>
        <v>0.19620187521428614</v>
      </c>
      <c r="H26" s="77">
        <v>0.25416194547017573</v>
      </c>
      <c r="I26" s="77">
        <f t="shared" si="2"/>
        <v>0.25416194547017573</v>
      </c>
      <c r="J26" s="76">
        <f>分析係数表!G29</f>
        <v>0.25811666442139297</v>
      </c>
      <c r="K26" s="78">
        <f t="shared" si="3"/>
        <v>6.5603433587613724E-2</v>
      </c>
      <c r="L26" s="79"/>
      <c r="M26" s="80"/>
      <c r="N26" s="81">
        <f>分析係数表!H29</f>
        <v>9.8668916708280954E-3</v>
      </c>
      <c r="O26" s="82">
        <f t="shared" si="4"/>
        <v>0.14356501352400439</v>
      </c>
      <c r="P26" s="76">
        <f>分析係数表!C29</f>
        <v>0.4900686838685725</v>
      </c>
      <c r="Q26" s="82">
        <f t="shared" si="5"/>
        <v>7.0356717227282636E-2</v>
      </c>
      <c r="R26" s="83">
        <v>0.10134528586101432</v>
      </c>
      <c r="S26" s="84">
        <f t="shared" si="6"/>
        <v>0.35550723133119005</v>
      </c>
      <c r="T26" s="85">
        <f>分析係数表!F29</f>
        <v>0.3889263101172033</v>
      </c>
      <c r="U26" s="86">
        <f t="shared" si="7"/>
        <v>0.13826611570162275</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投入係数表!U27</f>
        <v>1.7793594306049821E-3</v>
      </c>
      <c r="E27" s="77">
        <f t="shared" si="0"/>
        <v>0.1779359430604982</v>
      </c>
      <c r="F27" s="76">
        <f>分析係数表!C30</f>
        <v>1</v>
      </c>
      <c r="G27" s="77">
        <f t="shared" si="1"/>
        <v>0.1779359430604982</v>
      </c>
      <c r="H27" s="77">
        <v>0.21275390414920028</v>
      </c>
      <c r="I27" s="77">
        <f t="shared" si="2"/>
        <v>0.21275390414920028</v>
      </c>
      <c r="J27" s="76">
        <f>分析係数表!G30</f>
        <v>0.3444616177228233</v>
      </c>
      <c r="K27" s="78">
        <f t="shared" si="3"/>
        <v>7.3285554000080022E-2</v>
      </c>
      <c r="L27" s="79"/>
      <c r="M27" s="80"/>
      <c r="N27" s="81">
        <f>分析係数表!H30</f>
        <v>0</v>
      </c>
      <c r="O27" s="82">
        <f t="shared" si="4"/>
        <v>0</v>
      </c>
      <c r="P27" s="76">
        <f>分析係数表!C30</f>
        <v>1</v>
      </c>
      <c r="Q27" s="82">
        <f t="shared" si="5"/>
        <v>0</v>
      </c>
      <c r="R27" s="83">
        <v>3.8533086199338512E-2</v>
      </c>
      <c r="S27" s="84">
        <f t="shared" si="6"/>
        <v>0.2512869903485388</v>
      </c>
      <c r="T27" s="85">
        <f>分析係数表!F30</f>
        <v>0.4403400309119011</v>
      </c>
      <c r="U27" s="86">
        <f t="shared" si="7"/>
        <v>0.11065172109783417</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投入係数表!U28</f>
        <v>8.8967971530249119E-3</v>
      </c>
      <c r="E28" s="77">
        <f t="shared" si="0"/>
        <v>0.88967971530249124</v>
      </c>
      <c r="F28" s="76">
        <f>分析係数表!C31</f>
        <v>4.323595505617972E-2</v>
      </c>
      <c r="G28" s="77">
        <f t="shared" si="1"/>
        <v>3.8466152185213279E-2</v>
      </c>
      <c r="H28" s="77">
        <v>4.8664583897769363E-2</v>
      </c>
      <c r="I28" s="77">
        <f t="shared" si="2"/>
        <v>4.8664583897769363E-2</v>
      </c>
      <c r="J28" s="76">
        <f>分析係数表!G31</f>
        <v>7.0393374741200831E-2</v>
      </c>
      <c r="K28" s="78">
        <f t="shared" si="3"/>
        <v>3.4256642909402868E-3</v>
      </c>
      <c r="L28" s="79"/>
      <c r="M28" s="80"/>
      <c r="N28" s="81">
        <f>分析係数表!H31</f>
        <v>2.2758711736377779E-2</v>
      </c>
      <c r="O28" s="82">
        <f t="shared" si="4"/>
        <v>0.3311432685414063</v>
      </c>
      <c r="P28" s="76">
        <f>分析係数表!C31</f>
        <v>4.323595505617972E-2</v>
      </c>
      <c r="Q28" s="82">
        <f t="shared" si="5"/>
        <v>1.4317295475812694E-2</v>
      </c>
      <c r="R28" s="83">
        <v>1.8680739076561915E-2</v>
      </c>
      <c r="S28" s="84">
        <f t="shared" si="6"/>
        <v>6.7345322974331281E-2</v>
      </c>
      <c r="T28" s="85">
        <f>分析係数表!F31</f>
        <v>0.34575569358178054</v>
      </c>
      <c r="U28" s="86">
        <f t="shared" si="7"/>
        <v>2.3285028854478931E-2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投入係数表!U29</f>
        <v>4.4483985765124553E-4</v>
      </c>
      <c r="E29" s="77">
        <f t="shared" si="0"/>
        <v>4.4483985765124551E-2</v>
      </c>
      <c r="F29" s="76">
        <f>分析係数表!C32</f>
        <v>0.52019105514546249</v>
      </c>
      <c r="G29" s="77">
        <f t="shared" si="1"/>
        <v>2.3140171492235875E-2</v>
      </c>
      <c r="H29" s="77">
        <v>3.2642825455855576E-2</v>
      </c>
      <c r="I29" s="77">
        <f t="shared" si="2"/>
        <v>3.2642825455855576E-2</v>
      </c>
      <c r="J29" s="76">
        <f>分析係数表!G32</f>
        <v>0.14013266998341625</v>
      </c>
      <c r="K29" s="78">
        <f t="shared" si="3"/>
        <v>4.5743262869316686E-3</v>
      </c>
      <c r="L29" s="79"/>
      <c r="M29" s="80"/>
      <c r="N29" s="81">
        <f>分析係数表!H32</f>
        <v>6.5492282701657108E-3</v>
      </c>
      <c r="O29" s="82">
        <f t="shared" si="4"/>
        <v>9.5292426079632925E-2</v>
      </c>
      <c r="P29" s="76">
        <f>分析係数表!C32</f>
        <v>0.52019105514546249</v>
      </c>
      <c r="Q29" s="82">
        <f t="shared" si="5"/>
        <v>4.9570267669735241E-2</v>
      </c>
      <c r="R29" s="83">
        <v>6.2315851526825283E-2</v>
      </c>
      <c r="S29" s="84">
        <f t="shared" si="6"/>
        <v>9.4958676982680859E-2</v>
      </c>
      <c r="T29" s="85">
        <f>分析係数表!F32</f>
        <v>0.48341625207296851</v>
      </c>
      <c r="U29" s="86">
        <f t="shared" si="7"/>
        <v>4.5904567728775242E-2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投入係数表!U30</f>
        <v>0</v>
      </c>
      <c r="E30" s="77">
        <f t="shared" si="0"/>
        <v>0</v>
      </c>
      <c r="F30" s="76">
        <f>分析係数表!C33</f>
        <v>0.8616094310609943</v>
      </c>
      <c r="G30" s="77">
        <f t="shared" si="1"/>
        <v>0</v>
      </c>
      <c r="H30" s="77">
        <v>1.24265876048578E-2</v>
      </c>
      <c r="I30" s="77">
        <f t="shared" si="2"/>
        <v>1.24265876048578E-2</v>
      </c>
      <c r="J30" s="76">
        <f>分析係数表!G33</f>
        <v>0.50771971496437052</v>
      </c>
      <c r="K30" s="78">
        <f t="shared" si="3"/>
        <v>6.3092235167181822E-3</v>
      </c>
      <c r="L30" s="79"/>
      <c r="M30" s="80"/>
      <c r="N30" s="81">
        <f>分析係数表!H33</f>
        <v>9.6430354898145438E-4</v>
      </c>
      <c r="O30" s="82">
        <f t="shared" si="4"/>
        <v>1.4030786662031842E-2</v>
      </c>
      <c r="P30" s="76">
        <f>分析係数表!C33</f>
        <v>0.8616094310609943</v>
      </c>
      <c r="Q30" s="82">
        <f t="shared" si="5"/>
        <v>1.2089058113211443E-2</v>
      </c>
      <c r="R30" s="83">
        <v>3.4008320601611207E-2</v>
      </c>
      <c r="S30" s="84">
        <f t="shared" si="6"/>
        <v>4.6434908206469006E-2</v>
      </c>
      <c r="T30" s="85">
        <f>分析係数表!F33</f>
        <v>0.64489311163895491</v>
      </c>
      <c r="U30" s="86">
        <f t="shared" si="7"/>
        <v>2.9945552441939041E-2</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投入係数表!U31</f>
        <v>5.2046263345195729E-2</v>
      </c>
      <c r="E31" s="77">
        <f t="shared" si="0"/>
        <v>5.2046263345195731</v>
      </c>
      <c r="F31" s="76">
        <f>分析係数表!C34</f>
        <v>0.46533725073451271</v>
      </c>
      <c r="G31" s="77">
        <f t="shared" si="1"/>
        <v>2.4219065096057824</v>
      </c>
      <c r="H31" s="77">
        <v>2.6032494715503498</v>
      </c>
      <c r="I31" s="77">
        <f t="shared" si="2"/>
        <v>2.6032494715503498</v>
      </c>
      <c r="J31" s="76">
        <f>分析係数表!G34</f>
        <v>0.42478189749182116</v>
      </c>
      <c r="K31" s="78">
        <f t="shared" si="3"/>
        <v>1.1058132501697382</v>
      </c>
      <c r="L31" s="79"/>
      <c r="M31" s="80"/>
      <c r="N31" s="81">
        <f>分析係数表!H34</f>
        <v>0.16189393808941618</v>
      </c>
      <c r="O31" s="82">
        <f t="shared" si="4"/>
        <v>2.3555853440631433</v>
      </c>
      <c r="P31" s="76">
        <f>分析係数表!C34</f>
        <v>0.46533725073451271</v>
      </c>
      <c r="Q31" s="82">
        <f t="shared" si="5"/>
        <v>1.0961416078768542</v>
      </c>
      <c r="R31" s="83">
        <v>1.1917467651170921</v>
      </c>
      <c r="S31" s="84">
        <f t="shared" si="6"/>
        <v>3.7949962366674419</v>
      </c>
      <c r="T31" s="85">
        <f>分析係数表!F34</f>
        <v>0.69907306434023986</v>
      </c>
      <c r="U31" s="86">
        <f t="shared" si="7"/>
        <v>2.6529796483267867</v>
      </c>
      <c r="V31" s="87">
        <f>分析係数表!D34</f>
        <v>0.22532715376226828</v>
      </c>
      <c r="W31" s="167">
        <f t="shared" si="8"/>
        <v>1</v>
      </c>
      <c r="X31" s="76">
        <f>分析係数表!E34</f>
        <v>0.16319520174482008</v>
      </c>
      <c r="Y31" s="166">
        <f t="shared" si="9"/>
        <v>1</v>
      </c>
    </row>
    <row r="32" spans="1:25" x14ac:dyDescent="0.2">
      <c r="A32" s="6" t="s">
        <v>20</v>
      </c>
      <c r="B32" s="5" t="s">
        <v>37</v>
      </c>
      <c r="C32" s="90"/>
      <c r="D32" s="76">
        <f>投入係数表!U32</f>
        <v>5.7829181494661918E-3</v>
      </c>
      <c r="E32" s="77">
        <f t="shared" si="0"/>
        <v>0.57829181494661919</v>
      </c>
      <c r="F32" s="76">
        <f>分析係数表!C35</f>
        <v>0.39835445318599483</v>
      </c>
      <c r="G32" s="77">
        <f t="shared" si="1"/>
        <v>0.23036511972499699</v>
      </c>
      <c r="H32" s="77">
        <v>0.29415602001336966</v>
      </c>
      <c r="I32" s="77">
        <f t="shared" si="2"/>
        <v>0.29415602001336966</v>
      </c>
      <c r="J32" s="76">
        <f>分析係数表!G35</f>
        <v>0.31392226148409896</v>
      </c>
      <c r="K32" s="78">
        <f t="shared" si="3"/>
        <v>9.2342123031758871E-2</v>
      </c>
      <c r="L32" s="79"/>
      <c r="M32" s="80"/>
      <c r="N32" s="81">
        <f>分析係数表!H35</f>
        <v>6.1135697025008755E-2</v>
      </c>
      <c r="O32" s="82">
        <f t="shared" si="4"/>
        <v>0.88953517105536406</v>
      </c>
      <c r="P32" s="76">
        <f>分析係数表!C35</f>
        <v>0.39835445318599483</v>
      </c>
      <c r="Q32" s="82">
        <f t="shared" si="5"/>
        <v>0.35435029665546991</v>
      </c>
      <c r="R32" s="83">
        <v>0.4556854796993936</v>
      </c>
      <c r="S32" s="84">
        <f t="shared" si="6"/>
        <v>0.74984149971276326</v>
      </c>
      <c r="T32" s="85">
        <f>分析係数表!F35</f>
        <v>0.64325088339222614</v>
      </c>
      <c r="U32" s="86">
        <f t="shared" si="7"/>
        <v>0.48233620709438663</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投入係数表!U33</f>
        <v>1.7793594306049821E-3</v>
      </c>
      <c r="E33" s="77">
        <f t="shared" si="0"/>
        <v>0.1779359430604982</v>
      </c>
      <c r="F33" s="76">
        <f>分析係数表!C36</f>
        <v>0.82984806862140492</v>
      </c>
      <c r="G33" s="77">
        <f t="shared" si="1"/>
        <v>0.14765979868708271</v>
      </c>
      <c r="H33" s="77">
        <v>0.25172160759837747</v>
      </c>
      <c r="I33" s="77">
        <f t="shared" si="2"/>
        <v>0.25172160759837747</v>
      </c>
      <c r="J33" s="76">
        <f>分析係数表!G36</f>
        <v>2.3700511715593859E-2</v>
      </c>
      <c r="K33" s="78">
        <f t="shared" si="3"/>
        <v>5.9659309099534654E-3</v>
      </c>
      <c r="L33" s="79"/>
      <c r="M33" s="80"/>
      <c r="N33" s="81">
        <f>分析係数表!H36</f>
        <v>0.1825633254696675</v>
      </c>
      <c r="O33" s="82">
        <f t="shared" si="4"/>
        <v>2.6563285748368144</v>
      </c>
      <c r="P33" s="76">
        <f>分析係数表!C36</f>
        <v>0.82984806862140492</v>
      </c>
      <c r="Q33" s="82">
        <f t="shared" si="5"/>
        <v>2.2043491374521795</v>
      </c>
      <c r="R33" s="83">
        <v>2.3015174849932265</v>
      </c>
      <c r="S33" s="84">
        <f t="shared" si="6"/>
        <v>2.5532390925916042</v>
      </c>
      <c r="T33" s="85">
        <f>分析係数表!F36</f>
        <v>0.87735658497172098</v>
      </c>
      <c r="U33" s="86">
        <f t="shared" si="7"/>
        <v>2.2401011308924654</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投入係数表!U34</f>
        <v>1.8238434163701068E-2</v>
      </c>
      <c r="E34" s="77">
        <f t="shared" si="0"/>
        <v>1.8238434163701067</v>
      </c>
      <c r="F34" s="76">
        <f>分析係数表!C37</f>
        <v>0.51418558077436582</v>
      </c>
      <c r="G34" s="77">
        <f t="shared" si="1"/>
        <v>0.93779398628776678</v>
      </c>
      <c r="H34" s="77">
        <v>1.0987087338109156</v>
      </c>
      <c r="I34" s="77">
        <f t="shared" si="2"/>
        <v>1.0987087338109156</v>
      </c>
      <c r="J34" s="76">
        <f>分析係数表!G37</f>
        <v>0.49604430379746833</v>
      </c>
      <c r="K34" s="78">
        <f t="shared" si="3"/>
        <v>0.54500820893943358</v>
      </c>
      <c r="L34" s="79"/>
      <c r="M34" s="80"/>
      <c r="N34" s="81">
        <f>分析係数表!H37</f>
        <v>4.8416074021777188E-2</v>
      </c>
      <c r="O34" s="82">
        <f t="shared" si="4"/>
        <v>0.70446241365618212</v>
      </c>
      <c r="P34" s="76">
        <f>分析係数表!C37</f>
        <v>0.51418558077436582</v>
      </c>
      <c r="Q34" s="82">
        <f t="shared" si="5"/>
        <v>0.36222441529951555</v>
      </c>
      <c r="R34" s="83">
        <v>0.43889841966468518</v>
      </c>
      <c r="S34" s="84">
        <f t="shared" si="6"/>
        <v>1.5376071534756008</v>
      </c>
      <c r="T34" s="85">
        <f>分析係数表!F37</f>
        <v>0.72084956183057447</v>
      </c>
      <c r="U34" s="86">
        <f t="shared" si="7"/>
        <v>1.1083834428504438</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投入係数表!U35</f>
        <v>1.2455516014234875E-2</v>
      </c>
      <c r="E35" s="77">
        <f t="shared" si="0"/>
        <v>1.2455516014234875</v>
      </c>
      <c r="F35" s="76">
        <f>分析係数表!C38</f>
        <v>1.798368367772285E-2</v>
      </c>
      <c r="G35" s="77">
        <f t="shared" si="1"/>
        <v>2.239960600428113E-2</v>
      </c>
      <c r="H35" s="77">
        <v>2.6615579604239159E-2</v>
      </c>
      <c r="I35" s="77">
        <f t="shared" si="2"/>
        <v>2.6615579604239159E-2</v>
      </c>
      <c r="J35" s="76">
        <f>分析係数表!G38</f>
        <v>0.32425742574257427</v>
      </c>
      <c r="K35" s="78">
        <f t="shared" si="3"/>
        <v>8.6302993271171538E-3</v>
      </c>
      <c r="L35" s="79"/>
      <c r="M35" s="80"/>
      <c r="N35" s="81">
        <f>分析係数表!H38</f>
        <v>4.2681911846583896E-2</v>
      </c>
      <c r="O35" s="82">
        <f t="shared" si="4"/>
        <v>0.621029342969457</v>
      </c>
      <c r="P35" s="76">
        <f>分析係数表!C38</f>
        <v>1.798368367772285E-2</v>
      </c>
      <c r="Q35" s="82">
        <f t="shared" si="5"/>
        <v>1.116839525854677E-2</v>
      </c>
      <c r="R35" s="83">
        <v>1.4127099927047648E-2</v>
      </c>
      <c r="S35" s="84">
        <f t="shared" si="6"/>
        <v>4.074267953128681E-2</v>
      </c>
      <c r="T35" s="85">
        <f>分析係数表!F38</f>
        <v>0.53712871287128716</v>
      </c>
      <c r="U35" s="86">
        <f t="shared" si="7"/>
        <v>2.1884063015567421E-2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投入係数表!U36</f>
        <v>0</v>
      </c>
      <c r="E36" s="77">
        <f t="shared" si="0"/>
        <v>0</v>
      </c>
      <c r="F36" s="76">
        <f>分析係数表!C39</f>
        <v>1</v>
      </c>
      <c r="G36" s="77">
        <f t="shared" si="1"/>
        <v>0</v>
      </c>
      <c r="H36" s="77">
        <v>4.3990105531983438E-2</v>
      </c>
      <c r="I36" s="77">
        <f t="shared" si="2"/>
        <v>4.3990105531983438E-2</v>
      </c>
      <c r="J36" s="76">
        <f>分析係数表!G39</f>
        <v>0.35219608488238197</v>
      </c>
      <c r="K36" s="78">
        <f t="shared" si="3"/>
        <v>1.549314294192738E-2</v>
      </c>
      <c r="L36" s="79"/>
      <c r="M36" s="80"/>
      <c r="N36" s="81">
        <f>分析係数表!H39</f>
        <v>3.8399944896940056E-3</v>
      </c>
      <c r="O36" s="82">
        <f t="shared" si="4"/>
        <v>5.5872596886305373E-2</v>
      </c>
      <c r="P36" s="76">
        <f>分析係数表!C39</f>
        <v>1</v>
      </c>
      <c r="Q36" s="82">
        <f t="shared" si="5"/>
        <v>5.5872596886305373E-2</v>
      </c>
      <c r="R36" s="83">
        <v>9.3264040801867815E-2</v>
      </c>
      <c r="S36" s="84">
        <f t="shared" si="6"/>
        <v>0.13725414633385125</v>
      </c>
      <c r="T36" s="85">
        <f>分析係数表!F39</f>
        <v>0.70282941273235733</v>
      </c>
      <c r="U36" s="86">
        <f t="shared" si="7"/>
        <v>9.6466251062901701E-2</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投入係数表!U37</f>
        <v>8.8967971530249106E-4</v>
      </c>
      <c r="E37" s="77">
        <f t="shared" si="0"/>
        <v>8.8967971530249101E-2</v>
      </c>
      <c r="F37" s="76">
        <f>分析係数表!C40</f>
        <v>0.9626016260162602</v>
      </c>
      <c r="G37" s="77">
        <f t="shared" si="1"/>
        <v>8.5640714058386136E-2</v>
      </c>
      <c r="H37" s="77">
        <v>8.7954826466177638E-2</v>
      </c>
      <c r="I37" s="77">
        <f t="shared" si="2"/>
        <v>8.7954826466177638E-2</v>
      </c>
      <c r="J37" s="76">
        <f>分析係数表!G40</f>
        <v>0.50871012884234912</v>
      </c>
      <c r="K37" s="78">
        <f t="shared" si="3"/>
        <v>4.4743511103915681E-2</v>
      </c>
      <c r="L37" s="79"/>
      <c r="M37" s="80"/>
      <c r="N37" s="81">
        <f>分析係数表!H40</f>
        <v>2.9858970605961464E-2</v>
      </c>
      <c r="O37" s="82">
        <f t="shared" si="4"/>
        <v>0.43445328699934316</v>
      </c>
      <c r="P37" s="76">
        <f>分析係数表!C40</f>
        <v>0.9626016260162602</v>
      </c>
      <c r="Q37" s="82">
        <f t="shared" si="5"/>
        <v>0.41820544049367669</v>
      </c>
      <c r="R37" s="83">
        <v>0.41895058992541356</v>
      </c>
      <c r="S37" s="84">
        <f t="shared" si="6"/>
        <v>0.50690541639159115</v>
      </c>
      <c r="T37" s="85">
        <f>分析係数表!F40</f>
        <v>0.70414515272885203</v>
      </c>
      <c r="U37" s="86">
        <f t="shared" si="7"/>
        <v>0.35693499184413929</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投入係数表!U38</f>
        <v>0</v>
      </c>
      <c r="E38" s="77">
        <f t="shared" si="0"/>
        <v>0</v>
      </c>
      <c r="F38" s="76">
        <f>分析係数表!C41</f>
        <v>0.80407934786411506</v>
      </c>
      <c r="G38" s="77">
        <f t="shared" si="1"/>
        <v>0</v>
      </c>
      <c r="H38" s="77">
        <v>1.2476594208493553E-3</v>
      </c>
      <c r="I38" s="77">
        <f t="shared" si="2"/>
        <v>1.2476594208493553E-3</v>
      </c>
      <c r="J38" s="76">
        <f>分析係数表!G41</f>
        <v>0.44359889765752225</v>
      </c>
      <c r="K38" s="78">
        <f t="shared" si="3"/>
        <v>5.5346034374079665E-4</v>
      </c>
      <c r="L38" s="79"/>
      <c r="M38" s="80"/>
      <c r="N38" s="81">
        <f>分析係数表!H41</f>
        <v>5.117122701886706E-2</v>
      </c>
      <c r="O38" s="82">
        <f t="shared" si="4"/>
        <v>0.74455037554770165</v>
      </c>
      <c r="P38" s="76">
        <f>分析係数表!C41</f>
        <v>0.80407934786411506</v>
      </c>
      <c r="Q38" s="82">
        <f t="shared" si="5"/>
        <v>0.59867758042237795</v>
      </c>
      <c r="R38" s="83">
        <v>0.60955521816170866</v>
      </c>
      <c r="S38" s="84">
        <f t="shared" si="6"/>
        <v>0.61080287758255802</v>
      </c>
      <c r="T38" s="85">
        <f>分析係数表!F41</f>
        <v>0.54800826756858323</v>
      </c>
      <c r="U38" s="86">
        <f t="shared" si="7"/>
        <v>0.33472502676992305</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投入係数表!U39</f>
        <v>4.4483985765124553E-4</v>
      </c>
      <c r="E39" s="77">
        <f>$C$23*D39</f>
        <v>4.4483985765124551E-2</v>
      </c>
      <c r="F39" s="76">
        <f>分析係数表!C42</f>
        <v>0.72084063047285463</v>
      </c>
      <c r="G39" s="77">
        <f>E39*F39</f>
        <v>3.2065864344877869E-2</v>
      </c>
      <c r="H39" s="77">
        <v>3.9774030614735889E-2</v>
      </c>
      <c r="I39" s="77">
        <f>C39+H39</f>
        <v>3.9774030614735889E-2</v>
      </c>
      <c r="J39" s="76">
        <f>分析係数表!G42</f>
        <v>0.48553519768563164</v>
      </c>
      <c r="K39" s="78">
        <f>I39*J39</f>
        <v>1.9311691817280156E-2</v>
      </c>
      <c r="L39" s="79"/>
      <c r="M39" s="80"/>
      <c r="N39" s="81">
        <f>分析係数表!H42</f>
        <v>1.3345272329654056E-2</v>
      </c>
      <c r="O39" s="82">
        <f t="shared" si="4"/>
        <v>0.19417606541204782</v>
      </c>
      <c r="P39" s="76">
        <f>分析係数表!C42</f>
        <v>0.72084063047285463</v>
      </c>
      <c r="Q39" s="82">
        <f>O39*P39</f>
        <v>0.13996999741435881</v>
      </c>
      <c r="R39" s="83">
        <v>0.14716740001932299</v>
      </c>
      <c r="S39" s="84">
        <f>I39+R39</f>
        <v>0.18694143063405888</v>
      </c>
      <c r="T39" s="85">
        <f>分析係数表!F42</f>
        <v>0.55737704918032782</v>
      </c>
      <c r="U39" s="86">
        <f>S39*T39</f>
        <v>0.10419686297636067</v>
      </c>
      <c r="V39" s="87">
        <f>分析係数表!D42</f>
        <v>0.19961427193828352</v>
      </c>
      <c r="W39" s="167">
        <f>ROUND(S39*V39,0)</f>
        <v>0</v>
      </c>
      <c r="X39" s="76">
        <f>分析係数表!E42</f>
        <v>0.15043394406943106</v>
      </c>
      <c r="Y39" s="166">
        <f>ROUND(S39*X39,0)</f>
        <v>0</v>
      </c>
    </row>
    <row r="40" spans="1:25" x14ac:dyDescent="0.2">
      <c r="A40" s="6" t="s">
        <v>195</v>
      </c>
      <c r="B40" s="5" t="s">
        <v>41</v>
      </c>
      <c r="C40" s="90"/>
      <c r="D40" s="76">
        <f>投入係数表!U40</f>
        <v>3.692170818505338E-2</v>
      </c>
      <c r="E40" s="77">
        <f>$C$23*D40</f>
        <v>3.6921708185053381</v>
      </c>
      <c r="F40" s="76">
        <f>分析係数表!C43</f>
        <v>0.38963327337469256</v>
      </c>
      <c r="G40" s="77">
        <f>E40*F40</f>
        <v>1.4385926018727528</v>
      </c>
      <c r="H40" s="77">
        <v>1.7362460147313534</v>
      </c>
      <c r="I40" s="77">
        <f>C40+H40</f>
        <v>1.7362460147313534</v>
      </c>
      <c r="J40" s="76">
        <f>分析係数表!G43</f>
        <v>0.33758167298539971</v>
      </c>
      <c r="K40" s="78">
        <f>I40*J40</f>
        <v>0.58612483436724327</v>
      </c>
      <c r="L40" s="79"/>
      <c r="M40" s="80"/>
      <c r="N40" s="81">
        <f>分析係数表!H43</f>
        <v>3.6299140736659033E-2</v>
      </c>
      <c r="O40" s="82">
        <f t="shared" si="4"/>
        <v>0.52815889792077009</v>
      </c>
      <c r="P40" s="76">
        <f>分析係数表!C43</f>
        <v>0.38963327337469256</v>
      </c>
      <c r="Q40" s="82">
        <f>O40*P40</f>
        <v>0.20578828025883975</v>
      </c>
      <c r="R40" s="83">
        <v>0.36787204546130531</v>
      </c>
      <c r="S40" s="84">
        <f>I40+R40</f>
        <v>2.1041180601926586</v>
      </c>
      <c r="T40" s="85">
        <f>分析係数表!F43</f>
        <v>0.6053884004194563</v>
      </c>
      <c r="U40" s="86">
        <f>S40*T40</f>
        <v>1.2738086667537227</v>
      </c>
      <c r="V40" s="87">
        <f>分析係数表!D43</f>
        <v>0.1323707348552069</v>
      </c>
      <c r="W40" s="167">
        <f>ROUND(S40*V40,0)</f>
        <v>0</v>
      </c>
      <c r="X40" s="76">
        <f>分析係数表!E43</f>
        <v>0.1111559248205211</v>
      </c>
      <c r="Y40" s="166">
        <f>ROUND(S40*X40,0)</f>
        <v>0</v>
      </c>
    </row>
    <row r="41" spans="1:25" x14ac:dyDescent="0.2">
      <c r="A41" s="6" t="s">
        <v>341</v>
      </c>
      <c r="B41" s="5" t="s">
        <v>42</v>
      </c>
      <c r="C41" s="90"/>
      <c r="D41" s="76">
        <f>投入係数表!U41</f>
        <v>0</v>
      </c>
      <c r="E41" s="77">
        <f>$C$23*D41</f>
        <v>0</v>
      </c>
      <c r="F41" s="76">
        <f>分析係数表!C44</f>
        <v>0.46868809379421872</v>
      </c>
      <c r="G41" s="77">
        <f>E41*F41</f>
        <v>0</v>
      </c>
      <c r="H41" s="77">
        <v>2.6583504434241202E-3</v>
      </c>
      <c r="I41" s="77">
        <f>C41+H41</f>
        <v>2.6583504434241202E-3</v>
      </c>
      <c r="J41" s="76">
        <f>分析係数表!G44</f>
        <v>0.26169007702763936</v>
      </c>
      <c r="K41" s="78">
        <f>I41*J41</f>
        <v>6.956639323061173E-4</v>
      </c>
      <c r="L41" s="79"/>
      <c r="M41" s="80"/>
      <c r="N41" s="81">
        <f>分析係数表!H44</f>
        <v>0.11189365109431233</v>
      </c>
      <c r="O41" s="82">
        <f t="shared" si="4"/>
        <v>1.6280723523193377</v>
      </c>
      <c r="P41" s="76">
        <f>分析係数表!C44</f>
        <v>0.46868809379421872</v>
      </c>
      <c r="Q41" s="82">
        <f>O41*P41</f>
        <v>0.76305812736762002</v>
      </c>
      <c r="R41" s="83">
        <v>0.77548621636180814</v>
      </c>
      <c r="S41" s="84">
        <f>I41+R41</f>
        <v>0.77814456680523225</v>
      </c>
      <c r="T41" s="85">
        <f>分析係数表!F44</f>
        <v>0.56748980516538283</v>
      </c>
      <c r="U41" s="86">
        <f>S41*T41</f>
        <v>0.44158910860680245</v>
      </c>
      <c r="V41" s="87">
        <f>分析係数表!D44</f>
        <v>0.1153375623017671</v>
      </c>
      <c r="W41" s="167">
        <f>ROUND(S41*V41,0)</f>
        <v>0</v>
      </c>
      <c r="X41" s="76">
        <f>分析係数表!E44</f>
        <v>8.8151336656094245E-2</v>
      </c>
      <c r="Y41" s="166">
        <f>ROUND(S41*X41,0)</f>
        <v>0</v>
      </c>
    </row>
    <row r="42" spans="1:25" x14ac:dyDescent="0.2">
      <c r="A42" s="6" t="s">
        <v>342</v>
      </c>
      <c r="B42" s="5" t="s">
        <v>279</v>
      </c>
      <c r="C42" s="90"/>
      <c r="D42" s="76">
        <f>投入係数表!U42</f>
        <v>8.8967971530249106E-4</v>
      </c>
      <c r="E42" s="77">
        <f>$C$23*D42</f>
        <v>8.8967971530249101E-2</v>
      </c>
      <c r="F42" s="76">
        <f>分析係数表!C45</f>
        <v>1</v>
      </c>
      <c r="G42" s="77">
        <f>E42*F42</f>
        <v>8.8967971530249101E-2</v>
      </c>
      <c r="H42" s="77">
        <v>0.10792452243345259</v>
      </c>
      <c r="I42" s="77">
        <f>C42+H42</f>
        <v>0.10792452243345259</v>
      </c>
      <c r="J42" s="76">
        <f>分析係数表!G45</f>
        <v>0</v>
      </c>
      <c r="K42" s="78">
        <f>I42*J42</f>
        <v>0</v>
      </c>
      <c r="L42" s="79"/>
      <c r="M42" s="80"/>
      <c r="N42" s="81">
        <f>分析係数表!H45</f>
        <v>0</v>
      </c>
      <c r="O42" s="82">
        <f t="shared" si="4"/>
        <v>0</v>
      </c>
      <c r="P42" s="76">
        <f>分析係数表!C45</f>
        <v>1</v>
      </c>
      <c r="Q42" s="82">
        <f>O42*P42</f>
        <v>0</v>
      </c>
      <c r="R42" s="83">
        <v>1.5352498105562105E-2</v>
      </c>
      <c r="S42" s="84">
        <f>I42+R42</f>
        <v>0.1232770205390147</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投入係数表!U43</f>
        <v>3.5587188612099642E-3</v>
      </c>
      <c r="E43" s="77">
        <f>$C$23*D43</f>
        <v>0.35587188612099641</v>
      </c>
      <c r="F43" s="76">
        <f>分析係数表!C46</f>
        <v>0.536069455406472</v>
      </c>
      <c r="G43" s="77">
        <f>E43*F43</f>
        <v>0.19077204818735657</v>
      </c>
      <c r="H43" s="77">
        <v>0.23215863446646764</v>
      </c>
      <c r="I43" s="77">
        <f>C43+H43</f>
        <v>0.23215863446646764</v>
      </c>
      <c r="J43" s="76">
        <f>分析係数表!G46</f>
        <v>9.4007050528789656E-3</v>
      </c>
      <c r="K43" s="78">
        <f>I43*J43</f>
        <v>2.182454848098403E-3</v>
      </c>
      <c r="L43" s="79"/>
      <c r="M43" s="80"/>
      <c r="N43" s="81">
        <f>分析係数表!H46</f>
        <v>2.2310999374350673E-2</v>
      </c>
      <c r="O43" s="82">
        <f t="shared" si="4"/>
        <v>0.32462897473403435</v>
      </c>
      <c r="P43" s="76">
        <f>分析係数表!C46</f>
        <v>0.536069455406472</v>
      </c>
      <c r="Q43" s="82">
        <f>O43*P43</f>
        <v>0.17402367769483515</v>
      </c>
      <c r="R43" s="83">
        <v>0.19733406990476676</v>
      </c>
      <c r="S43" s="84">
        <f>I43+R43</f>
        <v>0.42949270437123444</v>
      </c>
      <c r="T43" s="85">
        <f>分析係数表!F46</f>
        <v>0.31345475910693305</v>
      </c>
      <c r="U43" s="86">
        <f>S43*T43</f>
        <v>0.13462653218687051</v>
      </c>
      <c r="V43" s="87">
        <f>分析係数表!D46</f>
        <v>1.7626321974148062E-3</v>
      </c>
      <c r="W43" s="167">
        <f>ROUND(S43*V43,0)</f>
        <v>0</v>
      </c>
      <c r="X43" s="76">
        <f>分析係数表!E46</f>
        <v>4.4065804935370153E-3</v>
      </c>
      <c r="Y43" s="166">
        <f>ROUND(S43*X43,0)</f>
        <v>0</v>
      </c>
    </row>
    <row r="44" spans="1:25" x14ac:dyDescent="0.2">
      <c r="A44" s="192">
        <v>40</v>
      </c>
      <c r="B44" s="14" t="s">
        <v>151</v>
      </c>
      <c r="C44" s="197">
        <f>SUM(C5:C43)</f>
        <v>100</v>
      </c>
      <c r="D44" s="92">
        <f>投入係数表!U44</f>
        <v>0.64991103202846978</v>
      </c>
      <c r="E44" s="91">
        <f>SUM(E5:E43)</f>
        <v>64.991103202846972</v>
      </c>
      <c r="F44" s="92">
        <f>分析係数表!C47</f>
        <v>0.44522465035354009</v>
      </c>
      <c r="G44" s="91">
        <f>SUM(G5:G43)</f>
        <v>10.679634605882301</v>
      </c>
      <c r="H44" s="91">
        <f>SUM(H5:H43)</f>
        <v>12.118027237275697</v>
      </c>
      <c r="I44" s="91">
        <f>SUM(I5:I43)</f>
        <v>112.11802723727573</v>
      </c>
      <c r="J44" s="92">
        <f>分析係数表!G47</f>
        <v>0.26635660586338372</v>
      </c>
      <c r="K44" s="93">
        <f>SUM(K5:K43)</f>
        <v>23.193692324583701</v>
      </c>
      <c r="L44" s="94">
        <f>最終需要_まとめ!$L$33</f>
        <v>0.62733333333333341</v>
      </c>
      <c r="M44" s="91">
        <f>K44*L44</f>
        <v>14.550176318288843</v>
      </c>
      <c r="N44" s="95">
        <f>分析係数表!H47</f>
        <v>1</v>
      </c>
      <c r="O44" s="96">
        <f>SUM(O5:O43)</f>
        <v>14.550176318288843</v>
      </c>
      <c r="P44" s="92">
        <f>分析係数表!C47</f>
        <v>0.44522465035354009</v>
      </c>
      <c r="Q44" s="96">
        <f>SUM(Q5:Q43)</f>
        <v>7.0683736782169397</v>
      </c>
      <c r="R44" s="91">
        <f>SUM(R5:R43)</f>
        <v>7.9287220851838773</v>
      </c>
      <c r="S44" s="97">
        <f>SUM(S5:S43)</f>
        <v>120.04674932245959</v>
      </c>
      <c r="T44" s="98">
        <f>分析係数表!F47</f>
        <v>0.51444037128882703</v>
      </c>
      <c r="U44" s="99">
        <f>SUM(U5:U43)</f>
        <v>44.995574243621526</v>
      </c>
      <c r="V44" s="100">
        <f>分析係数表!D47</f>
        <v>9.5757819315252443E-2</v>
      </c>
      <c r="W44" s="164">
        <f>SUM(W5:W43)</f>
        <v>7</v>
      </c>
      <c r="X44" s="92">
        <f>分析係数表!E47</f>
        <v>7.8077982415729788E-2</v>
      </c>
      <c r="Y44" s="165">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384</v>
      </c>
      <c r="S2" s="3" t="s">
        <v>153</v>
      </c>
      <c r="U2" s="64" t="s">
        <v>210</v>
      </c>
      <c r="W2" s="3" t="s">
        <v>130</v>
      </c>
      <c r="Y2" s="3" t="s">
        <v>154</v>
      </c>
    </row>
    <row r="3" spans="1:25" ht="44" x14ac:dyDescent="0.2">
      <c r="B3" s="65"/>
      <c r="C3" s="66" t="s">
        <v>228</v>
      </c>
      <c r="D3" s="66" t="s">
        <v>380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投入係数表!V5</f>
        <v>0</v>
      </c>
      <c r="E5" s="77">
        <f t="shared" ref="E5:E38" si="0">$C$24*D5</f>
        <v>0</v>
      </c>
      <c r="F5" s="76">
        <f>分析係数表!C8</f>
        <v>0.25708080716677228</v>
      </c>
      <c r="G5" s="77">
        <f t="shared" ref="G5:G38" si="1">E5*F5</f>
        <v>0</v>
      </c>
      <c r="H5" s="77">
        <f t="array" ref="H5:H43">MMULT(逆行列係数!C5:AO43,'20'!G5:G43)</f>
        <v>2.1800130123074235E-3</v>
      </c>
      <c r="I5" s="77">
        <f t="shared" ref="I5:I38" si="2">C5+H5</f>
        <v>2.1800130123074235E-3</v>
      </c>
      <c r="J5" s="76">
        <f>分析係数表!G8</f>
        <v>0.11961316593145571</v>
      </c>
      <c r="K5" s="78">
        <f t="shared" ref="K5:K43" si="3">I5*J5</f>
        <v>2.6075825817386042E-4</v>
      </c>
      <c r="L5" s="79" t="s">
        <v>184</v>
      </c>
      <c r="M5" s="80" t="s">
        <v>184</v>
      </c>
      <c r="N5" s="81">
        <f>分析係数表!H8</f>
        <v>1.1829938181254628E-2</v>
      </c>
      <c r="O5" s="82">
        <f t="shared" ref="O5:O43" si="4">$M$44*N5</f>
        <v>0.15514892885129275</v>
      </c>
      <c r="P5" s="76">
        <f>分析係数表!C8</f>
        <v>0.25708080716677228</v>
      </c>
      <c r="Q5" s="82">
        <f t="shared" ref="Q5:Q38" si="5">O5*P5</f>
        <v>3.9885811860150465E-2</v>
      </c>
      <c r="R5" s="83">
        <f t="array" ref="R5:R43">MMULT(逆行列係数!C5:AO43,'20'!Q5:Q43)</f>
        <v>5.7827508741925632E-2</v>
      </c>
      <c r="S5" s="84">
        <f t="shared" ref="S5:S38" si="6">I5+R5</f>
        <v>6.0007521754233052E-2</v>
      </c>
      <c r="T5" s="85">
        <f>分析係数表!F8</f>
        <v>0.4511367492365117</v>
      </c>
      <c r="U5" s="86">
        <f t="shared" ref="U5:U38" si="7">S5*T5</f>
        <v>2.7071598293943958E-2</v>
      </c>
      <c r="V5" s="87">
        <f>分析係数表!D8</f>
        <v>0.32558534102477094</v>
      </c>
      <c r="W5" s="88">
        <f t="shared" ref="W5:W38" si="8">ROUND(S5*V5,0)</f>
        <v>0</v>
      </c>
      <c r="X5" s="76">
        <f>分析係数表!E8</f>
        <v>0.2662029182219206</v>
      </c>
      <c r="Y5" s="89">
        <f t="shared" ref="Y5:Y38" si="9">ROUND(S5*X5,0)</f>
        <v>0</v>
      </c>
    </row>
    <row r="6" spans="1:25" x14ac:dyDescent="0.2">
      <c r="A6" s="6" t="s">
        <v>220</v>
      </c>
      <c r="B6" s="5" t="s">
        <v>266</v>
      </c>
      <c r="C6" s="90"/>
      <c r="D6" s="76">
        <f>投入係数表!V6</f>
        <v>0</v>
      </c>
      <c r="E6" s="77">
        <f t="shared" si="0"/>
        <v>0</v>
      </c>
      <c r="F6" s="76">
        <f>分析係数表!C9</f>
        <v>5.5710306406685284E-2</v>
      </c>
      <c r="G6" s="77">
        <f t="shared" si="1"/>
        <v>0</v>
      </c>
      <c r="H6" s="77">
        <v>2.9679974654763479E-4</v>
      </c>
      <c r="I6" s="77">
        <f t="shared" si="2"/>
        <v>2.9679974654763479E-4</v>
      </c>
      <c r="J6" s="76">
        <f>分析係数表!G9</f>
        <v>0.27272727272727271</v>
      </c>
      <c r="K6" s="78">
        <f t="shared" si="3"/>
        <v>8.0945385422082208E-5</v>
      </c>
      <c r="L6" s="79"/>
      <c r="M6" s="80"/>
      <c r="N6" s="81">
        <f>分析係数表!H9</f>
        <v>6.1990942434522072E-4</v>
      </c>
      <c r="O6" s="82">
        <f t="shared" si="4"/>
        <v>8.1300748743035507E-3</v>
      </c>
      <c r="P6" s="76">
        <f>分析係数表!C9</f>
        <v>5.5710306406685284E-2</v>
      </c>
      <c r="Q6" s="82">
        <f t="shared" si="5"/>
        <v>4.5292896235674416E-4</v>
      </c>
      <c r="R6" s="83">
        <v>5.2634705831594152E-4</v>
      </c>
      <c r="S6" s="84">
        <f t="shared" si="6"/>
        <v>8.2314680486357625E-4</v>
      </c>
      <c r="T6" s="85">
        <f>分析係数表!F9</f>
        <v>0.77272727272727271</v>
      </c>
      <c r="U6" s="86">
        <f t="shared" si="7"/>
        <v>6.3606798557639982E-4</v>
      </c>
      <c r="V6" s="87">
        <f>分析係数表!D9</f>
        <v>0</v>
      </c>
      <c r="W6" s="88">
        <f t="shared" si="8"/>
        <v>0</v>
      </c>
      <c r="X6" s="76">
        <f>分析係数表!E9</f>
        <v>0</v>
      </c>
      <c r="Y6" s="89">
        <f t="shared" si="9"/>
        <v>0</v>
      </c>
    </row>
    <row r="7" spans="1:25" x14ac:dyDescent="0.2">
      <c r="A7" s="6" t="s">
        <v>221</v>
      </c>
      <c r="B7" s="5" t="s">
        <v>267</v>
      </c>
      <c r="C7" s="90"/>
      <c r="D7" s="76">
        <f>投入係数表!V7</f>
        <v>0</v>
      </c>
      <c r="E7" s="77">
        <f t="shared" si="0"/>
        <v>0</v>
      </c>
      <c r="F7" s="76">
        <f>分析係数表!C10</f>
        <v>2.7964205816555232E-3</v>
      </c>
      <c r="G7" s="77">
        <f t="shared" si="1"/>
        <v>0</v>
      </c>
      <c r="H7" s="77">
        <v>1.1709028262310362E-5</v>
      </c>
      <c r="I7" s="77">
        <f t="shared" si="2"/>
        <v>1.1709028262310362E-5</v>
      </c>
      <c r="J7" s="76">
        <f>分析係数表!G10</f>
        <v>0.2857142857142857</v>
      </c>
      <c r="K7" s="78">
        <f t="shared" si="3"/>
        <v>3.3454366463743889E-6</v>
      </c>
      <c r="L7" s="79"/>
      <c r="M7" s="80"/>
      <c r="N7" s="81">
        <f>分析係数表!H10</f>
        <v>1.205379436226818E-3</v>
      </c>
      <c r="O7" s="82">
        <f t="shared" si="4"/>
        <v>1.5808478922256904E-2</v>
      </c>
      <c r="P7" s="76">
        <f>分析係数表!C10</f>
        <v>2.7964205816555232E-3</v>
      </c>
      <c r="Q7" s="82">
        <f t="shared" si="5"/>
        <v>4.4207155822866727E-5</v>
      </c>
      <c r="R7" s="83">
        <v>7.8421893574727978E-5</v>
      </c>
      <c r="S7" s="84">
        <f t="shared" si="6"/>
        <v>9.0130921837038337E-5</v>
      </c>
      <c r="T7" s="85">
        <f>分析係数表!F10</f>
        <v>0.5714285714285714</v>
      </c>
      <c r="U7" s="86">
        <f t="shared" si="7"/>
        <v>5.150338390687905E-5</v>
      </c>
      <c r="V7" s="87">
        <f>分析係数表!D10</f>
        <v>0.14285714285714285</v>
      </c>
      <c r="W7" s="88">
        <f t="shared" si="8"/>
        <v>0</v>
      </c>
      <c r="X7" s="76">
        <f>分析係数表!E10</f>
        <v>0</v>
      </c>
      <c r="Y7" s="89">
        <f t="shared" si="9"/>
        <v>0</v>
      </c>
    </row>
    <row r="8" spans="1:25" x14ac:dyDescent="0.2">
      <c r="A8" s="6" t="s">
        <v>222</v>
      </c>
      <c r="B8" s="5" t="s">
        <v>27</v>
      </c>
      <c r="C8" s="90"/>
      <c r="D8" s="76">
        <f>投入係数表!V8</f>
        <v>0</v>
      </c>
      <c r="E8" s="77">
        <f t="shared" si="0"/>
        <v>0</v>
      </c>
      <c r="F8" s="76">
        <f>分析係数表!C11</f>
        <v>6.4759848893686245E-3</v>
      </c>
      <c r="G8" s="77">
        <f t="shared" si="1"/>
        <v>0</v>
      </c>
      <c r="H8" s="77">
        <v>6.7417162522343031E-4</v>
      </c>
      <c r="I8" s="77">
        <f t="shared" si="2"/>
        <v>6.7417162522343031E-4</v>
      </c>
      <c r="J8" s="76">
        <f>分析係数表!G11</f>
        <v>0.45</v>
      </c>
      <c r="K8" s="78">
        <f t="shared" si="3"/>
        <v>3.0337723135054367E-4</v>
      </c>
      <c r="L8" s="79"/>
      <c r="M8" s="80"/>
      <c r="N8" s="81">
        <f>分析係数表!H11</f>
        <v>-2.2959608309082246E-5</v>
      </c>
      <c r="O8" s="82">
        <f t="shared" si="4"/>
        <v>-3.0111388423346481E-4</v>
      </c>
      <c r="P8" s="76">
        <f>分析係数表!C11</f>
        <v>6.4759848893686245E-3</v>
      </c>
      <c r="Q8" s="82">
        <f t="shared" si="5"/>
        <v>-1.9500089642750116E-6</v>
      </c>
      <c r="R8" s="83">
        <v>1.0154013963803755E-4</v>
      </c>
      <c r="S8" s="84">
        <f t="shared" si="6"/>
        <v>7.7571176486146789E-4</v>
      </c>
      <c r="T8" s="85">
        <f>分析係数表!F11</f>
        <v>0.7</v>
      </c>
      <c r="U8" s="86">
        <f t="shared" si="7"/>
        <v>5.4299823540302752E-4</v>
      </c>
      <c r="V8" s="87">
        <f>分析係数表!D11</f>
        <v>0</v>
      </c>
      <c r="W8" s="88">
        <f t="shared" si="8"/>
        <v>0</v>
      </c>
      <c r="X8" s="76">
        <f>分析係数表!E11</f>
        <v>0</v>
      </c>
      <c r="Y8" s="89">
        <f t="shared" si="9"/>
        <v>0</v>
      </c>
    </row>
    <row r="9" spans="1:25" x14ac:dyDescent="0.2">
      <c r="A9" s="6" t="s">
        <v>223</v>
      </c>
      <c r="B9" s="5" t="s">
        <v>191</v>
      </c>
      <c r="C9" s="90"/>
      <c r="D9" s="76">
        <f>投入係数表!V9</f>
        <v>0</v>
      </c>
      <c r="E9" s="77">
        <f t="shared" si="0"/>
        <v>0</v>
      </c>
      <c r="F9" s="76">
        <f>分析係数表!C12</f>
        <v>0.17595248540478525</v>
      </c>
      <c r="G9" s="77">
        <f t="shared" si="1"/>
        <v>0</v>
      </c>
      <c r="H9" s="77">
        <v>9.9601632200614913E-4</v>
      </c>
      <c r="I9" s="77">
        <f t="shared" si="2"/>
        <v>9.9601632200614913E-4</v>
      </c>
      <c r="J9" s="76">
        <f>分析係数表!G12</f>
        <v>0.14349788595589075</v>
      </c>
      <c r="K9" s="78">
        <f t="shared" si="3"/>
        <v>1.4292623658544414E-4</v>
      </c>
      <c r="L9" s="79"/>
      <c r="M9" s="80"/>
      <c r="N9" s="81">
        <f>分析係数表!H12</f>
        <v>9.2205786969274298E-2</v>
      </c>
      <c r="O9" s="82">
        <f t="shared" si="4"/>
        <v>1.2092733590815947</v>
      </c>
      <c r="P9" s="76">
        <f>分析係数表!C12</f>
        <v>0.17595248540478525</v>
      </c>
      <c r="Q9" s="82">
        <f t="shared" si="5"/>
        <v>0.21277465306419993</v>
      </c>
      <c r="R9" s="83">
        <v>0.2365645591965283</v>
      </c>
      <c r="S9" s="84">
        <f t="shared" si="6"/>
        <v>0.23756057551853446</v>
      </c>
      <c r="T9" s="85">
        <f>分析係数表!F12</f>
        <v>0.29285224545766197</v>
      </c>
      <c r="U9" s="86">
        <f t="shared" si="7"/>
        <v>6.9570147972817298E-2</v>
      </c>
      <c r="V9" s="87">
        <f>分析係数表!D12</f>
        <v>4.4880585075991318E-2</v>
      </c>
      <c r="W9" s="88">
        <f t="shared" si="8"/>
        <v>0</v>
      </c>
      <c r="X9" s="76">
        <f>分析係数表!E12</f>
        <v>4.4223517312307163E-2</v>
      </c>
      <c r="Y9" s="89">
        <f t="shared" si="9"/>
        <v>0</v>
      </c>
    </row>
    <row r="10" spans="1:25" x14ac:dyDescent="0.2">
      <c r="A10" s="6" t="s">
        <v>224</v>
      </c>
      <c r="B10" s="5" t="s">
        <v>28</v>
      </c>
      <c r="C10" s="90"/>
      <c r="D10" s="76">
        <f>投入係数表!V10</f>
        <v>1.7704564698637518E-3</v>
      </c>
      <c r="E10" s="77">
        <f t="shared" si="0"/>
        <v>0.17704564698637518</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0.18488392491934741</v>
      </c>
      <c r="P10" s="76">
        <f>分析係数表!C13</f>
        <v>0</v>
      </c>
      <c r="Q10" s="82">
        <f t="shared" si="5"/>
        <v>0</v>
      </c>
      <c r="R10" s="83">
        <v>0</v>
      </c>
      <c r="S10" s="84">
        <f t="shared" si="6"/>
        <v>0</v>
      </c>
      <c r="T10" s="85">
        <f>分析係数表!F13</f>
        <v>0.37873754152823919</v>
      </c>
      <c r="U10" s="86">
        <f t="shared" si="7"/>
        <v>0</v>
      </c>
      <c r="V10" s="87">
        <f>分析係数表!D13</f>
        <v>0.50166112956810627</v>
      </c>
      <c r="W10" s="88">
        <f t="shared" si="8"/>
        <v>0</v>
      </c>
      <c r="X10" s="76">
        <f>分析係数表!E13</f>
        <v>0.36212624584717606</v>
      </c>
      <c r="Y10" s="89">
        <f t="shared" si="9"/>
        <v>0</v>
      </c>
    </row>
    <row r="11" spans="1:25" x14ac:dyDescent="0.2">
      <c r="A11" s="6" t="s">
        <v>225</v>
      </c>
      <c r="B11" s="5" t="s">
        <v>268</v>
      </c>
      <c r="C11" s="90"/>
      <c r="D11" s="76">
        <f>投入係数表!V11</f>
        <v>6.0811330921407124E-3</v>
      </c>
      <c r="E11" s="77">
        <f t="shared" si="0"/>
        <v>0.60811330921407125</v>
      </c>
      <c r="F11" s="76">
        <f>分析係数表!C14</f>
        <v>0.19640062597809071</v>
      </c>
      <c r="G11" s="77">
        <f t="shared" si="1"/>
        <v>0.11943383459525184</v>
      </c>
      <c r="H11" s="77">
        <v>0.16522139816064621</v>
      </c>
      <c r="I11" s="77">
        <f t="shared" si="2"/>
        <v>0.16522139816064621</v>
      </c>
      <c r="J11" s="76">
        <f>分析係数表!G14</f>
        <v>0.16773857118025379</v>
      </c>
      <c r="K11" s="78">
        <f t="shared" si="3"/>
        <v>2.7714001255870608E-2</v>
      </c>
      <c r="L11" s="79"/>
      <c r="M11" s="80"/>
      <c r="N11" s="81">
        <f>分析係数表!H14</f>
        <v>1.1652001216859241E-3</v>
      </c>
      <c r="O11" s="82">
        <f t="shared" si="4"/>
        <v>1.528152962484834E-2</v>
      </c>
      <c r="P11" s="76">
        <f>分析係数表!C14</f>
        <v>0.19640062597809071</v>
      </c>
      <c r="Q11" s="82">
        <f t="shared" si="5"/>
        <v>3.0013019842229519E-3</v>
      </c>
      <c r="R11" s="83">
        <v>1.6833323366965757E-2</v>
      </c>
      <c r="S11" s="84">
        <f t="shared" si="6"/>
        <v>0.18205472152761196</v>
      </c>
      <c r="T11" s="85">
        <f>分析係数表!F14</f>
        <v>0.31948548583347819</v>
      </c>
      <c r="U11" s="86">
        <f t="shared" si="7"/>
        <v>5.8163841155527689E-2</v>
      </c>
      <c r="V11" s="87">
        <f>分析係数表!D14</f>
        <v>9.0039979141317575E-2</v>
      </c>
      <c r="W11" s="88">
        <f t="shared" si="8"/>
        <v>0</v>
      </c>
      <c r="X11" s="76">
        <f>分析係数表!E14</f>
        <v>7.6134190856944201E-2</v>
      </c>
      <c r="Y11" s="89">
        <f t="shared" si="9"/>
        <v>0</v>
      </c>
    </row>
    <row r="12" spans="1:25" x14ac:dyDescent="0.2">
      <c r="A12" s="6" t="s">
        <v>226</v>
      </c>
      <c r="B12" s="5" t="s">
        <v>29</v>
      </c>
      <c r="C12" s="90"/>
      <c r="D12" s="76">
        <f>投入係数表!V12</f>
        <v>1.0391809714417674E-2</v>
      </c>
      <c r="E12" s="77">
        <f t="shared" si="0"/>
        <v>1.0391809714417675</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0.11141213716638197</v>
      </c>
      <c r="P12" s="76">
        <f>分析係数表!C15</f>
        <v>0</v>
      </c>
      <c r="Q12" s="82">
        <f t="shared" si="5"/>
        <v>0</v>
      </c>
      <c r="R12" s="83">
        <v>0</v>
      </c>
      <c r="S12" s="84">
        <f t="shared" si="6"/>
        <v>0</v>
      </c>
      <c r="T12" s="85">
        <f>分析係数表!F15</f>
        <v>0.30372492836676218</v>
      </c>
      <c r="U12" s="86">
        <f t="shared" si="7"/>
        <v>0</v>
      </c>
      <c r="V12" s="87">
        <f>分析係数表!D15</f>
        <v>2.2027220630372494E-2</v>
      </c>
      <c r="W12" s="88">
        <f t="shared" si="8"/>
        <v>0</v>
      </c>
      <c r="X12" s="76">
        <f>分析係数表!E15</f>
        <v>2.0355778414517668E-2</v>
      </c>
      <c r="Y12" s="89">
        <f t="shared" si="9"/>
        <v>0</v>
      </c>
    </row>
    <row r="13" spans="1:25" x14ac:dyDescent="0.2">
      <c r="A13" s="6" t="s">
        <v>227</v>
      </c>
      <c r="B13" s="5" t="s">
        <v>30</v>
      </c>
      <c r="C13" s="90"/>
      <c r="D13" s="76">
        <f>投入係数表!V13</f>
        <v>4.6185820952967437E-4</v>
      </c>
      <c r="E13" s="77">
        <f t="shared" si="0"/>
        <v>4.6185820952967437E-2</v>
      </c>
      <c r="F13" s="76">
        <f>分析係数表!C16</f>
        <v>6.4643221946592777E-2</v>
      </c>
      <c r="G13" s="77">
        <f t="shared" si="1"/>
        <v>2.9856002746482691E-3</v>
      </c>
      <c r="H13" s="77">
        <v>9.2589458523652784E-3</v>
      </c>
      <c r="I13" s="77">
        <f t="shared" si="2"/>
        <v>9.2589458523652784E-3</v>
      </c>
      <c r="J13" s="76">
        <f>分析係数表!G16</f>
        <v>3.2854209445585217E-2</v>
      </c>
      <c r="K13" s="78">
        <f t="shared" si="3"/>
        <v>3.0419534627894139E-4</v>
      </c>
      <c r="L13" s="79"/>
      <c r="M13" s="80"/>
      <c r="N13" s="81">
        <f>分析係数表!H16</f>
        <v>1.6731814555243689E-2</v>
      </c>
      <c r="O13" s="82">
        <f t="shared" si="4"/>
        <v>0.21943674313513753</v>
      </c>
      <c r="P13" s="76">
        <f>分析係数表!C16</f>
        <v>6.4643221946592777E-2</v>
      </c>
      <c r="Q13" s="82">
        <f t="shared" si="5"/>
        <v>1.4185098089722164E-2</v>
      </c>
      <c r="R13" s="83">
        <v>1.6825837592494498E-2</v>
      </c>
      <c r="S13" s="84">
        <f t="shared" si="6"/>
        <v>2.6084783444859774E-2</v>
      </c>
      <c r="T13" s="85">
        <f>分析係数表!F16</f>
        <v>0.28747433264887062</v>
      </c>
      <c r="U13" s="86">
        <f t="shared" si="7"/>
        <v>7.4987057131013718E-3</v>
      </c>
      <c r="V13" s="87">
        <f>分析係数表!D16</f>
        <v>2.0533880903490759E-2</v>
      </c>
      <c r="W13" s="88">
        <f t="shared" si="8"/>
        <v>0</v>
      </c>
      <c r="X13" s="76">
        <f>分析係数表!E16</f>
        <v>1.9507186858316223E-2</v>
      </c>
      <c r="Y13" s="89">
        <f t="shared" si="9"/>
        <v>0</v>
      </c>
    </row>
    <row r="14" spans="1:25" x14ac:dyDescent="0.2">
      <c r="A14" s="6" t="s">
        <v>2</v>
      </c>
      <c r="B14" s="5" t="s">
        <v>365</v>
      </c>
      <c r="C14" s="90"/>
      <c r="D14" s="76">
        <f>投入係数表!V14</f>
        <v>4.1875144330690478E-2</v>
      </c>
      <c r="E14" s="77">
        <f t="shared" si="0"/>
        <v>4.1875144330690475</v>
      </c>
      <c r="F14" s="76">
        <f>分析係数表!C17</f>
        <v>7.1833954921355581E-2</v>
      </c>
      <c r="G14" s="77">
        <f t="shared" si="1"/>
        <v>0.30080572301760783</v>
      </c>
      <c r="H14" s="77">
        <v>0.3225774407815839</v>
      </c>
      <c r="I14" s="77">
        <f t="shared" si="2"/>
        <v>0.3225774407815839</v>
      </c>
      <c r="J14" s="76">
        <f>分析係数表!G17</f>
        <v>0.22404227212681638</v>
      </c>
      <c r="K14" s="78">
        <f t="shared" si="3"/>
        <v>7.2270982769559622E-2</v>
      </c>
      <c r="L14" s="79"/>
      <c r="M14" s="80"/>
      <c r="N14" s="81">
        <f>分析係数表!H17</f>
        <v>2.8642111365580103E-3</v>
      </c>
      <c r="O14" s="82">
        <f t="shared" si="4"/>
        <v>3.7563957058124736E-2</v>
      </c>
      <c r="P14" s="76">
        <f>分析係数表!C17</f>
        <v>7.1833954921355581E-2</v>
      </c>
      <c r="Q14" s="82">
        <f t="shared" si="5"/>
        <v>2.6983675979810693E-3</v>
      </c>
      <c r="R14" s="83">
        <v>6.223760542715678E-3</v>
      </c>
      <c r="S14" s="84">
        <f t="shared" si="6"/>
        <v>0.32880120132429957</v>
      </c>
      <c r="T14" s="85">
        <f>分析係数表!F17</f>
        <v>0.35984147952443857</v>
      </c>
      <c r="U14" s="86">
        <f t="shared" si="7"/>
        <v>0.11831631075394874</v>
      </c>
      <c r="V14" s="87">
        <f>分析係数表!D17</f>
        <v>0.11783355350066051</v>
      </c>
      <c r="W14" s="88">
        <f t="shared" si="8"/>
        <v>0</v>
      </c>
      <c r="X14" s="76">
        <f>分析係数表!E17</f>
        <v>0.10752972258916776</v>
      </c>
      <c r="Y14" s="89">
        <f t="shared" si="9"/>
        <v>0</v>
      </c>
    </row>
    <row r="15" spans="1:25" x14ac:dyDescent="0.2">
      <c r="A15" s="6" t="s">
        <v>3</v>
      </c>
      <c r="B15" s="5" t="s">
        <v>31</v>
      </c>
      <c r="C15" s="90"/>
      <c r="D15" s="76">
        <f>投入係数表!V15</f>
        <v>2.7711492571780463E-3</v>
      </c>
      <c r="E15" s="77">
        <f t="shared" si="0"/>
        <v>0.27711492571780461</v>
      </c>
      <c r="F15" s="76">
        <f>分析係数表!C18</f>
        <v>8.5547050877982866E-2</v>
      </c>
      <c r="G15" s="77">
        <f t="shared" si="1"/>
        <v>2.3706364649429473E-2</v>
      </c>
      <c r="H15" s="77">
        <v>2.9997916923116021E-2</v>
      </c>
      <c r="I15" s="77">
        <f t="shared" si="2"/>
        <v>2.9997916923116021E-2</v>
      </c>
      <c r="J15" s="76">
        <f>分析係数表!G18</f>
        <v>0.21485411140583555</v>
      </c>
      <c r="K15" s="78">
        <f t="shared" si="3"/>
        <v>6.4451757845421691E-3</v>
      </c>
      <c r="L15" s="79"/>
      <c r="M15" s="80"/>
      <c r="N15" s="81">
        <f>分析係数表!H18</f>
        <v>4.4771236202710384E-4</v>
      </c>
      <c r="O15" s="82">
        <f t="shared" si="4"/>
        <v>5.8717207425525641E-3</v>
      </c>
      <c r="P15" s="76">
        <f>分析係数表!C18</f>
        <v>8.5547050877982866E-2</v>
      </c>
      <c r="Q15" s="82">
        <f t="shared" si="5"/>
        <v>5.0230839310445158E-4</v>
      </c>
      <c r="R15" s="83">
        <v>1.2508402562337348E-3</v>
      </c>
      <c r="S15" s="84">
        <f t="shared" si="6"/>
        <v>3.1248757179349756E-2</v>
      </c>
      <c r="T15" s="85">
        <f>分析係数表!F18</f>
        <v>0.45800176834659595</v>
      </c>
      <c r="U15" s="86">
        <f t="shared" si="7"/>
        <v>1.4311986046775573E-2</v>
      </c>
      <c r="V15" s="87">
        <f>分析係数表!D18</f>
        <v>9.637488947833775E-2</v>
      </c>
      <c r="W15" s="88">
        <f t="shared" si="8"/>
        <v>0</v>
      </c>
      <c r="X15" s="76">
        <f>分析係数表!E18</f>
        <v>8.3996463306808128E-2</v>
      </c>
      <c r="Y15" s="89">
        <f t="shared" si="9"/>
        <v>0</v>
      </c>
    </row>
    <row r="16" spans="1:25" x14ac:dyDescent="0.2">
      <c r="A16" s="6" t="s">
        <v>4</v>
      </c>
      <c r="B16" s="5" t="s">
        <v>32</v>
      </c>
      <c r="C16" s="90"/>
      <c r="D16" s="76">
        <f>投入係数表!V16</f>
        <v>9.237164190593488E-3</v>
      </c>
      <c r="E16" s="77">
        <f t="shared" si="0"/>
        <v>0.92371641905934876</v>
      </c>
      <c r="F16" s="76">
        <f>分析係数表!C19</f>
        <v>0.13115875912408759</v>
      </c>
      <c r="G16" s="77">
        <f t="shared" si="1"/>
        <v>0.12115349930636987</v>
      </c>
      <c r="H16" s="77">
        <v>0.18749026160129525</v>
      </c>
      <c r="I16" s="77">
        <f t="shared" si="2"/>
        <v>0.18749026160129525</v>
      </c>
      <c r="J16" s="76">
        <f>分析係数表!G19</f>
        <v>5.7684761281883587E-2</v>
      </c>
      <c r="K16" s="78">
        <f t="shared" si="3"/>
        <v>1.0815330983148621E-2</v>
      </c>
      <c r="L16" s="79"/>
      <c r="M16" s="80"/>
      <c r="N16" s="81">
        <f>分析係数表!H19</f>
        <v>-1.1479804154541123E-4</v>
      </c>
      <c r="O16" s="82">
        <f t="shared" si="4"/>
        <v>-1.5055694211673241E-3</v>
      </c>
      <c r="P16" s="76">
        <f>分析係数表!C19</f>
        <v>0.13115875912408759</v>
      </c>
      <c r="Q16" s="82">
        <f t="shared" si="5"/>
        <v>-1.9746861705547704E-4</v>
      </c>
      <c r="R16" s="83">
        <v>1.4203172116638804E-3</v>
      </c>
      <c r="S16" s="84">
        <f t="shared" si="6"/>
        <v>0.18891057881295914</v>
      </c>
      <c r="T16" s="85">
        <f>分析係数表!F19</f>
        <v>0.24015696533682146</v>
      </c>
      <c r="U16" s="86">
        <f t="shared" si="7"/>
        <v>4.5368191327742703E-2</v>
      </c>
      <c r="V16" s="87">
        <f>分析係数表!D19</f>
        <v>2.0536298234139962E-2</v>
      </c>
      <c r="W16" s="88">
        <f t="shared" si="8"/>
        <v>0</v>
      </c>
      <c r="X16" s="76">
        <f>分析係数表!E19</f>
        <v>2.0274689339437543E-2</v>
      </c>
      <c r="Y16" s="89">
        <f t="shared" si="9"/>
        <v>0</v>
      </c>
    </row>
    <row r="17" spans="1:25" x14ac:dyDescent="0.2">
      <c r="A17" s="6" t="s">
        <v>5</v>
      </c>
      <c r="B17" s="5" t="s">
        <v>33</v>
      </c>
      <c r="C17" s="90"/>
      <c r="D17" s="76">
        <f>投入係数表!V17</f>
        <v>4.1875144330690478E-2</v>
      </c>
      <c r="E17" s="77">
        <f t="shared" si="0"/>
        <v>4.1875144330690475</v>
      </c>
      <c r="F17" s="76">
        <f>分析係数表!C20</f>
        <v>0.10578609000584449</v>
      </c>
      <c r="G17" s="77">
        <f t="shared" si="1"/>
        <v>0.44298077871741515</v>
      </c>
      <c r="H17" s="77">
        <v>0.49518494521701178</v>
      </c>
      <c r="I17" s="77">
        <f t="shared" si="2"/>
        <v>0.49518494521701178</v>
      </c>
      <c r="J17" s="76">
        <f>分析係数表!G20</f>
        <v>0.10007552870090634</v>
      </c>
      <c r="K17" s="78">
        <f t="shared" si="3"/>
        <v>4.95558951973218E-2</v>
      </c>
      <c r="L17" s="79"/>
      <c r="M17" s="80"/>
      <c r="N17" s="81">
        <f>分析係数表!H20</f>
        <v>5.5677050149524447E-4</v>
      </c>
      <c r="O17" s="82">
        <f t="shared" si="4"/>
        <v>7.3020116926615216E-3</v>
      </c>
      <c r="P17" s="76">
        <f>分析係数表!C20</f>
        <v>0.10578609000584449</v>
      </c>
      <c r="Q17" s="82">
        <f t="shared" si="5"/>
        <v>7.7245126614362066E-4</v>
      </c>
      <c r="R17" s="83">
        <v>2.438499885979435E-3</v>
      </c>
      <c r="S17" s="84">
        <f t="shared" si="6"/>
        <v>0.49762344510299122</v>
      </c>
      <c r="T17" s="85">
        <f>分析係数表!F20</f>
        <v>0.22356495468277945</v>
      </c>
      <c r="U17" s="86">
        <f t="shared" si="7"/>
        <v>0.11125116295353882</v>
      </c>
      <c r="V17" s="87">
        <f>分析係数表!D20</f>
        <v>3.8519637462235648E-2</v>
      </c>
      <c r="W17" s="88">
        <f t="shared" si="8"/>
        <v>0</v>
      </c>
      <c r="X17" s="76">
        <f>分析係数表!E20</f>
        <v>4.1163141993957701E-2</v>
      </c>
      <c r="Y17" s="89">
        <f t="shared" si="9"/>
        <v>0</v>
      </c>
    </row>
    <row r="18" spans="1:25" x14ac:dyDescent="0.2">
      <c r="A18" s="6" t="s">
        <v>6</v>
      </c>
      <c r="B18" s="5" t="s">
        <v>34</v>
      </c>
      <c r="C18" s="90"/>
      <c r="D18" s="76">
        <f>投入係数表!V18</f>
        <v>2.7634516203525517E-2</v>
      </c>
      <c r="E18" s="77">
        <f t="shared" si="0"/>
        <v>2.7634516203525519</v>
      </c>
      <c r="F18" s="76">
        <f>分析係数表!C21</f>
        <v>0.49326544021024965</v>
      </c>
      <c r="G18" s="77">
        <f t="shared" si="1"/>
        <v>1.3631151800129291</v>
      </c>
      <c r="H18" s="77">
        <v>1.4904332920607133</v>
      </c>
      <c r="I18" s="77">
        <f t="shared" si="2"/>
        <v>1.4904332920607133</v>
      </c>
      <c r="J18" s="76">
        <f>分析係数表!G21</f>
        <v>0.28516082529957654</v>
      </c>
      <c r="K18" s="78">
        <f t="shared" si="3"/>
        <v>0.42501318761799778</v>
      </c>
      <c r="L18" s="79"/>
      <c r="M18" s="80"/>
      <c r="N18" s="81">
        <f>分析係数表!H21</f>
        <v>9.2412423444056041E-4</v>
      </c>
      <c r="O18" s="82">
        <f t="shared" si="4"/>
        <v>1.2119833840396959E-2</v>
      </c>
      <c r="P18" s="76">
        <f>分析係数表!C21</f>
        <v>0.49326544021024965</v>
      </c>
      <c r="Q18" s="82">
        <f t="shared" si="5"/>
        <v>5.9782951745584864E-3</v>
      </c>
      <c r="R18" s="83">
        <v>1.673732972603342E-2</v>
      </c>
      <c r="S18" s="84">
        <f t="shared" si="6"/>
        <v>1.5071706217867467</v>
      </c>
      <c r="T18" s="85">
        <f>分析係数表!F21</f>
        <v>0.42584917560140551</v>
      </c>
      <c r="U18" s="86">
        <f t="shared" si="7"/>
        <v>0.6418273667785438</v>
      </c>
      <c r="V18" s="87">
        <f>分析係数表!D21</f>
        <v>0.11514550860437878</v>
      </c>
      <c r="W18" s="88">
        <f t="shared" si="8"/>
        <v>0</v>
      </c>
      <c r="X18" s="76">
        <f>分析係数表!E21</f>
        <v>9.1990269393639065E-2</v>
      </c>
      <c r="Y18" s="89">
        <f t="shared" si="9"/>
        <v>0</v>
      </c>
    </row>
    <row r="19" spans="1:25" x14ac:dyDescent="0.2">
      <c r="A19" s="6" t="s">
        <v>7</v>
      </c>
      <c r="B19" s="5" t="s">
        <v>269</v>
      </c>
      <c r="C19" s="90"/>
      <c r="D19" s="76">
        <f>投入係数表!V19</f>
        <v>2.2323146793934261E-3</v>
      </c>
      <c r="E19" s="77">
        <f t="shared" si="0"/>
        <v>0.22323146793934262</v>
      </c>
      <c r="F19" s="76">
        <f>分析係数表!C22</f>
        <v>6.9390630503698536E-2</v>
      </c>
      <c r="G19" s="77">
        <f t="shared" si="1"/>
        <v>1.549017230857715E-2</v>
      </c>
      <c r="H19" s="77">
        <v>1.8131036398684557E-2</v>
      </c>
      <c r="I19" s="77">
        <f t="shared" si="2"/>
        <v>1.8131036398684557E-2</v>
      </c>
      <c r="J19" s="76">
        <f>分析係数表!G22</f>
        <v>0.19456830158086744</v>
      </c>
      <c r="K19" s="78">
        <f t="shared" si="3"/>
        <v>3.5277249579929414E-3</v>
      </c>
      <c r="L19" s="79"/>
      <c r="M19" s="80"/>
      <c r="N19" s="81">
        <f>分析係数表!H22</f>
        <v>4.5919216618164492E-5</v>
      </c>
      <c r="O19" s="82">
        <f t="shared" si="4"/>
        <v>6.0222776846692962E-4</v>
      </c>
      <c r="P19" s="76">
        <f>分析係数表!C22</f>
        <v>6.9390630503698536E-2</v>
      </c>
      <c r="Q19" s="82">
        <f t="shared" si="5"/>
        <v>4.1788964560755629E-5</v>
      </c>
      <c r="R19" s="83">
        <v>4.6619633106102467E-4</v>
      </c>
      <c r="S19" s="84">
        <f t="shared" si="6"/>
        <v>1.8597232729745582E-2</v>
      </c>
      <c r="T19" s="85">
        <f>分析係数表!F22</f>
        <v>0.41264693960275639</v>
      </c>
      <c r="U19" s="86">
        <f t="shared" si="7"/>
        <v>7.674091171009729E-3</v>
      </c>
      <c r="V19" s="87">
        <f>分析係数表!D22</f>
        <v>5.3506282934738546E-2</v>
      </c>
      <c r="W19" s="88">
        <f t="shared" si="8"/>
        <v>0</v>
      </c>
      <c r="X19" s="76">
        <f>分析係数表!E22</f>
        <v>5.2492906364004867E-2</v>
      </c>
      <c r="Y19" s="89">
        <f t="shared" si="9"/>
        <v>0</v>
      </c>
    </row>
    <row r="20" spans="1:25" x14ac:dyDescent="0.2">
      <c r="A20" s="6" t="s">
        <v>8</v>
      </c>
      <c r="B20" s="5" t="s">
        <v>270</v>
      </c>
      <c r="C20" s="90"/>
      <c r="D20" s="76">
        <f>投入係数表!V20</f>
        <v>9.2371641905934874E-4</v>
      </c>
      <c r="E20" s="77">
        <f t="shared" si="0"/>
        <v>9.2371641905934873E-2</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3.0111388423346481E-4</v>
      </c>
      <c r="P20" s="76">
        <f>分析係数表!C23</f>
        <v>0</v>
      </c>
      <c r="Q20" s="82">
        <f t="shared" si="5"/>
        <v>0</v>
      </c>
      <c r="R20" s="83">
        <v>0</v>
      </c>
      <c r="S20" s="84">
        <f t="shared" si="6"/>
        <v>0</v>
      </c>
      <c r="T20" s="85">
        <f>分析係数表!F23</f>
        <v>0.44086968301273366</v>
      </c>
      <c r="U20" s="86">
        <f t="shared" si="7"/>
        <v>0</v>
      </c>
      <c r="V20" s="87">
        <f>分析係数表!D23</f>
        <v>7.1254402600921155E-2</v>
      </c>
      <c r="W20" s="88">
        <f t="shared" si="8"/>
        <v>0</v>
      </c>
      <c r="X20" s="76">
        <f>分析係数表!E23</f>
        <v>7.0780276347873206E-2</v>
      </c>
      <c r="Y20" s="89">
        <f t="shared" si="9"/>
        <v>0</v>
      </c>
    </row>
    <row r="21" spans="1:25" x14ac:dyDescent="0.2">
      <c r="A21" s="6" t="s">
        <v>9</v>
      </c>
      <c r="B21" s="5" t="s">
        <v>271</v>
      </c>
      <c r="C21" s="90"/>
      <c r="D21" s="76">
        <f>投入係数表!V21</f>
        <v>1.3085982603340774E-3</v>
      </c>
      <c r="E21" s="77">
        <f t="shared" si="0"/>
        <v>0.13085982603340773</v>
      </c>
      <c r="F21" s="76">
        <f>分析係数表!C24</f>
        <v>0.34782608695652173</v>
      </c>
      <c r="G21" s="77">
        <f t="shared" si="1"/>
        <v>4.5516461229011387E-2</v>
      </c>
      <c r="H21" s="77">
        <v>5.399649012408457E-2</v>
      </c>
      <c r="I21" s="77">
        <f t="shared" si="2"/>
        <v>5.399649012408457E-2</v>
      </c>
      <c r="J21" s="76">
        <f>分析係数表!G24</f>
        <v>0.20816326530612245</v>
      </c>
      <c r="K21" s="78">
        <f t="shared" si="3"/>
        <v>1.1240085699299237E-2</v>
      </c>
      <c r="L21" s="79"/>
      <c r="M21" s="80"/>
      <c r="N21" s="81">
        <f>分析係数表!H24</f>
        <v>3.5587392879077485E-4</v>
      </c>
      <c r="O21" s="82">
        <f t="shared" si="4"/>
        <v>4.6672652056187055E-3</v>
      </c>
      <c r="P21" s="76">
        <f>分析係数表!C24</f>
        <v>0.34782608695652173</v>
      </c>
      <c r="Q21" s="82">
        <f t="shared" si="5"/>
        <v>1.6233965932586801E-3</v>
      </c>
      <c r="R21" s="83">
        <v>6.7400559188304328E-3</v>
      </c>
      <c r="S21" s="84">
        <f t="shared" si="6"/>
        <v>6.0736546042915E-2</v>
      </c>
      <c r="T21" s="85">
        <f>分析係数表!F24</f>
        <v>0.39183673469387753</v>
      </c>
      <c r="U21" s="86">
        <f t="shared" si="7"/>
        <v>2.3798809878040162E-2</v>
      </c>
      <c r="V21" s="87">
        <f>分析係数表!D24</f>
        <v>9.6598639455782315E-2</v>
      </c>
      <c r="W21" s="88">
        <f t="shared" si="8"/>
        <v>0</v>
      </c>
      <c r="X21" s="76">
        <f>分析係数表!E24</f>
        <v>8.9795918367346933E-2</v>
      </c>
      <c r="Y21" s="89">
        <f t="shared" si="9"/>
        <v>0</v>
      </c>
    </row>
    <row r="22" spans="1:25" x14ac:dyDescent="0.2">
      <c r="A22" s="6" t="s">
        <v>10</v>
      </c>
      <c r="B22" s="5" t="s">
        <v>272</v>
      </c>
      <c r="C22" s="90"/>
      <c r="D22" s="76">
        <f>投入係数表!V22</f>
        <v>0.32199214841043799</v>
      </c>
      <c r="E22" s="77">
        <f t="shared" si="0"/>
        <v>32.199214841043798</v>
      </c>
      <c r="F22" s="76">
        <f>分析係数表!C25</f>
        <v>2.4457402008422391E-2</v>
      </c>
      <c r="G22" s="77">
        <f t="shared" si="1"/>
        <v>0.7875091417229686</v>
      </c>
      <c r="H22" s="77">
        <v>0.81678530241295744</v>
      </c>
      <c r="I22" s="77">
        <f t="shared" si="2"/>
        <v>0.81678530241295744</v>
      </c>
      <c r="J22" s="76">
        <f>分析係数表!G25</f>
        <v>0.19696969696969696</v>
      </c>
      <c r="K22" s="78">
        <f t="shared" si="3"/>
        <v>0.16088195350558251</v>
      </c>
      <c r="L22" s="79"/>
      <c r="M22" s="80"/>
      <c r="N22" s="81">
        <f>分析係数表!H25</f>
        <v>5.165911869543506E-4</v>
      </c>
      <c r="O22" s="82">
        <f t="shared" si="4"/>
        <v>6.7750623952529589E-3</v>
      </c>
      <c r="P22" s="76">
        <f>分析係数表!C25</f>
        <v>2.4457402008422391E-2</v>
      </c>
      <c r="Q22" s="82">
        <f t="shared" si="5"/>
        <v>1.6570042463284672E-4</v>
      </c>
      <c r="R22" s="83">
        <v>1.676819206504424E-3</v>
      </c>
      <c r="S22" s="84">
        <f t="shared" si="6"/>
        <v>0.81846212161946186</v>
      </c>
      <c r="T22" s="85">
        <f>分析係数表!F25</f>
        <v>0.35101010101010099</v>
      </c>
      <c r="U22" s="86">
        <f t="shared" si="7"/>
        <v>0.28728847198258889</v>
      </c>
      <c r="V22" s="87">
        <f>分析係数表!D25</f>
        <v>2.5757575757575757E-2</v>
      </c>
      <c r="W22" s="88">
        <f t="shared" si="8"/>
        <v>0</v>
      </c>
      <c r="X22" s="76">
        <f>分析係数表!E25</f>
        <v>2.5757575757575757E-2</v>
      </c>
      <c r="Y22" s="89">
        <f t="shared" si="9"/>
        <v>0</v>
      </c>
    </row>
    <row r="23" spans="1:25" x14ac:dyDescent="0.2">
      <c r="A23" s="6" t="s">
        <v>11</v>
      </c>
      <c r="B23" s="5" t="s">
        <v>35</v>
      </c>
      <c r="C23" s="90"/>
      <c r="D23" s="76">
        <f>投入係数表!V23</f>
        <v>1.9321068431991377E-2</v>
      </c>
      <c r="E23" s="77">
        <f t="shared" si="0"/>
        <v>1.9321068431991377</v>
      </c>
      <c r="F23" s="76">
        <f>分析係数表!C26</f>
        <v>7.6803723816912361E-2</v>
      </c>
      <c r="G23" s="77">
        <f t="shared" si="1"/>
        <v>0.14839300036983297</v>
      </c>
      <c r="H23" s="77">
        <v>0.15706362780882835</v>
      </c>
      <c r="I23" s="77">
        <f t="shared" si="2"/>
        <v>0.15706362780882835</v>
      </c>
      <c r="J23" s="76">
        <f>分析係数表!G26</f>
        <v>0.19661921708185054</v>
      </c>
      <c r="K23" s="78">
        <f t="shared" si="3"/>
        <v>3.0881727531806999E-2</v>
      </c>
      <c r="L23" s="79"/>
      <c r="M23" s="80"/>
      <c r="N23" s="81">
        <f>分析係数表!H26</f>
        <v>1.0945993261354961E-2</v>
      </c>
      <c r="O23" s="82">
        <f t="shared" si="4"/>
        <v>0.14355604430830435</v>
      </c>
      <c r="P23" s="76">
        <f>分析係数表!C26</f>
        <v>7.6803723816912361E-2</v>
      </c>
      <c r="Q23" s="82">
        <f t="shared" si="5"/>
        <v>1.102563877930344E-2</v>
      </c>
      <c r="R23" s="83">
        <v>1.1897606487127052E-2</v>
      </c>
      <c r="S23" s="84">
        <f t="shared" si="6"/>
        <v>0.16896123429595539</v>
      </c>
      <c r="T23" s="85">
        <f>分析係数表!F26</f>
        <v>0.33496441281138789</v>
      </c>
      <c r="U23" s="86">
        <f t="shared" si="7"/>
        <v>5.6596000633832029E-2</v>
      </c>
      <c r="V23" s="87">
        <f>分析係数表!D26</f>
        <v>6.005338078291815E-2</v>
      </c>
      <c r="W23" s="88">
        <f t="shared" si="8"/>
        <v>0</v>
      </c>
      <c r="X23" s="76">
        <f>分析係数表!E26</f>
        <v>6.005338078291815E-2</v>
      </c>
      <c r="Y23" s="89">
        <f t="shared" si="9"/>
        <v>0</v>
      </c>
    </row>
    <row r="24" spans="1:25" x14ac:dyDescent="0.2">
      <c r="A24" s="6" t="s">
        <v>12</v>
      </c>
      <c r="B24" s="5" t="s">
        <v>366</v>
      </c>
      <c r="C24" s="75">
        <f>最終需要_まとめ!C25</f>
        <v>100</v>
      </c>
      <c r="D24" s="76">
        <f>投入係数表!V24</f>
        <v>2.6710799784466169E-2</v>
      </c>
      <c r="E24" s="77">
        <f t="shared" si="0"/>
        <v>2.6710799784466168</v>
      </c>
      <c r="F24" s="76">
        <f>分析係数表!C27</f>
        <v>1</v>
      </c>
      <c r="G24" s="77">
        <f t="shared" si="1"/>
        <v>2.6710799784466168</v>
      </c>
      <c r="H24" s="77">
        <v>2.748807421385187</v>
      </c>
      <c r="I24" s="77">
        <f t="shared" si="2"/>
        <v>102.74880742138518</v>
      </c>
      <c r="J24" s="76">
        <f>分析係数表!G27</f>
        <v>0.17096451389423448</v>
      </c>
      <c r="K24" s="78">
        <f t="shared" si="3"/>
        <v>17.56639991400943</v>
      </c>
      <c r="L24" s="79"/>
      <c r="M24" s="80"/>
      <c r="N24" s="81">
        <f>分析係数表!H27</f>
        <v>1.0923033653045878E-2</v>
      </c>
      <c r="O24" s="82">
        <f t="shared" si="4"/>
        <v>0.14325493042407089</v>
      </c>
      <c r="P24" s="76">
        <f>分析係数表!C27</f>
        <v>1</v>
      </c>
      <c r="Q24" s="82">
        <f t="shared" si="5"/>
        <v>0.14325493042407089</v>
      </c>
      <c r="R24" s="83">
        <v>0.14902531548210199</v>
      </c>
      <c r="S24" s="84">
        <f t="shared" si="6"/>
        <v>102.89783273686729</v>
      </c>
      <c r="T24" s="85">
        <f>分析係数表!F27</f>
        <v>0.32199214841043799</v>
      </c>
      <c r="U24" s="86">
        <f t="shared" si="7"/>
        <v>33.132294229721793</v>
      </c>
      <c r="V24" s="87">
        <f>分析係数表!D27</f>
        <v>3.2561003771842047E-2</v>
      </c>
      <c r="W24" s="88">
        <f t="shared" si="8"/>
        <v>3</v>
      </c>
      <c r="X24" s="76">
        <f>分析係数表!E27</f>
        <v>3.9334924178277268E-2</v>
      </c>
      <c r="Y24" s="89">
        <f t="shared" si="9"/>
        <v>4</v>
      </c>
    </row>
    <row r="25" spans="1:25" x14ac:dyDescent="0.2">
      <c r="A25" s="6" t="s">
        <v>13</v>
      </c>
      <c r="B25" s="5" t="s">
        <v>192</v>
      </c>
      <c r="C25" s="90"/>
      <c r="D25" s="76">
        <f>投入係数表!V25</f>
        <v>0</v>
      </c>
      <c r="E25" s="77">
        <f t="shared" si="0"/>
        <v>0</v>
      </c>
      <c r="F25" s="76">
        <f>分析係数表!C28</f>
        <v>0.18074367492972143</v>
      </c>
      <c r="G25" s="77">
        <f t="shared" si="1"/>
        <v>0</v>
      </c>
      <c r="H25" s="77">
        <v>1.4366543555621936E-2</v>
      </c>
      <c r="I25" s="77">
        <f t="shared" si="2"/>
        <v>1.4366543555621936E-2</v>
      </c>
      <c r="J25" s="76">
        <f>分析係数表!G28</f>
        <v>0.12488465087665333</v>
      </c>
      <c r="K25" s="78">
        <f t="shared" si="3"/>
        <v>1.7941607762480794E-3</v>
      </c>
      <c r="L25" s="79"/>
      <c r="M25" s="80"/>
      <c r="N25" s="81">
        <f>分析係数表!H28</f>
        <v>2.063494796778767E-2</v>
      </c>
      <c r="O25" s="82">
        <f t="shared" si="4"/>
        <v>0.27062610345482652</v>
      </c>
      <c r="P25" s="76">
        <f>分析係数表!C28</f>
        <v>0.18074367492972143</v>
      </c>
      <c r="Q25" s="82">
        <f t="shared" si="5"/>
        <v>4.8913956470336327E-2</v>
      </c>
      <c r="R25" s="83">
        <v>5.643849597917492E-2</v>
      </c>
      <c r="S25" s="84">
        <f t="shared" si="6"/>
        <v>7.080503953479686E-2</v>
      </c>
      <c r="T25" s="85">
        <f>分析係数表!F28</f>
        <v>0.21337024505280427</v>
      </c>
      <c r="U25" s="86">
        <f t="shared" si="7"/>
        <v>1.51076886365131E-2</v>
      </c>
      <c r="V25" s="87">
        <f>分析係数表!D28</f>
        <v>2.7888854711370859E-2</v>
      </c>
      <c r="W25" s="88">
        <f t="shared" si="8"/>
        <v>0</v>
      </c>
      <c r="X25" s="76">
        <f>分析係数表!E28</f>
        <v>2.7735055880241978E-2</v>
      </c>
      <c r="Y25" s="89">
        <f t="shared" si="9"/>
        <v>0</v>
      </c>
    </row>
    <row r="26" spans="1:25" x14ac:dyDescent="0.2">
      <c r="A26" s="6" t="s">
        <v>14</v>
      </c>
      <c r="B26" s="5" t="s">
        <v>50</v>
      </c>
      <c r="C26" s="90"/>
      <c r="D26" s="76">
        <f>投入係数表!V26</f>
        <v>7.6976368254945728E-3</v>
      </c>
      <c r="E26" s="77">
        <f t="shared" si="0"/>
        <v>0.76976368254945726</v>
      </c>
      <c r="F26" s="76">
        <f>分析係数表!C29</f>
        <v>0.4900686838685725</v>
      </c>
      <c r="G26" s="77">
        <f t="shared" si="1"/>
        <v>0.37723707479683816</v>
      </c>
      <c r="H26" s="77">
        <v>0.44255634783422498</v>
      </c>
      <c r="I26" s="77">
        <f t="shared" si="2"/>
        <v>0.44255634783422498</v>
      </c>
      <c r="J26" s="76">
        <f>分析係数表!G29</f>
        <v>0.25811666442139297</v>
      </c>
      <c r="K26" s="78">
        <f t="shared" si="3"/>
        <v>0.11423116832148392</v>
      </c>
      <c r="L26" s="79"/>
      <c r="M26" s="80"/>
      <c r="N26" s="81">
        <f>分析係数表!H29</f>
        <v>9.8668916708280954E-3</v>
      </c>
      <c r="O26" s="82">
        <f t="shared" si="4"/>
        <v>0.1294036917493315</v>
      </c>
      <c r="P26" s="76">
        <f>分析係数表!C29</f>
        <v>0.4900686838685725</v>
      </c>
      <c r="Q26" s="82">
        <f t="shared" si="5"/>
        <v>6.3416696903329337E-2</v>
      </c>
      <c r="R26" s="83">
        <v>9.1348538267743182E-2</v>
      </c>
      <c r="S26" s="84">
        <f t="shared" si="6"/>
        <v>0.53390488610196818</v>
      </c>
      <c r="T26" s="85">
        <f>分析係数表!F29</f>
        <v>0.3889263101172033</v>
      </c>
      <c r="U26" s="86">
        <f t="shared" si="7"/>
        <v>0.20764965730518417</v>
      </c>
      <c r="V26" s="87">
        <f>分析係数表!D29</f>
        <v>9.1472450491714943E-2</v>
      </c>
      <c r="W26" s="88">
        <f t="shared" si="8"/>
        <v>0</v>
      </c>
      <c r="X26" s="76">
        <f>分析係数表!E29</f>
        <v>6.1565404822847905E-2</v>
      </c>
      <c r="Y26" s="89">
        <f t="shared" si="9"/>
        <v>0</v>
      </c>
    </row>
    <row r="27" spans="1:25" x14ac:dyDescent="0.2">
      <c r="A27" s="6" t="s">
        <v>15</v>
      </c>
      <c r="B27" s="5" t="s">
        <v>36</v>
      </c>
      <c r="C27" s="90"/>
      <c r="D27" s="76">
        <f>投入係数表!V27</f>
        <v>1.6165037333538603E-3</v>
      </c>
      <c r="E27" s="77">
        <f t="shared" si="0"/>
        <v>0.16165037333538604</v>
      </c>
      <c r="F27" s="76">
        <f>分析係数表!C30</f>
        <v>1</v>
      </c>
      <c r="G27" s="77">
        <f t="shared" si="1"/>
        <v>0.16165037333538604</v>
      </c>
      <c r="H27" s="77">
        <v>0.19642120570864088</v>
      </c>
      <c r="I27" s="77">
        <f t="shared" si="2"/>
        <v>0.19642120570864088</v>
      </c>
      <c r="J27" s="76">
        <f>分析係数表!G30</f>
        <v>0.3444616177228233</v>
      </c>
      <c r="K27" s="78">
        <f t="shared" si="3"/>
        <v>6.7659566273465893E-2</v>
      </c>
      <c r="L27" s="79"/>
      <c r="M27" s="80"/>
      <c r="N27" s="81">
        <f>分析係数表!H30</f>
        <v>0</v>
      </c>
      <c r="O27" s="82">
        <f t="shared" si="4"/>
        <v>0</v>
      </c>
      <c r="P27" s="76">
        <f>分析係数表!C30</f>
        <v>1</v>
      </c>
      <c r="Q27" s="82">
        <f t="shared" si="5"/>
        <v>0</v>
      </c>
      <c r="R27" s="83">
        <v>3.4732164099687809E-2</v>
      </c>
      <c r="S27" s="84">
        <f t="shared" si="6"/>
        <v>0.23115336980832868</v>
      </c>
      <c r="T27" s="85">
        <f>分析係数表!F30</f>
        <v>0.4403400309119011</v>
      </c>
      <c r="U27" s="86">
        <f t="shared" si="7"/>
        <v>0.10178608200678955</v>
      </c>
      <c r="V27" s="87">
        <f>分析係数表!D30</f>
        <v>0.12627511591962906</v>
      </c>
      <c r="W27" s="88">
        <f t="shared" si="8"/>
        <v>0</v>
      </c>
      <c r="X27" s="76">
        <f>分析係数表!E30</f>
        <v>8.212261720762494E-2</v>
      </c>
      <c r="Y27" s="89">
        <f t="shared" si="9"/>
        <v>0</v>
      </c>
    </row>
    <row r="28" spans="1:25" x14ac:dyDescent="0.2">
      <c r="A28" s="6" t="s">
        <v>16</v>
      </c>
      <c r="B28" s="5" t="s">
        <v>193</v>
      </c>
      <c r="C28" s="90"/>
      <c r="D28" s="76">
        <f>投入係数表!V28</f>
        <v>5.6192748826110386E-3</v>
      </c>
      <c r="E28" s="77">
        <f t="shared" si="0"/>
        <v>0.56192748826110384</v>
      </c>
      <c r="F28" s="76">
        <f>分析係数表!C31</f>
        <v>4.323595505617972E-2</v>
      </c>
      <c r="G28" s="77">
        <f t="shared" si="1"/>
        <v>2.4295471627289043E-2</v>
      </c>
      <c r="H28" s="77">
        <v>3.3557869718353457E-2</v>
      </c>
      <c r="I28" s="77">
        <f t="shared" si="2"/>
        <v>3.3557869718353457E-2</v>
      </c>
      <c r="J28" s="76">
        <f>分析係数表!G31</f>
        <v>7.0393374741200831E-2</v>
      </c>
      <c r="K28" s="78">
        <f t="shared" si="3"/>
        <v>2.3622516986004506E-3</v>
      </c>
      <c r="L28" s="79"/>
      <c r="M28" s="80"/>
      <c r="N28" s="81">
        <f>分析係数表!H31</f>
        <v>2.2758711736377779E-2</v>
      </c>
      <c r="O28" s="82">
        <f t="shared" si="4"/>
        <v>0.29847913774642204</v>
      </c>
      <c r="P28" s="76">
        <f>分析係数表!C31</f>
        <v>4.323595505617972E-2</v>
      </c>
      <c r="Q28" s="82">
        <f t="shared" si="5"/>
        <v>1.2905030584811579E-2</v>
      </c>
      <c r="R28" s="83">
        <v>1.6838062016473969E-2</v>
      </c>
      <c r="S28" s="84">
        <f t="shared" si="6"/>
        <v>5.0395931734827426E-2</v>
      </c>
      <c r="T28" s="85">
        <f>分析係数表!F31</f>
        <v>0.34575569358178054</v>
      </c>
      <c r="U28" s="86">
        <f t="shared" si="7"/>
        <v>1.7424680330675322E-2</v>
      </c>
      <c r="V28" s="87">
        <f>分析係数表!D31</f>
        <v>1.4492753623188406E-2</v>
      </c>
      <c r="W28" s="88">
        <f t="shared" si="8"/>
        <v>0</v>
      </c>
      <c r="X28" s="76">
        <f>分析係数表!E31</f>
        <v>1.2422360248447204E-2</v>
      </c>
      <c r="Y28" s="89">
        <f t="shared" si="9"/>
        <v>0</v>
      </c>
    </row>
    <row r="29" spans="1:25" x14ac:dyDescent="0.2">
      <c r="A29" s="6" t="s">
        <v>17</v>
      </c>
      <c r="B29" s="5" t="s">
        <v>273</v>
      </c>
      <c r="C29" s="90"/>
      <c r="D29" s="76">
        <f>投入係数表!V29</f>
        <v>2.3092910476483718E-4</v>
      </c>
      <c r="E29" s="77">
        <f t="shared" si="0"/>
        <v>2.3092910476483718E-2</v>
      </c>
      <c r="F29" s="76">
        <f>分析係数表!C32</f>
        <v>0.52019105514546249</v>
      </c>
      <c r="G29" s="77">
        <f t="shared" si="1"/>
        <v>1.201272546714177E-2</v>
      </c>
      <c r="H29" s="77">
        <v>2.1080062875174832E-2</v>
      </c>
      <c r="I29" s="77">
        <f t="shared" si="2"/>
        <v>2.1080062875174832E-2</v>
      </c>
      <c r="J29" s="76">
        <f>分析係数表!G32</f>
        <v>0.14013266998341625</v>
      </c>
      <c r="K29" s="78">
        <f t="shared" si="3"/>
        <v>2.9540054941165394E-3</v>
      </c>
      <c r="L29" s="79"/>
      <c r="M29" s="80"/>
      <c r="N29" s="81">
        <f>分析係数表!H32</f>
        <v>6.5492282701657108E-3</v>
      </c>
      <c r="O29" s="82">
        <f t="shared" si="4"/>
        <v>8.5892735477595836E-2</v>
      </c>
      <c r="P29" s="76">
        <f>分析係数表!C32</f>
        <v>0.52019105514546249</v>
      </c>
      <c r="Q29" s="82">
        <f t="shared" si="5"/>
        <v>4.4680632697420675E-2</v>
      </c>
      <c r="R29" s="83">
        <v>5.6168986051229705E-2</v>
      </c>
      <c r="S29" s="84">
        <f t="shared" si="6"/>
        <v>7.7249048926404537E-2</v>
      </c>
      <c r="T29" s="85">
        <f>分析係数表!F32</f>
        <v>0.48341625207296851</v>
      </c>
      <c r="U29" s="86">
        <f t="shared" si="7"/>
        <v>3.7343445708203853E-2</v>
      </c>
      <c r="V29" s="87">
        <f>分析係数表!D32</f>
        <v>9.1210613598673301E-3</v>
      </c>
      <c r="W29" s="88">
        <f t="shared" si="8"/>
        <v>0</v>
      </c>
      <c r="X29" s="76">
        <f>分析係数表!E32</f>
        <v>1.4096185737976783E-2</v>
      </c>
      <c r="Y29" s="89">
        <f t="shared" si="9"/>
        <v>0</v>
      </c>
    </row>
    <row r="30" spans="1:25" x14ac:dyDescent="0.2">
      <c r="A30" s="6" t="s">
        <v>18</v>
      </c>
      <c r="B30" s="5" t="s">
        <v>274</v>
      </c>
      <c r="C30" s="90"/>
      <c r="D30" s="76">
        <f>投入係数表!V30</f>
        <v>2.3092910476483718E-4</v>
      </c>
      <c r="E30" s="77">
        <f t="shared" si="0"/>
        <v>2.3092910476483718E-2</v>
      </c>
      <c r="F30" s="76">
        <f>分析係数表!C33</f>
        <v>0.8616094310609943</v>
      </c>
      <c r="G30" s="77">
        <f t="shared" si="1"/>
        <v>1.9897069457185612E-2</v>
      </c>
      <c r="H30" s="77">
        <v>3.1986230913402962E-2</v>
      </c>
      <c r="I30" s="77">
        <f t="shared" si="2"/>
        <v>3.1986230913402962E-2</v>
      </c>
      <c r="J30" s="76">
        <f>分析係数表!G33</f>
        <v>0.50771971496437052</v>
      </c>
      <c r="K30" s="78">
        <f t="shared" si="3"/>
        <v>1.6240040042137489E-2</v>
      </c>
      <c r="L30" s="79"/>
      <c r="M30" s="80"/>
      <c r="N30" s="81">
        <f>分析係数表!H33</f>
        <v>9.6430354898145438E-4</v>
      </c>
      <c r="O30" s="82">
        <f t="shared" si="4"/>
        <v>1.2646783137805524E-2</v>
      </c>
      <c r="P30" s="76">
        <f>分析係数表!C33</f>
        <v>0.8616094310609943</v>
      </c>
      <c r="Q30" s="82">
        <f t="shared" si="5"/>
        <v>1.0896587624116393E-2</v>
      </c>
      <c r="R30" s="83">
        <v>3.0653723550184541E-2</v>
      </c>
      <c r="S30" s="84">
        <f t="shared" si="6"/>
        <v>6.2639954463587499E-2</v>
      </c>
      <c r="T30" s="85">
        <f>分析係数表!F33</f>
        <v>0.64489311163895491</v>
      </c>
      <c r="U30" s="86">
        <f t="shared" si="7"/>
        <v>4.0396075146945383E-2</v>
      </c>
      <c r="V30" s="87">
        <f>分析係数表!D33</f>
        <v>5.3444180522565318E-2</v>
      </c>
      <c r="W30" s="88">
        <f t="shared" si="8"/>
        <v>0</v>
      </c>
      <c r="X30" s="76">
        <f>分析係数表!E33</f>
        <v>5.6413301662707839E-2</v>
      </c>
      <c r="Y30" s="89">
        <f t="shared" si="9"/>
        <v>0</v>
      </c>
    </row>
    <row r="31" spans="1:25" x14ac:dyDescent="0.2">
      <c r="A31" s="6" t="s">
        <v>19</v>
      </c>
      <c r="B31" s="5" t="s">
        <v>275</v>
      </c>
      <c r="C31" s="90"/>
      <c r="D31" s="76">
        <f>投入係数表!V31</f>
        <v>4.3722577168809174E-2</v>
      </c>
      <c r="E31" s="77">
        <f t="shared" si="0"/>
        <v>4.3722577168809176</v>
      </c>
      <c r="F31" s="76">
        <f>分析係数表!C34</f>
        <v>0.46533725073451271</v>
      </c>
      <c r="G31" s="77">
        <f t="shared" si="1"/>
        <v>2.0345743854761236</v>
      </c>
      <c r="H31" s="77">
        <v>2.2528314392473252</v>
      </c>
      <c r="I31" s="77">
        <f t="shared" si="2"/>
        <v>2.2528314392473252</v>
      </c>
      <c r="J31" s="76">
        <f>分析係数表!G34</f>
        <v>0.42478189749182116</v>
      </c>
      <c r="K31" s="78">
        <f t="shared" si="3"/>
        <v>0.95696201349270926</v>
      </c>
      <c r="L31" s="79"/>
      <c r="M31" s="80"/>
      <c r="N31" s="81">
        <f>分析係数表!H34</f>
        <v>0.16189393808941618</v>
      </c>
      <c r="O31" s="82">
        <f t="shared" si="4"/>
        <v>2.1232292762012186</v>
      </c>
      <c r="P31" s="76">
        <f>分析係数表!C34</f>
        <v>0.46533725073451271</v>
      </c>
      <c r="Q31" s="82">
        <f t="shared" si="5"/>
        <v>0.98801767406650443</v>
      </c>
      <c r="R31" s="83">
        <v>1.0741922927530654</v>
      </c>
      <c r="S31" s="84">
        <f t="shared" si="6"/>
        <v>3.3270237320003906</v>
      </c>
      <c r="T31" s="85">
        <f>分析係数表!F34</f>
        <v>0.69907306434023986</v>
      </c>
      <c r="U31" s="86">
        <f t="shared" si="7"/>
        <v>2.3258326754622138</v>
      </c>
      <c r="V31" s="87">
        <f>分析係数表!D34</f>
        <v>0.22532715376226828</v>
      </c>
      <c r="W31" s="88">
        <f t="shared" si="8"/>
        <v>1</v>
      </c>
      <c r="X31" s="76">
        <f>分析係数表!E34</f>
        <v>0.16319520174482008</v>
      </c>
      <c r="Y31" s="89">
        <f t="shared" si="9"/>
        <v>1</v>
      </c>
    </row>
    <row r="32" spans="1:25" x14ac:dyDescent="0.2">
      <c r="A32" s="6" t="s">
        <v>20</v>
      </c>
      <c r="B32" s="5" t="s">
        <v>37</v>
      </c>
      <c r="C32" s="90"/>
      <c r="D32" s="76">
        <f>投入係数表!V32</f>
        <v>6.1581094603956584E-3</v>
      </c>
      <c r="E32" s="77">
        <f t="shared" si="0"/>
        <v>0.61581094603956588</v>
      </c>
      <c r="F32" s="76">
        <f>分析係数表!C35</f>
        <v>0.39835445318599483</v>
      </c>
      <c r="G32" s="77">
        <f t="shared" si="1"/>
        <v>0.24531103267554144</v>
      </c>
      <c r="H32" s="77">
        <v>0.31243312023564501</v>
      </c>
      <c r="I32" s="77">
        <f t="shared" si="2"/>
        <v>0.31243312023564501</v>
      </c>
      <c r="J32" s="76">
        <f>分析係数表!G35</f>
        <v>0.31392226148409896</v>
      </c>
      <c r="K32" s="78">
        <f t="shared" si="3"/>
        <v>9.8079711666907085E-2</v>
      </c>
      <c r="L32" s="79"/>
      <c r="M32" s="80"/>
      <c r="N32" s="81">
        <f>分析係数表!H35</f>
        <v>6.1135697025008755E-2</v>
      </c>
      <c r="O32" s="82">
        <f t="shared" si="4"/>
        <v>0.80179099524265851</v>
      </c>
      <c r="P32" s="76">
        <f>分析係数表!C35</f>
        <v>0.39835445318599483</v>
      </c>
      <c r="Q32" s="82">
        <f t="shared" si="5"/>
        <v>0.31939701347934379</v>
      </c>
      <c r="R32" s="83">
        <v>0.4107364454767185</v>
      </c>
      <c r="S32" s="84">
        <f t="shared" si="6"/>
        <v>0.72316956571236357</v>
      </c>
      <c r="T32" s="85">
        <f>分析係数表!F35</f>
        <v>0.64325088339222614</v>
      </c>
      <c r="U32" s="86">
        <f t="shared" si="7"/>
        <v>0.4651794619868504</v>
      </c>
      <c r="V32" s="87">
        <f>分析係数表!D35</f>
        <v>6.9257950530035334E-2</v>
      </c>
      <c r="W32" s="88">
        <f t="shared" si="8"/>
        <v>0</v>
      </c>
      <c r="X32" s="76">
        <f>分析係数表!E35</f>
        <v>6.332155477031802E-2</v>
      </c>
      <c r="Y32" s="89">
        <f t="shared" si="9"/>
        <v>0</v>
      </c>
    </row>
    <row r="33" spans="1:25" x14ac:dyDescent="0.2">
      <c r="A33" s="6" t="s">
        <v>21</v>
      </c>
      <c r="B33" s="5" t="s">
        <v>38</v>
      </c>
      <c r="C33" s="90"/>
      <c r="D33" s="76">
        <f>投入係数表!V33</f>
        <v>1.8474328381186975E-3</v>
      </c>
      <c r="E33" s="77">
        <f t="shared" si="0"/>
        <v>0.18474328381186975</v>
      </c>
      <c r="F33" s="76">
        <f>分析係数表!C36</f>
        <v>0.82984806862140492</v>
      </c>
      <c r="G33" s="77">
        <f t="shared" si="1"/>
        <v>0.15330885726205618</v>
      </c>
      <c r="H33" s="77">
        <v>0.25251272515998269</v>
      </c>
      <c r="I33" s="77">
        <f t="shared" si="2"/>
        <v>0.25251272515998269</v>
      </c>
      <c r="J33" s="76">
        <f>分析係数表!G36</f>
        <v>2.3700511715593859E-2</v>
      </c>
      <c r="K33" s="78">
        <f t="shared" si="3"/>
        <v>5.9846808009907018E-3</v>
      </c>
      <c r="L33" s="79"/>
      <c r="M33" s="80"/>
      <c r="N33" s="81">
        <f>分析係数表!H36</f>
        <v>0.1825633254696675</v>
      </c>
      <c r="O33" s="82">
        <f t="shared" si="4"/>
        <v>2.3943070504823956</v>
      </c>
      <c r="P33" s="76">
        <f>分析係数表!C36</f>
        <v>0.82984806862140492</v>
      </c>
      <c r="Q33" s="82">
        <f t="shared" si="5"/>
        <v>1.9869110815294286</v>
      </c>
      <c r="R33" s="83">
        <v>2.0744946966759654</v>
      </c>
      <c r="S33" s="84">
        <f t="shared" si="6"/>
        <v>2.327007421835948</v>
      </c>
      <c r="T33" s="85">
        <f>分析係数表!F36</f>
        <v>0.87735658497172098</v>
      </c>
      <c r="U33" s="86">
        <f t="shared" si="7"/>
        <v>2.0416152848258364</v>
      </c>
      <c r="V33" s="87">
        <f>分析係数表!D36</f>
        <v>1.3129544842445462E-2</v>
      </c>
      <c r="W33" s="88">
        <f t="shared" si="8"/>
        <v>0</v>
      </c>
      <c r="X33" s="76">
        <f>分析係数表!E36</f>
        <v>5.0498249394021009E-3</v>
      </c>
      <c r="Y33" s="89">
        <f t="shared" si="9"/>
        <v>0</v>
      </c>
    </row>
    <row r="34" spans="1:25" x14ac:dyDescent="0.2">
      <c r="A34" s="6" t="s">
        <v>22</v>
      </c>
      <c r="B34" s="5" t="s">
        <v>378</v>
      </c>
      <c r="C34" s="90"/>
      <c r="D34" s="76">
        <f>投入係数表!V34</f>
        <v>1.9859903009775998E-2</v>
      </c>
      <c r="E34" s="77">
        <f t="shared" si="0"/>
        <v>1.9859903009775999</v>
      </c>
      <c r="F34" s="76">
        <f>分析係数表!C37</f>
        <v>0.51418558077436582</v>
      </c>
      <c r="G34" s="77">
        <f t="shared" si="1"/>
        <v>1.0211675763204249</v>
      </c>
      <c r="H34" s="77">
        <v>1.2054687462001499</v>
      </c>
      <c r="I34" s="77">
        <f t="shared" si="2"/>
        <v>1.2054687462001499</v>
      </c>
      <c r="J34" s="76">
        <f>分析係数表!G37</f>
        <v>0.49604430379746833</v>
      </c>
      <c r="K34" s="78">
        <f t="shared" si="3"/>
        <v>0.59796590495846036</v>
      </c>
      <c r="L34" s="79"/>
      <c r="M34" s="80"/>
      <c r="N34" s="81">
        <f>分析係数表!H37</f>
        <v>4.8416074021777188E-2</v>
      </c>
      <c r="O34" s="82">
        <f t="shared" si="4"/>
        <v>0.63497390337731896</v>
      </c>
      <c r="P34" s="76">
        <f>分析係数表!C37</f>
        <v>0.51418558077436582</v>
      </c>
      <c r="Q34" s="82">
        <f t="shared" si="5"/>
        <v>0.32649442528463279</v>
      </c>
      <c r="R34" s="83">
        <v>0.39560526909337418</v>
      </c>
      <c r="S34" s="84">
        <f t="shared" si="6"/>
        <v>1.6010740152935241</v>
      </c>
      <c r="T34" s="85">
        <f>分析係数表!F37</f>
        <v>0.72084956183057447</v>
      </c>
      <c r="U34" s="86">
        <f t="shared" si="7"/>
        <v>1.1541335023826553</v>
      </c>
      <c r="V34" s="87">
        <f>分析係数表!D37</f>
        <v>0.12153115871470302</v>
      </c>
      <c r="W34" s="88">
        <f t="shared" si="8"/>
        <v>0</v>
      </c>
      <c r="X34" s="76">
        <f>分析係数表!E37</f>
        <v>0.11197663096397274</v>
      </c>
      <c r="Y34" s="89">
        <f t="shared" si="9"/>
        <v>0</v>
      </c>
    </row>
    <row r="35" spans="1:25" x14ac:dyDescent="0.2">
      <c r="A35" s="6" t="s">
        <v>23</v>
      </c>
      <c r="B35" s="5" t="s">
        <v>194</v>
      </c>
      <c r="C35" s="90"/>
      <c r="D35" s="76">
        <f>投入係数表!V35</f>
        <v>1.9013162958971597E-2</v>
      </c>
      <c r="E35" s="77">
        <f t="shared" si="0"/>
        <v>1.9013162958971597</v>
      </c>
      <c r="F35" s="76">
        <f>分析係数表!C38</f>
        <v>1.798368367772285E-2</v>
      </c>
      <c r="G35" s="77">
        <f t="shared" si="1"/>
        <v>3.419267083671422E-2</v>
      </c>
      <c r="H35" s="77">
        <v>3.8938225941847128E-2</v>
      </c>
      <c r="I35" s="77">
        <f t="shared" si="2"/>
        <v>3.8938225941847128E-2</v>
      </c>
      <c r="J35" s="76">
        <f>分析係数表!G38</f>
        <v>0.32425742574257427</v>
      </c>
      <c r="K35" s="78">
        <f t="shared" si="3"/>
        <v>1.2626008906886074E-2</v>
      </c>
      <c r="L35" s="79"/>
      <c r="M35" s="80"/>
      <c r="N35" s="81">
        <f>分析係数表!H38</f>
        <v>4.2681911846583896E-2</v>
      </c>
      <c r="O35" s="82">
        <f t="shared" si="4"/>
        <v>0.55977071079001106</v>
      </c>
      <c r="P35" s="76">
        <f>分析係数表!C38</f>
        <v>1.798368367772285E-2</v>
      </c>
      <c r="Q35" s="82">
        <f t="shared" si="5"/>
        <v>1.0066739394901641E-2</v>
      </c>
      <c r="R35" s="83">
        <v>1.2733596016177125E-2</v>
      </c>
      <c r="S35" s="84">
        <f t="shared" si="6"/>
        <v>5.167182195802425E-2</v>
      </c>
      <c r="T35" s="85">
        <f>分析係数表!F38</f>
        <v>0.53712871287128716</v>
      </c>
      <c r="U35" s="86">
        <f t="shared" si="7"/>
        <v>2.775441922002788E-2</v>
      </c>
      <c r="V35" s="87">
        <f>分析係数表!D38</f>
        <v>0.15099009900990099</v>
      </c>
      <c r="W35" s="88">
        <f t="shared" si="8"/>
        <v>0</v>
      </c>
      <c r="X35" s="76">
        <f>分析係数表!E38</f>
        <v>0.14603960396039603</v>
      </c>
      <c r="Y35" s="89">
        <f t="shared" si="9"/>
        <v>0</v>
      </c>
    </row>
    <row r="36" spans="1:25" x14ac:dyDescent="0.2">
      <c r="A36" s="6" t="s">
        <v>24</v>
      </c>
      <c r="B36" s="5" t="s">
        <v>39</v>
      </c>
      <c r="C36" s="90"/>
      <c r="D36" s="76">
        <f>投入係数表!V36</f>
        <v>0</v>
      </c>
      <c r="E36" s="77">
        <f t="shared" si="0"/>
        <v>0</v>
      </c>
      <c r="F36" s="76">
        <f>分析係数表!C39</f>
        <v>1</v>
      </c>
      <c r="G36" s="77">
        <f t="shared" si="1"/>
        <v>0</v>
      </c>
      <c r="H36" s="77">
        <v>3.0410401989882173E-2</v>
      </c>
      <c r="I36" s="77">
        <f t="shared" si="2"/>
        <v>3.0410401989882173E-2</v>
      </c>
      <c r="J36" s="76">
        <f>分析係数表!G39</f>
        <v>0.35219608488238197</v>
      </c>
      <c r="K36" s="78">
        <f t="shared" si="3"/>
        <v>1.0710424520535899E-2</v>
      </c>
      <c r="L36" s="79"/>
      <c r="M36" s="80"/>
      <c r="N36" s="81">
        <f>分析係数表!H39</f>
        <v>3.8399944896940056E-3</v>
      </c>
      <c r="O36" s="82">
        <f t="shared" si="4"/>
        <v>5.036129713804699E-2</v>
      </c>
      <c r="P36" s="76">
        <f>分析係数表!C39</f>
        <v>1</v>
      </c>
      <c r="Q36" s="82">
        <f t="shared" si="5"/>
        <v>5.036129713804699E-2</v>
      </c>
      <c r="R36" s="83">
        <v>8.4064431096257747E-2</v>
      </c>
      <c r="S36" s="84">
        <f t="shared" si="6"/>
        <v>0.11447483308613993</v>
      </c>
      <c r="T36" s="85">
        <f>分析係数表!F39</f>
        <v>0.70282941273235733</v>
      </c>
      <c r="U36" s="86">
        <f t="shared" si="7"/>
        <v>8.0456279710566347E-2</v>
      </c>
      <c r="V36" s="87">
        <f>分析係数表!D39</f>
        <v>6.3990787958545819E-2</v>
      </c>
      <c r="W36" s="88">
        <f t="shared" si="8"/>
        <v>0</v>
      </c>
      <c r="X36" s="76">
        <f>分析係数表!E39</f>
        <v>7.9453857542358938E-2</v>
      </c>
      <c r="Y36" s="89">
        <f t="shared" si="9"/>
        <v>0</v>
      </c>
    </row>
    <row r="37" spans="1:25" x14ac:dyDescent="0.2">
      <c r="A37" s="6" t="s">
        <v>25</v>
      </c>
      <c r="B37" s="5" t="s">
        <v>40</v>
      </c>
      <c r="C37" s="90"/>
      <c r="D37" s="76">
        <f>投入係数表!V37</f>
        <v>1.3085982603340774E-3</v>
      </c>
      <c r="E37" s="77">
        <f t="shared" si="0"/>
        <v>0.13085982603340773</v>
      </c>
      <c r="F37" s="76">
        <f>分析係数表!C40</f>
        <v>0.9626016260162602</v>
      </c>
      <c r="G37" s="77">
        <f t="shared" si="1"/>
        <v>0.12596588131996322</v>
      </c>
      <c r="H37" s="77">
        <v>0.13149052737312916</v>
      </c>
      <c r="I37" s="77">
        <f t="shared" si="2"/>
        <v>0.13149052737312916</v>
      </c>
      <c r="J37" s="76">
        <f>分析係数表!G40</f>
        <v>0.50871012884234912</v>
      </c>
      <c r="K37" s="78">
        <f t="shared" si="3"/>
        <v>6.6890563121532964E-2</v>
      </c>
      <c r="L37" s="79"/>
      <c r="M37" s="80"/>
      <c r="N37" s="81">
        <f>分析係数表!H40</f>
        <v>2.9858970605961464E-2</v>
      </c>
      <c r="O37" s="82">
        <f t="shared" si="4"/>
        <v>0.39159860644562106</v>
      </c>
      <c r="P37" s="76">
        <f>分析係数表!C40</f>
        <v>0.9626016260162602</v>
      </c>
      <c r="Q37" s="82">
        <f t="shared" si="5"/>
        <v>0.37695345531025637</v>
      </c>
      <c r="R37" s="83">
        <v>0.37762510284474116</v>
      </c>
      <c r="S37" s="84">
        <f t="shared" si="6"/>
        <v>0.50911563021787032</v>
      </c>
      <c r="T37" s="85">
        <f>分析係数表!F40</f>
        <v>0.70414515272885203</v>
      </c>
      <c r="U37" s="86">
        <f t="shared" si="7"/>
        <v>0.35849130319640804</v>
      </c>
      <c r="V37" s="87">
        <f>分析係数表!D40</f>
        <v>8.6039666071514739E-2</v>
      </c>
      <c r="W37" s="88">
        <f t="shared" si="8"/>
        <v>0</v>
      </c>
      <c r="X37" s="76">
        <f>分析係数表!E40</f>
        <v>4.8545094822178253E-2</v>
      </c>
      <c r="Y37" s="89">
        <f t="shared" si="9"/>
        <v>0</v>
      </c>
    </row>
    <row r="38" spans="1:25" x14ac:dyDescent="0.2">
      <c r="A38" s="6" t="s">
        <v>26</v>
      </c>
      <c r="B38" s="5" t="s">
        <v>277</v>
      </c>
      <c r="C38" s="90"/>
      <c r="D38" s="76">
        <f>投入係数表!V38</f>
        <v>0</v>
      </c>
      <c r="E38" s="77">
        <f t="shared" si="0"/>
        <v>0</v>
      </c>
      <c r="F38" s="76">
        <f>分析係数表!C41</f>
        <v>0.80407934786411506</v>
      </c>
      <c r="G38" s="77">
        <f t="shared" si="1"/>
        <v>0</v>
      </c>
      <c r="H38" s="77">
        <v>1.2190358002055091E-3</v>
      </c>
      <c r="I38" s="77">
        <f t="shared" si="2"/>
        <v>1.2190358002055091E-3</v>
      </c>
      <c r="J38" s="76">
        <f>分析係数表!G41</f>
        <v>0.44359889765752225</v>
      </c>
      <c r="K38" s="78">
        <f t="shared" si="3"/>
        <v>5.4076293717621941E-4</v>
      </c>
      <c r="L38" s="79"/>
      <c r="M38" s="80"/>
      <c r="N38" s="81">
        <f>分析係数表!H41</f>
        <v>5.117122701886706E-2</v>
      </c>
      <c r="O38" s="82">
        <f t="shared" si="4"/>
        <v>0.67110756948533479</v>
      </c>
      <c r="P38" s="76">
        <f>分析係数表!C41</f>
        <v>0.80407934786411506</v>
      </c>
      <c r="Q38" s="82">
        <f t="shared" si="5"/>
        <v>0.53962373681843923</v>
      </c>
      <c r="R38" s="83">
        <v>0.54942839915524122</v>
      </c>
      <c r="S38" s="84">
        <f t="shared" si="6"/>
        <v>0.55064743495544677</v>
      </c>
      <c r="T38" s="85">
        <f>分析係数表!F41</f>
        <v>0.54800826756858323</v>
      </c>
      <c r="U38" s="86">
        <f t="shared" si="7"/>
        <v>0.30175934687101852</v>
      </c>
      <c r="V38" s="87">
        <f>分析係数表!D41</f>
        <v>0.13760491043467368</v>
      </c>
      <c r="W38" s="88">
        <f t="shared" si="8"/>
        <v>0</v>
      </c>
      <c r="X38" s="76">
        <f>分析係数表!E41</f>
        <v>0.12955655768508079</v>
      </c>
      <c r="Y38" s="89">
        <f t="shared" si="9"/>
        <v>0</v>
      </c>
    </row>
    <row r="39" spans="1:25" x14ac:dyDescent="0.2">
      <c r="A39" s="6" t="s">
        <v>51</v>
      </c>
      <c r="B39" s="5" t="s">
        <v>368</v>
      </c>
      <c r="C39" s="90"/>
      <c r="D39" s="76">
        <f>投入係数表!V39</f>
        <v>6.9278731429451158E-4</v>
      </c>
      <c r="E39" s="77">
        <f>$C$24*D39</f>
        <v>6.9278731429451151E-2</v>
      </c>
      <c r="F39" s="76">
        <f>分析係数表!C42</f>
        <v>0.72084063047285463</v>
      </c>
      <c r="G39" s="77">
        <f>E39*F39</f>
        <v>4.9938924441965134E-2</v>
      </c>
      <c r="H39" s="77">
        <v>5.841847860000958E-2</v>
      </c>
      <c r="I39" s="77">
        <f>C39+H39</f>
        <v>5.841847860000958E-2</v>
      </c>
      <c r="J39" s="76">
        <f>分析係数表!G42</f>
        <v>0.48553519768563164</v>
      </c>
      <c r="K39" s="78">
        <f t="shared" si="3"/>
        <v>2.8364227555549494E-2</v>
      </c>
      <c r="L39" s="79"/>
      <c r="M39" s="80"/>
      <c r="N39" s="81">
        <f>分析係数表!H42</f>
        <v>1.3345272329654056E-2</v>
      </c>
      <c r="O39" s="82">
        <f t="shared" si="4"/>
        <v>0.17502244521070143</v>
      </c>
      <c r="P39" s="76">
        <f>分析係数表!C42</f>
        <v>0.72084063047285463</v>
      </c>
      <c r="Q39" s="82">
        <f>O39*P39</f>
        <v>0.12616328975258267</v>
      </c>
      <c r="R39" s="83">
        <v>0.13265073711337638</v>
      </c>
      <c r="S39" s="84">
        <f>I39+R39</f>
        <v>0.19106921571338598</v>
      </c>
      <c r="T39" s="85">
        <f>分析係数表!F42</f>
        <v>0.55737704918032782</v>
      </c>
      <c r="U39" s="86">
        <f>S39*T39</f>
        <v>0.10649759564352659</v>
      </c>
      <c r="V39" s="87">
        <f>分析係数表!D42</f>
        <v>0.19961427193828352</v>
      </c>
      <c r="W39" s="88">
        <f>ROUND(S39*V39,0)</f>
        <v>0</v>
      </c>
      <c r="X39" s="76">
        <f>分析係数表!E42</f>
        <v>0.15043394406943106</v>
      </c>
      <c r="Y39" s="89">
        <f>ROUND(S39*X39,0)</f>
        <v>0</v>
      </c>
    </row>
    <row r="40" spans="1:25" x14ac:dyDescent="0.2">
      <c r="A40" s="6" t="s">
        <v>195</v>
      </c>
      <c r="B40" s="5" t="s">
        <v>41</v>
      </c>
      <c r="C40" s="90"/>
      <c r="D40" s="76">
        <f>投入係数表!V40</f>
        <v>3.3946578400431068E-2</v>
      </c>
      <c r="E40" s="77">
        <f>$C$24*D40</f>
        <v>3.3946578400431067</v>
      </c>
      <c r="F40" s="76">
        <f>分析係数表!C43</f>
        <v>0.38963327337469256</v>
      </c>
      <c r="G40" s="77">
        <f>E40*F40</f>
        <v>1.3226716462030592</v>
      </c>
      <c r="H40" s="77">
        <v>1.636636521756891</v>
      </c>
      <c r="I40" s="77">
        <f>C40+H40</f>
        <v>1.636636521756891</v>
      </c>
      <c r="J40" s="76">
        <f>分析係数表!G43</f>
        <v>0.33758167298539971</v>
      </c>
      <c r="K40" s="78">
        <f t="shared" si="3"/>
        <v>0.55249849508369675</v>
      </c>
      <c r="L40" s="79"/>
      <c r="M40" s="80"/>
      <c r="N40" s="81">
        <f>分析係数表!H43</f>
        <v>3.6299140736659033E-2</v>
      </c>
      <c r="O40" s="82">
        <f t="shared" si="4"/>
        <v>0.47606105097310791</v>
      </c>
      <c r="P40" s="76">
        <f>分析係数表!C43</f>
        <v>0.38963327337469256</v>
      </c>
      <c r="Q40" s="82">
        <f>O40*P40</f>
        <v>0.18548922561684841</v>
      </c>
      <c r="R40" s="83">
        <v>0.33158497049917618</v>
      </c>
      <c r="S40" s="84">
        <f>I40+R40</f>
        <v>1.9682214922560672</v>
      </c>
      <c r="T40" s="85">
        <f>分析係数表!F43</f>
        <v>0.6053884004194563</v>
      </c>
      <c r="U40" s="86">
        <f>S40*T40</f>
        <v>1.1915384608680959</v>
      </c>
      <c r="V40" s="87">
        <f>分析係数表!D43</f>
        <v>0.1323707348552069</v>
      </c>
      <c r="W40" s="88">
        <f>ROUND(S40*V40,0)</f>
        <v>0</v>
      </c>
      <c r="X40" s="76">
        <f>分析係数表!E43</f>
        <v>0.1111559248205211</v>
      </c>
      <c r="Y40" s="89">
        <f>ROUND(S40*X40,0)</f>
        <v>0</v>
      </c>
    </row>
    <row r="41" spans="1:25" x14ac:dyDescent="0.2">
      <c r="A41" s="6" t="s">
        <v>341</v>
      </c>
      <c r="B41" s="5" t="s">
        <v>42</v>
      </c>
      <c r="C41" s="90"/>
      <c r="D41" s="76">
        <f>投入係数表!V41</f>
        <v>1.5395273650989146E-4</v>
      </c>
      <c r="E41" s="77">
        <f>$C$24*D41</f>
        <v>1.5395273650989147E-2</v>
      </c>
      <c r="F41" s="76">
        <f>分析係数表!C44</f>
        <v>0.46868809379421872</v>
      </c>
      <c r="G41" s="77">
        <f>E41*F41</f>
        <v>7.2155814609224656E-3</v>
      </c>
      <c r="H41" s="77">
        <v>1.0092649141658021E-2</v>
      </c>
      <c r="I41" s="77">
        <f>C41+H41</f>
        <v>1.0092649141658021E-2</v>
      </c>
      <c r="J41" s="76">
        <f>分析係数表!G44</f>
        <v>0.26169007702763936</v>
      </c>
      <c r="K41" s="78">
        <f t="shared" si="3"/>
        <v>2.6411461312934258E-3</v>
      </c>
      <c r="L41" s="79"/>
      <c r="M41" s="80"/>
      <c r="N41" s="81">
        <f>分析係数表!H44</f>
        <v>0.11189365109431233</v>
      </c>
      <c r="O41" s="82">
        <f t="shared" si="4"/>
        <v>1.4674785148117908</v>
      </c>
      <c r="P41" s="76">
        <f>分析係数表!C44</f>
        <v>0.46868809379421872</v>
      </c>
      <c r="Q41" s="82">
        <f>O41*P41</f>
        <v>0.68778970779110937</v>
      </c>
      <c r="R41" s="83">
        <v>0.69899188412753466</v>
      </c>
      <c r="S41" s="84">
        <f>I41+R41</f>
        <v>0.70908453326919263</v>
      </c>
      <c r="T41" s="85">
        <f>分析係数表!F44</f>
        <v>0.56748980516538283</v>
      </c>
      <c r="U41" s="86">
        <f>S41*T41</f>
        <v>0.40239824363072052</v>
      </c>
      <c r="V41" s="87">
        <f>分析係数表!D44</f>
        <v>0.1153375623017671</v>
      </c>
      <c r="W41" s="88">
        <f>ROUND(S41*V41,0)</f>
        <v>0</v>
      </c>
      <c r="X41" s="76">
        <f>分析係数表!E44</f>
        <v>8.8151336656094245E-2</v>
      </c>
      <c r="Y41" s="89">
        <f>ROUND(S41*X41,0)</f>
        <v>0</v>
      </c>
    </row>
    <row r="42" spans="1:25" x14ac:dyDescent="0.2">
      <c r="A42" s="6" t="s">
        <v>342</v>
      </c>
      <c r="B42" s="5" t="s">
        <v>279</v>
      </c>
      <c r="C42" s="90"/>
      <c r="D42" s="76">
        <f>投入係数表!V42</f>
        <v>1.0776691555692403E-3</v>
      </c>
      <c r="E42" s="77">
        <f>$C$24*D42</f>
        <v>0.10776691555692403</v>
      </c>
      <c r="F42" s="76">
        <f>分析係数表!C45</f>
        <v>1</v>
      </c>
      <c r="G42" s="77">
        <f>E42*F42</f>
        <v>0.10776691555692403</v>
      </c>
      <c r="H42" s="77">
        <v>0.12888640682499169</v>
      </c>
      <c r="I42" s="77">
        <f>C42+H42</f>
        <v>0.12888640682499169</v>
      </c>
      <c r="J42" s="76">
        <f>分析係数表!G45</f>
        <v>0</v>
      </c>
      <c r="K42" s="78">
        <f t="shared" si="3"/>
        <v>0</v>
      </c>
      <c r="L42" s="79"/>
      <c r="M42" s="80"/>
      <c r="N42" s="81">
        <f>分析係数表!H45</f>
        <v>0</v>
      </c>
      <c r="O42" s="82">
        <f t="shared" si="4"/>
        <v>0</v>
      </c>
      <c r="P42" s="76">
        <f>分析係数表!C45</f>
        <v>1</v>
      </c>
      <c r="Q42" s="82">
        <f>O42*P42</f>
        <v>0</v>
      </c>
      <c r="R42" s="83">
        <v>1.3838120330773898E-2</v>
      </c>
      <c r="S42" s="84">
        <f>I42+R42</f>
        <v>0.14272452715576558</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投入係数表!V43</f>
        <v>2.2323146793934261E-3</v>
      </c>
      <c r="E43" s="77">
        <f>$C$24*D43</f>
        <v>0.22323146793934262</v>
      </c>
      <c r="F43" s="76">
        <f>分析係数表!C46</f>
        <v>0.536069455406472</v>
      </c>
      <c r="G43" s="77">
        <f>E43*F43</f>
        <v>0.11966757144783072</v>
      </c>
      <c r="H43" s="77">
        <v>0.16049148585047895</v>
      </c>
      <c r="I43" s="77">
        <f>C43+H43</f>
        <v>0.16049148585047895</v>
      </c>
      <c r="J43" s="76">
        <f>分析係数表!G46</f>
        <v>9.4007050528789656E-3</v>
      </c>
      <c r="K43" s="78">
        <f t="shared" si="3"/>
        <v>1.5087331219786504E-3</v>
      </c>
      <c r="L43" s="79"/>
      <c r="M43" s="80"/>
      <c r="N43" s="81">
        <f>分析係数表!H46</f>
        <v>2.2310999374350673E-2</v>
      </c>
      <c r="O43" s="82">
        <f t="shared" si="4"/>
        <v>0.29260741700386944</v>
      </c>
      <c r="P43" s="76">
        <f>分析係数表!C46</f>
        <v>0.536069455406472</v>
      </c>
      <c r="Q43" s="82">
        <f>O43*P43</f>
        <v>0.15685789868115874</v>
      </c>
      <c r="R43" s="83">
        <v>0.17786894262596811</v>
      </c>
      <c r="S43" s="84">
        <f>I43+R43</f>
        <v>0.33836042847644709</v>
      </c>
      <c r="T43" s="85">
        <f>分析係数表!F46</f>
        <v>0.31345475910693305</v>
      </c>
      <c r="U43" s="86">
        <f>S43*T43</f>
        <v>0.10606068659940338</v>
      </c>
      <c r="V43" s="87">
        <f>分析係数表!D46</f>
        <v>1.7626321974148062E-3</v>
      </c>
      <c r="W43" s="88">
        <f>ROUND(S43*V43,0)</f>
        <v>0</v>
      </c>
      <c r="X43" s="76">
        <f>分析係数表!E46</f>
        <v>4.4065804935370153E-3</v>
      </c>
      <c r="Y43" s="89">
        <f>ROUND(S43*X43,0)</f>
        <v>0</v>
      </c>
    </row>
    <row r="44" spans="1:25" x14ac:dyDescent="0.2">
      <c r="A44" s="3">
        <v>37</v>
      </c>
      <c r="B44" s="14" t="s">
        <v>151</v>
      </c>
      <c r="C44" s="197">
        <f>SUM(C5:C43)</f>
        <v>100</v>
      </c>
      <c r="D44" s="92">
        <f>投入係数表!V44</f>
        <v>0.6599953814179047</v>
      </c>
      <c r="E44" s="91">
        <f>SUM(E5:E43)</f>
        <v>65.999538141790467</v>
      </c>
      <c r="F44" s="92">
        <f>分析係数表!C47</f>
        <v>0.44522465035354009</v>
      </c>
      <c r="G44" s="91">
        <f>SUM(G5:G43)</f>
        <v>11.859043492336024</v>
      </c>
      <c r="H44" s="91">
        <f>SUM(H5:H43)</f>
        <v>13.458904813188436</v>
      </c>
      <c r="I44" s="91">
        <f>SUM(I5:I43)</f>
        <v>113.45890481318843</v>
      </c>
      <c r="J44" s="92">
        <f>分析係数表!G47</f>
        <v>0.26635660586338372</v>
      </c>
      <c r="K44" s="93">
        <f>SUM(K5:K43)</f>
        <v>20.905855392110787</v>
      </c>
      <c r="L44" s="94">
        <f>最終需要_まとめ!$L$33</f>
        <v>0.62733333333333341</v>
      </c>
      <c r="M44" s="91">
        <f>K44*L44</f>
        <v>13.114939949317503</v>
      </c>
      <c r="N44" s="95">
        <f>分析係数表!H47</f>
        <v>1</v>
      </c>
      <c r="O44" s="96">
        <f>SUM(O5:O43)</f>
        <v>13.114939949317501</v>
      </c>
      <c r="P44" s="92">
        <f>分析係数表!C47</f>
        <v>0.44522465035354009</v>
      </c>
      <c r="Q44" s="96">
        <f>SUM(Q5:Q43)</f>
        <v>6.3711459092513376</v>
      </c>
      <c r="R44" s="91">
        <f>SUM(R7:R43)</f>
        <v>7.0882752810103158</v>
      </c>
      <c r="S44" s="97">
        <f>SUM(S5:S43)</f>
        <v>120.60553394999897</v>
      </c>
      <c r="T44" s="98">
        <f>分析係数表!F47</f>
        <v>0.51444037128882703</v>
      </c>
      <c r="U44" s="99">
        <f>SUM(U5:U43)</f>
        <v>43.583686373519726</v>
      </c>
      <c r="V44" s="100">
        <f>分析係数表!D47</f>
        <v>9.5757819315252443E-2</v>
      </c>
      <c r="W44" s="101">
        <f>SUM(W5:W43)</f>
        <v>4</v>
      </c>
      <c r="X44" s="92">
        <f>分析係数表!E47</f>
        <v>7.8077982415729788E-2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207</v>
      </c>
      <c r="S2" s="3" t="s">
        <v>153</v>
      </c>
      <c r="U2" s="64" t="s">
        <v>210</v>
      </c>
      <c r="W2" s="3" t="s">
        <v>130</v>
      </c>
      <c r="Y2" s="3" t="s">
        <v>154</v>
      </c>
    </row>
    <row r="3" spans="1:25" ht="44" x14ac:dyDescent="0.2">
      <c r="B3" s="65"/>
      <c r="C3" s="66" t="s">
        <v>228</v>
      </c>
      <c r="D3" s="66" t="s">
        <v>237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投入係数表!W5</f>
        <v>0</v>
      </c>
      <c r="E5" s="77">
        <f t="shared" ref="E5:E38" si="0">$C$25*D5</f>
        <v>0</v>
      </c>
      <c r="F5" s="76">
        <f>分析係数表!C8</f>
        <v>0.25708080716677228</v>
      </c>
      <c r="G5" s="77">
        <f t="shared" ref="G5:G38" si="1">E5*F5</f>
        <v>0</v>
      </c>
      <c r="H5" s="77">
        <f t="array" ref="H5:H43">MMULT(逆行列係数!C5:AO43,'21'!G5:G43)</f>
        <v>1.6665057260626366E-3</v>
      </c>
      <c r="I5" s="77">
        <f t="shared" ref="I5:I38" si="2">C5+H5</f>
        <v>1.6665057260626366E-3</v>
      </c>
      <c r="J5" s="76">
        <f>分析係数表!G8</f>
        <v>0.11961316593145571</v>
      </c>
      <c r="K5" s="78">
        <f t="shared" ref="K5:K38" si="3">I5*J5</f>
        <v>1.9933602593725122E-4</v>
      </c>
      <c r="L5" s="79" t="s">
        <v>184</v>
      </c>
      <c r="M5" s="80" t="s">
        <v>184</v>
      </c>
      <c r="N5" s="81">
        <f>分析係数表!H8</f>
        <v>1.1829938181254628E-2</v>
      </c>
      <c r="O5" s="82">
        <f t="shared" ref="O5:O43" si="4">$M$44*N5</f>
        <v>0.1200627050399911</v>
      </c>
      <c r="P5" s="76">
        <f>分析係数表!C8</f>
        <v>0.25708080716677228</v>
      </c>
      <c r="Q5" s="82">
        <f t="shared" ref="Q5:Q38" si="5">O5*P5</f>
        <v>3.0865817122307012E-2</v>
      </c>
      <c r="R5" s="83">
        <f t="array" ref="R5:R43">MMULT(逆行列係数!C5:AO43,'21'!Q5:Q43)</f>
        <v>4.4750080949214836E-2</v>
      </c>
      <c r="S5" s="84">
        <f t="shared" ref="S5:S38" si="6">I5+R5</f>
        <v>4.6416586675277476E-2</v>
      </c>
      <c r="T5" s="85">
        <f>分析係数表!F8</f>
        <v>0.4511367492365117</v>
      </c>
      <c r="U5" s="86">
        <f t="shared" ref="U5:U38" si="7">S5*T5</f>
        <v>2.0940228023339464E-2</v>
      </c>
      <c r="V5" s="87">
        <f>分析係数表!D8</f>
        <v>0.32558534102477094</v>
      </c>
      <c r="W5" s="167">
        <f t="shared" ref="W5:W38" si="8">ROUND(S5*V5,0)</f>
        <v>0</v>
      </c>
      <c r="X5" s="76">
        <f>分析係数表!E8</f>
        <v>0.2662029182219206</v>
      </c>
      <c r="Y5" s="166">
        <f t="shared" ref="Y5:Y38" si="9">ROUND(S5*X5,0)</f>
        <v>0</v>
      </c>
    </row>
    <row r="6" spans="1:25" x14ac:dyDescent="0.2">
      <c r="A6" s="6" t="s">
        <v>220</v>
      </c>
      <c r="B6" s="5" t="s">
        <v>266</v>
      </c>
      <c r="C6" s="90"/>
      <c r="D6" s="76">
        <f>投入係数表!W6</f>
        <v>0</v>
      </c>
      <c r="E6" s="77">
        <f t="shared" si="0"/>
        <v>0</v>
      </c>
      <c r="F6" s="76">
        <f>分析係数表!C9</f>
        <v>5.5710306406685284E-2</v>
      </c>
      <c r="G6" s="77">
        <f t="shared" si="1"/>
        <v>0</v>
      </c>
      <c r="H6" s="77">
        <v>1.0375867615743342E-4</v>
      </c>
      <c r="I6" s="77">
        <f t="shared" si="2"/>
        <v>1.0375867615743342E-4</v>
      </c>
      <c r="J6" s="76">
        <f>分析係数表!G9</f>
        <v>0.27272727272727271</v>
      </c>
      <c r="K6" s="78">
        <f t="shared" si="3"/>
        <v>2.8297820770209112E-5</v>
      </c>
      <c r="L6" s="79"/>
      <c r="M6" s="80"/>
      <c r="N6" s="81">
        <f>分析係数表!H9</f>
        <v>6.1990942434522072E-4</v>
      </c>
      <c r="O6" s="82">
        <f t="shared" si="4"/>
        <v>6.2914954606108882E-3</v>
      </c>
      <c r="P6" s="76">
        <f>分析係数表!C9</f>
        <v>5.5710306406685284E-2</v>
      </c>
      <c r="Q6" s="82">
        <f t="shared" si="5"/>
        <v>3.5050113986690216E-4</v>
      </c>
      <c r="R6" s="83">
        <v>4.0731606772370784E-4</v>
      </c>
      <c r="S6" s="84">
        <f t="shared" si="6"/>
        <v>5.1107474388114129E-4</v>
      </c>
      <c r="T6" s="85">
        <f>分析係数表!F9</f>
        <v>0.77272727272727271</v>
      </c>
      <c r="U6" s="86">
        <f t="shared" si="7"/>
        <v>3.9492139299906369E-4</v>
      </c>
      <c r="V6" s="87">
        <f>分析係数表!D9</f>
        <v>0</v>
      </c>
      <c r="W6" s="167">
        <f t="shared" si="8"/>
        <v>0</v>
      </c>
      <c r="X6" s="76">
        <f>分析係数表!E9</f>
        <v>0</v>
      </c>
      <c r="Y6" s="166">
        <f t="shared" si="9"/>
        <v>0</v>
      </c>
    </row>
    <row r="7" spans="1:25" x14ac:dyDescent="0.2">
      <c r="A7" s="6" t="s">
        <v>221</v>
      </c>
      <c r="B7" s="5" t="s">
        <v>267</v>
      </c>
      <c r="C7" s="90"/>
      <c r="D7" s="76">
        <f>投入係数表!W7</f>
        <v>0</v>
      </c>
      <c r="E7" s="77">
        <f t="shared" si="0"/>
        <v>0</v>
      </c>
      <c r="F7" s="76">
        <f>分析係数表!C10</f>
        <v>2.7964205816555232E-3</v>
      </c>
      <c r="G7" s="77">
        <f t="shared" si="1"/>
        <v>0</v>
      </c>
      <c r="H7" s="77">
        <v>3.3453552786308523E-6</v>
      </c>
      <c r="I7" s="77">
        <f t="shared" si="2"/>
        <v>3.3453552786308523E-6</v>
      </c>
      <c r="J7" s="76">
        <f>分析係数表!G10</f>
        <v>0.2857142857142857</v>
      </c>
      <c r="K7" s="78">
        <f t="shared" si="3"/>
        <v>9.5581579389452908E-7</v>
      </c>
      <c r="L7" s="79"/>
      <c r="M7" s="80"/>
      <c r="N7" s="81">
        <f>分析係数表!H10</f>
        <v>1.205379436226818E-3</v>
      </c>
      <c r="O7" s="82">
        <f t="shared" si="4"/>
        <v>1.2233463395632282E-2</v>
      </c>
      <c r="P7" s="76">
        <f>分析係数表!C10</f>
        <v>2.7964205816555232E-3</v>
      </c>
      <c r="Q7" s="82">
        <f t="shared" si="5"/>
        <v>3.420990882447558E-5</v>
      </c>
      <c r="R7" s="83">
        <v>6.0687139425659552E-5</v>
      </c>
      <c r="S7" s="84">
        <f t="shared" si="6"/>
        <v>6.4032494704290404E-5</v>
      </c>
      <c r="T7" s="85">
        <f>分析係数表!F10</f>
        <v>0.5714285714285714</v>
      </c>
      <c r="U7" s="86">
        <f t="shared" si="7"/>
        <v>3.6589996973880227E-5</v>
      </c>
      <c r="V7" s="87">
        <f>分析係数表!D10</f>
        <v>0.14285714285714285</v>
      </c>
      <c r="W7" s="167">
        <f t="shared" si="8"/>
        <v>0</v>
      </c>
      <c r="X7" s="76">
        <f>分析係数表!E10</f>
        <v>0</v>
      </c>
      <c r="Y7" s="166">
        <f t="shared" si="9"/>
        <v>0</v>
      </c>
    </row>
    <row r="8" spans="1:25" x14ac:dyDescent="0.2">
      <c r="A8" s="6" t="s">
        <v>222</v>
      </c>
      <c r="B8" s="5" t="s">
        <v>27</v>
      </c>
      <c r="C8" s="90"/>
      <c r="D8" s="76">
        <f>投入係数表!W8</f>
        <v>1.0253255408592229E-4</v>
      </c>
      <c r="E8" s="77">
        <f t="shared" si="0"/>
        <v>1.0253255408592229E-2</v>
      </c>
      <c r="F8" s="76">
        <f>分析係数表!C11</f>
        <v>6.4759848893686245E-3</v>
      </c>
      <c r="G8" s="77">
        <f t="shared" si="1"/>
        <v>6.6399927092880396E-5</v>
      </c>
      <c r="H8" s="77">
        <v>9.024446883926148E-4</v>
      </c>
      <c r="I8" s="77">
        <f t="shared" si="2"/>
        <v>9.024446883926148E-4</v>
      </c>
      <c r="J8" s="76">
        <f>分析係数表!G11</f>
        <v>0.45</v>
      </c>
      <c r="K8" s="78">
        <f t="shared" si="3"/>
        <v>4.0610010977667669E-4</v>
      </c>
      <c r="L8" s="79"/>
      <c r="M8" s="80"/>
      <c r="N8" s="81">
        <f>分析係数表!H11</f>
        <v>-2.2959608309082246E-5</v>
      </c>
      <c r="O8" s="82">
        <f t="shared" si="4"/>
        <v>-2.3301835039299582E-4</v>
      </c>
      <c r="P8" s="76">
        <f>分析係数表!C11</f>
        <v>6.4759848893686245E-3</v>
      </c>
      <c r="Q8" s="82">
        <f t="shared" si="5"/>
        <v>-1.5090233160906443E-6</v>
      </c>
      <c r="R8" s="83">
        <v>7.8577299407372786E-5</v>
      </c>
      <c r="S8" s="84">
        <f t="shared" si="6"/>
        <v>9.8102198779998753E-4</v>
      </c>
      <c r="T8" s="85">
        <f>分析係数表!F11</f>
        <v>0.7</v>
      </c>
      <c r="U8" s="86">
        <f t="shared" si="7"/>
        <v>6.8671539145999123E-4</v>
      </c>
      <c r="V8" s="87">
        <f>分析係数表!D11</f>
        <v>0</v>
      </c>
      <c r="W8" s="167">
        <f t="shared" si="8"/>
        <v>0</v>
      </c>
      <c r="X8" s="76">
        <f>分析係数表!E11</f>
        <v>0</v>
      </c>
      <c r="Y8" s="166">
        <f t="shared" si="9"/>
        <v>0</v>
      </c>
    </row>
    <row r="9" spans="1:25" x14ac:dyDescent="0.2">
      <c r="A9" s="6" t="s">
        <v>223</v>
      </c>
      <c r="B9" s="5" t="s">
        <v>191</v>
      </c>
      <c r="C9" s="90"/>
      <c r="D9" s="76">
        <f>投入係数表!W9</f>
        <v>0</v>
      </c>
      <c r="E9" s="77">
        <f t="shared" si="0"/>
        <v>0</v>
      </c>
      <c r="F9" s="76">
        <f>分析係数表!C12</f>
        <v>0.17595248540478525</v>
      </c>
      <c r="G9" s="77">
        <f t="shared" si="1"/>
        <v>0</v>
      </c>
      <c r="H9" s="77">
        <v>4.7158820609849287E-4</v>
      </c>
      <c r="I9" s="77">
        <f t="shared" si="2"/>
        <v>4.7158820609849287E-4</v>
      </c>
      <c r="J9" s="76">
        <f>分析係数表!G12</f>
        <v>0.14349788595589075</v>
      </c>
      <c r="K9" s="78">
        <f t="shared" si="3"/>
        <v>6.7671910616864638E-5</v>
      </c>
      <c r="L9" s="79"/>
      <c r="M9" s="80"/>
      <c r="N9" s="81">
        <f>分析係数表!H12</f>
        <v>9.2205786969274298E-2</v>
      </c>
      <c r="O9" s="82">
        <f t="shared" si="4"/>
        <v>0.93580169517827116</v>
      </c>
      <c r="P9" s="76">
        <f>分析係数表!C12</f>
        <v>0.17595248540478525</v>
      </c>
      <c r="Q9" s="82">
        <f t="shared" si="5"/>
        <v>0.16465663411262804</v>
      </c>
      <c r="R9" s="83">
        <v>0.18306656129705937</v>
      </c>
      <c r="S9" s="84">
        <f t="shared" si="6"/>
        <v>0.18353814950315786</v>
      </c>
      <c r="T9" s="85">
        <f>分析係数表!F12</f>
        <v>0.29285224545766197</v>
      </c>
      <c r="U9" s="86">
        <f t="shared" si="7"/>
        <v>5.3749559209143843E-2</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投入係数表!W10</f>
        <v>1.7430534194606787E-3</v>
      </c>
      <c r="E10" s="77">
        <f t="shared" si="0"/>
        <v>0.17430534194606787</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0.14307326714129945</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投入係数表!W11</f>
        <v>1.3329232031169896E-3</v>
      </c>
      <c r="E11" s="77">
        <f t="shared" si="0"/>
        <v>0.13329232031169896</v>
      </c>
      <c r="F11" s="76">
        <f>分析係数表!C14</f>
        <v>0.19640062597809071</v>
      </c>
      <c r="G11" s="77">
        <f t="shared" si="1"/>
        <v>2.6178695147289852E-2</v>
      </c>
      <c r="H11" s="77">
        <v>5.8082685282844458E-2</v>
      </c>
      <c r="I11" s="77">
        <f t="shared" si="2"/>
        <v>5.8082685282844458E-2</v>
      </c>
      <c r="J11" s="76">
        <f>分析係数表!G14</f>
        <v>0.16773857118025379</v>
      </c>
      <c r="K11" s="78">
        <f t="shared" si="3"/>
        <v>9.7427066396566838E-3</v>
      </c>
      <c r="L11" s="79"/>
      <c r="M11" s="80"/>
      <c r="N11" s="81">
        <f>分析係数表!H14</f>
        <v>1.1652001216859241E-3</v>
      </c>
      <c r="O11" s="82">
        <f t="shared" si="4"/>
        <v>1.1825681282444539E-2</v>
      </c>
      <c r="P11" s="76">
        <f>分析係数表!C14</f>
        <v>0.19640062597809071</v>
      </c>
      <c r="Q11" s="82">
        <f t="shared" si="5"/>
        <v>2.3225712064894981E-3</v>
      </c>
      <c r="R11" s="83">
        <v>1.3026543935652571E-2</v>
      </c>
      <c r="S11" s="84">
        <f t="shared" si="6"/>
        <v>7.1109229218497022E-2</v>
      </c>
      <c r="T11" s="85">
        <f>分析係数表!F14</f>
        <v>0.31948548583347819</v>
      </c>
      <c r="U11" s="86">
        <f t="shared" si="7"/>
        <v>2.2718366644115685E-2</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投入係数表!W12</f>
        <v>1.0099456577463344E-2</v>
      </c>
      <c r="E12" s="77">
        <f t="shared" si="0"/>
        <v>1.0099456577463344</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8.6216789645408451E-2</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投入係数表!W13</f>
        <v>1.9481185276325234E-3</v>
      </c>
      <c r="E13" s="77">
        <f t="shared" si="0"/>
        <v>0.19481185276325233</v>
      </c>
      <c r="F13" s="76">
        <f>分析係数表!C16</f>
        <v>6.4643221946592777E-2</v>
      </c>
      <c r="G13" s="77">
        <f t="shared" si="1"/>
        <v>1.2593265836001873E-2</v>
      </c>
      <c r="H13" s="77">
        <v>1.9702905989576067E-2</v>
      </c>
      <c r="I13" s="77">
        <f t="shared" si="2"/>
        <v>1.9702905989576067E-2</v>
      </c>
      <c r="J13" s="76">
        <f>分析係数表!G16</f>
        <v>3.2854209445585217E-2</v>
      </c>
      <c r="K13" s="78">
        <f t="shared" si="3"/>
        <v>6.4732340006820751E-4</v>
      </c>
      <c r="L13" s="79"/>
      <c r="M13" s="80"/>
      <c r="N13" s="81">
        <f>分析係数表!H16</f>
        <v>1.6731814555243689E-2</v>
      </c>
      <c r="O13" s="82">
        <f t="shared" si="4"/>
        <v>0.16981212284889571</v>
      </c>
      <c r="P13" s="76">
        <f>分析係数表!C16</f>
        <v>6.4643221946592777E-2</v>
      </c>
      <c r="Q13" s="82">
        <f t="shared" si="5"/>
        <v>1.0977202746543244E-2</v>
      </c>
      <c r="R13" s="83">
        <v>1.3020751034992574E-2</v>
      </c>
      <c r="S13" s="84">
        <f t="shared" si="6"/>
        <v>3.2723657024568642E-2</v>
      </c>
      <c r="T13" s="85">
        <f>分析係数表!F16</f>
        <v>0.28747433264887062</v>
      </c>
      <c r="U13" s="86">
        <f t="shared" si="7"/>
        <v>9.4072114649683975E-3</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投入係数表!W14</f>
        <v>3.8039577565877163E-2</v>
      </c>
      <c r="E14" s="77">
        <f t="shared" si="0"/>
        <v>3.8039577565877161</v>
      </c>
      <c r="F14" s="76">
        <f>分析係数表!C17</f>
        <v>7.1833954921355581E-2</v>
      </c>
      <c r="G14" s="77">
        <f t="shared" si="1"/>
        <v>0.27325333000946289</v>
      </c>
      <c r="H14" s="77">
        <v>0.31036670338837125</v>
      </c>
      <c r="I14" s="77">
        <f t="shared" si="2"/>
        <v>0.31036670338837125</v>
      </c>
      <c r="J14" s="76">
        <f>分析係数表!G17</f>
        <v>0.22404227212681638</v>
      </c>
      <c r="K14" s="78">
        <f t="shared" si="3"/>
        <v>6.9535261419640379E-2</v>
      </c>
      <c r="L14" s="79"/>
      <c r="M14" s="80"/>
      <c r="N14" s="81">
        <f>分析係数表!H17</f>
        <v>2.8642111365580103E-3</v>
      </c>
      <c r="O14" s="82">
        <f t="shared" si="4"/>
        <v>2.9069039211526228E-2</v>
      </c>
      <c r="P14" s="76">
        <f>分析係数表!C17</f>
        <v>7.1833954921355581E-2</v>
      </c>
      <c r="Q14" s="82">
        <f t="shared" si="5"/>
        <v>2.088144052327893E-3</v>
      </c>
      <c r="R14" s="83">
        <v>4.8162854349824346E-3</v>
      </c>
      <c r="S14" s="84">
        <f t="shared" si="6"/>
        <v>0.31518298882335366</v>
      </c>
      <c r="T14" s="85">
        <f>分析係数表!F17</f>
        <v>0.35984147952443857</v>
      </c>
      <c r="U14" s="86">
        <f t="shared" si="7"/>
        <v>0.11341591301913016</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投入係数表!W15</f>
        <v>5.8443555828975704E-3</v>
      </c>
      <c r="E15" s="77">
        <f t="shared" si="0"/>
        <v>0.58443555828975702</v>
      </c>
      <c r="F15" s="76">
        <f>分析係数表!C18</f>
        <v>8.5547050877982866E-2</v>
      </c>
      <c r="G15" s="77">
        <f t="shared" si="1"/>
        <v>4.9996738439916165E-2</v>
      </c>
      <c r="H15" s="77">
        <v>5.7319679961103237E-2</v>
      </c>
      <c r="I15" s="77">
        <f t="shared" si="2"/>
        <v>5.7319679961103237E-2</v>
      </c>
      <c r="J15" s="76">
        <f>分析係数表!G18</f>
        <v>0.21485411140583555</v>
      </c>
      <c r="K15" s="78">
        <f t="shared" si="3"/>
        <v>1.2315368904109714E-2</v>
      </c>
      <c r="L15" s="79"/>
      <c r="M15" s="80"/>
      <c r="N15" s="81">
        <f>分析係数表!H18</f>
        <v>4.4771236202710384E-4</v>
      </c>
      <c r="O15" s="82">
        <f t="shared" si="4"/>
        <v>4.5438578326634192E-3</v>
      </c>
      <c r="P15" s="76">
        <f>分析係数表!C18</f>
        <v>8.5547050877982866E-2</v>
      </c>
      <c r="Q15" s="82">
        <f t="shared" si="5"/>
        <v>3.8871363719317849E-4</v>
      </c>
      <c r="R15" s="83">
        <v>9.6796842780836516E-4</v>
      </c>
      <c r="S15" s="84">
        <f t="shared" si="6"/>
        <v>5.8287648388911602E-2</v>
      </c>
      <c r="T15" s="85">
        <f>分析係数表!F18</f>
        <v>0.45800176834659595</v>
      </c>
      <c r="U15" s="86">
        <f t="shared" si="7"/>
        <v>2.6695846034886127E-2</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投入係数表!W16</f>
        <v>5.5059981544140262E-2</v>
      </c>
      <c r="E16" s="77">
        <f t="shared" si="0"/>
        <v>5.5059981544140264</v>
      </c>
      <c r="F16" s="76">
        <f>分析係数表!C19</f>
        <v>0.13115875912408759</v>
      </c>
      <c r="G16" s="77">
        <f t="shared" si="1"/>
        <v>0.72215988567246014</v>
      </c>
      <c r="H16" s="77">
        <v>0.87363292433305006</v>
      </c>
      <c r="I16" s="77">
        <f t="shared" si="2"/>
        <v>0.87363292433305006</v>
      </c>
      <c r="J16" s="76">
        <f>分析係数表!G19</f>
        <v>5.7684761281883587E-2</v>
      </c>
      <c r="K16" s="78">
        <f t="shared" si="3"/>
        <v>5.0395306688145861E-2</v>
      </c>
      <c r="L16" s="79"/>
      <c r="M16" s="80"/>
      <c r="N16" s="81">
        <f>分析係数表!H19</f>
        <v>-1.1479804154541123E-4</v>
      </c>
      <c r="O16" s="82">
        <f t="shared" si="4"/>
        <v>-1.165091751964979E-3</v>
      </c>
      <c r="P16" s="76">
        <f>分析係数表!C19</f>
        <v>0.13115875912408759</v>
      </c>
      <c r="Q16" s="82">
        <f t="shared" si="5"/>
        <v>-1.5281198845343589E-4</v>
      </c>
      <c r="R16" s="83">
        <v>1.0991189414570179E-3</v>
      </c>
      <c r="S16" s="84">
        <f t="shared" si="6"/>
        <v>0.87473204327450704</v>
      </c>
      <c r="T16" s="85">
        <f>分析係数表!F19</f>
        <v>0.24015696533682146</v>
      </c>
      <c r="U16" s="86">
        <f t="shared" si="7"/>
        <v>0.2100729929956828</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投入係数表!W17</f>
        <v>2.4812878088793192E-2</v>
      </c>
      <c r="E17" s="77">
        <f t="shared" si="0"/>
        <v>2.4812878088793191</v>
      </c>
      <c r="F17" s="76">
        <f>分析係数表!C20</f>
        <v>0.10578609000584449</v>
      </c>
      <c r="G17" s="77">
        <f t="shared" si="1"/>
        <v>0.26248573548051229</v>
      </c>
      <c r="H17" s="77">
        <v>0.31216130054714919</v>
      </c>
      <c r="I17" s="77">
        <f t="shared" si="2"/>
        <v>0.31216130054714919</v>
      </c>
      <c r="J17" s="76">
        <f>分析係数表!G20</f>
        <v>0.10007552870090634</v>
      </c>
      <c r="K17" s="78">
        <f t="shared" si="3"/>
        <v>3.1239707192218479E-2</v>
      </c>
      <c r="L17" s="79"/>
      <c r="M17" s="80"/>
      <c r="N17" s="81">
        <f>分析係数表!H20</f>
        <v>5.5677050149524447E-4</v>
      </c>
      <c r="O17" s="82">
        <f t="shared" si="4"/>
        <v>5.6506949970301489E-3</v>
      </c>
      <c r="P17" s="76">
        <f>分析係数表!C20</f>
        <v>0.10578609000584449</v>
      </c>
      <c r="Q17" s="82">
        <f t="shared" si="5"/>
        <v>5.9776492955140653E-4</v>
      </c>
      <c r="R17" s="83">
        <v>1.8870442401250349E-3</v>
      </c>
      <c r="S17" s="84">
        <f t="shared" si="6"/>
        <v>0.31404834478727423</v>
      </c>
      <c r="T17" s="85">
        <f>分析係数表!F20</f>
        <v>0.22356495468277945</v>
      </c>
      <c r="U17" s="86">
        <f t="shared" si="7"/>
        <v>7.021020397056886E-2</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投入係数表!W18</f>
        <v>1.030452168563519E-2</v>
      </c>
      <c r="E18" s="77">
        <f t="shared" si="0"/>
        <v>1.0304521685635191</v>
      </c>
      <c r="F18" s="76">
        <f>分析係数表!C21</f>
        <v>0.49326544021024965</v>
      </c>
      <c r="G18" s="77">
        <f t="shared" si="1"/>
        <v>0.50828644254209066</v>
      </c>
      <c r="H18" s="77">
        <v>0.60709421710351152</v>
      </c>
      <c r="I18" s="77">
        <f t="shared" si="2"/>
        <v>0.60709421710351152</v>
      </c>
      <c r="J18" s="76">
        <f>分析係数表!G21</f>
        <v>0.28516082529957654</v>
      </c>
      <c r="K18" s="78">
        <f t="shared" si="3"/>
        <v>0.17311948798383764</v>
      </c>
      <c r="L18" s="79"/>
      <c r="M18" s="80"/>
      <c r="N18" s="81">
        <f>分析係数表!H21</f>
        <v>9.2412423444056041E-4</v>
      </c>
      <c r="O18" s="82">
        <f t="shared" si="4"/>
        <v>9.3789886033180826E-3</v>
      </c>
      <c r="P18" s="76">
        <f>分析係数表!C21</f>
        <v>0.49326544021024965</v>
      </c>
      <c r="Q18" s="82">
        <f t="shared" si="5"/>
        <v>4.6263309421426084E-3</v>
      </c>
      <c r="R18" s="83">
        <v>1.295225881952379E-2</v>
      </c>
      <c r="S18" s="84">
        <f t="shared" si="6"/>
        <v>0.6200464759230353</v>
      </c>
      <c r="T18" s="85">
        <f>分析係数表!F21</f>
        <v>0.42584917560140551</v>
      </c>
      <c r="U18" s="86">
        <f t="shared" si="7"/>
        <v>0.2640462806063813</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投入係数表!W19</f>
        <v>8.0488054957448991E-3</v>
      </c>
      <c r="E19" s="77">
        <f t="shared" si="0"/>
        <v>0.80488054957448996</v>
      </c>
      <c r="F19" s="76">
        <f>分析係数表!C22</f>
        <v>6.9390630503698536E-2</v>
      </c>
      <c r="G19" s="77">
        <f t="shared" si="1"/>
        <v>5.5851168815137242E-2</v>
      </c>
      <c r="H19" s="77">
        <v>6.329781766610168E-2</v>
      </c>
      <c r="I19" s="77">
        <f t="shared" si="2"/>
        <v>6.329781766610168E-2</v>
      </c>
      <c r="J19" s="76">
        <f>分析係数表!G22</f>
        <v>0.19456830158086744</v>
      </c>
      <c r="K19" s="78">
        <f t="shared" si="3"/>
        <v>1.231574887706883E-2</v>
      </c>
      <c r="L19" s="79"/>
      <c r="M19" s="80"/>
      <c r="N19" s="81">
        <f>分析係数表!H22</f>
        <v>4.5919216618164492E-5</v>
      </c>
      <c r="O19" s="82">
        <f t="shared" si="4"/>
        <v>4.6603670078599165E-4</v>
      </c>
      <c r="P19" s="76">
        <f>分析係数表!C22</f>
        <v>6.9390630503698536E-2</v>
      </c>
      <c r="Q19" s="82">
        <f t="shared" si="5"/>
        <v>3.2338580505403459E-5</v>
      </c>
      <c r="R19" s="83">
        <v>3.607681535497721E-4</v>
      </c>
      <c r="S19" s="84">
        <f t="shared" si="6"/>
        <v>6.3658585819651448E-2</v>
      </c>
      <c r="T19" s="85">
        <f>分析係数表!F22</f>
        <v>0.41264693960275639</v>
      </c>
      <c r="U19" s="86">
        <f t="shared" si="7"/>
        <v>2.6268520617918595E-2</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投入係数表!W20</f>
        <v>9.7405926381626169E-4</v>
      </c>
      <c r="E20" s="77">
        <f t="shared" si="0"/>
        <v>9.7405926381626165E-2</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2.3301835039299582E-4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投入係数表!W21</f>
        <v>4.1013021634368914E-4</v>
      </c>
      <c r="E21" s="77">
        <f t="shared" si="0"/>
        <v>4.1013021634368915E-2</v>
      </c>
      <c r="F21" s="76">
        <f>分析係数表!C24</f>
        <v>0.34782608695652173</v>
      </c>
      <c r="G21" s="77">
        <f t="shared" si="1"/>
        <v>1.4265398829345709E-2</v>
      </c>
      <c r="H21" s="77">
        <v>2.1156098156305286E-2</v>
      </c>
      <c r="I21" s="77">
        <f t="shared" si="2"/>
        <v>2.1156098156305286E-2</v>
      </c>
      <c r="J21" s="76">
        <f>分析係数表!G24</f>
        <v>0.20816326530612245</v>
      </c>
      <c r="K21" s="78">
        <f t="shared" si="3"/>
        <v>4.4039224733533455E-3</v>
      </c>
      <c r="L21" s="79"/>
      <c r="M21" s="80"/>
      <c r="N21" s="81">
        <f>分析係数表!H24</f>
        <v>3.5587392879077485E-4</v>
      </c>
      <c r="O21" s="82">
        <f t="shared" si="4"/>
        <v>3.6117844310914358E-3</v>
      </c>
      <c r="P21" s="76">
        <f>分析係数表!C24</f>
        <v>0.34782608695652173</v>
      </c>
      <c r="Q21" s="82">
        <f t="shared" si="5"/>
        <v>1.2562728455970211E-3</v>
      </c>
      <c r="R21" s="83">
        <v>5.2158229626658595E-3</v>
      </c>
      <c r="S21" s="84">
        <f t="shared" si="6"/>
        <v>2.6371921118971145E-2</v>
      </c>
      <c r="T21" s="85">
        <f>分析係数表!F24</f>
        <v>0.39183673469387753</v>
      </c>
      <c r="U21" s="86">
        <f t="shared" si="7"/>
        <v>1.0333487458862162E-2</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投入係数表!W22</f>
        <v>1.1124782118322567E-2</v>
      </c>
      <c r="E22" s="77">
        <f t="shared" si="0"/>
        <v>1.1124782118322567</v>
      </c>
      <c r="F22" s="76">
        <f>分析係数表!C25</f>
        <v>2.4457402008422391E-2</v>
      </c>
      <c r="G22" s="77">
        <f t="shared" si="1"/>
        <v>2.7208326852392384E-2</v>
      </c>
      <c r="H22" s="77">
        <v>3.754891479706976E-2</v>
      </c>
      <c r="I22" s="77">
        <f t="shared" si="2"/>
        <v>3.754891479706976E-2</v>
      </c>
      <c r="J22" s="76">
        <f>分析係数表!G25</f>
        <v>0.19696969696969696</v>
      </c>
      <c r="K22" s="78">
        <f t="shared" si="3"/>
        <v>7.3959983691198007E-3</v>
      </c>
      <c r="L22" s="79"/>
      <c r="M22" s="80"/>
      <c r="N22" s="81">
        <f>分析係数表!H25</f>
        <v>5.165911869543506E-4</v>
      </c>
      <c r="O22" s="82">
        <f t="shared" si="4"/>
        <v>5.242912883842407E-3</v>
      </c>
      <c r="P22" s="76">
        <f>分析係数表!C25</f>
        <v>2.4457402008422391E-2</v>
      </c>
      <c r="Q22" s="82">
        <f t="shared" si="5"/>
        <v>1.2822802809527091E-4</v>
      </c>
      <c r="R22" s="83">
        <v>1.297614178109455E-3</v>
      </c>
      <c r="S22" s="84">
        <f t="shared" si="6"/>
        <v>3.8846528975179213E-2</v>
      </c>
      <c r="T22" s="85">
        <f>分析係数表!F25</f>
        <v>0.35101010101010099</v>
      </c>
      <c r="U22" s="86">
        <f t="shared" si="7"/>
        <v>1.3635524059469471E-2</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投入係数表!W23</f>
        <v>3.2861683584538094E-2</v>
      </c>
      <c r="E23" s="77">
        <f t="shared" si="0"/>
        <v>3.2861683584538093</v>
      </c>
      <c r="F23" s="76">
        <f>分析係数表!C26</f>
        <v>7.6803723816912361E-2</v>
      </c>
      <c r="G23" s="77">
        <f t="shared" si="1"/>
        <v>0.25238996701856264</v>
      </c>
      <c r="H23" s="77">
        <v>0.28068805637646294</v>
      </c>
      <c r="I23" s="77">
        <f t="shared" si="2"/>
        <v>0.28068805637646294</v>
      </c>
      <c r="J23" s="76">
        <f>分析係数表!G26</f>
        <v>0.19661921708185054</v>
      </c>
      <c r="K23" s="78">
        <f t="shared" si="3"/>
        <v>5.5188665888966468E-2</v>
      </c>
      <c r="L23" s="79"/>
      <c r="M23" s="80"/>
      <c r="N23" s="81">
        <f>分析係数表!H26</f>
        <v>1.0945993261354961E-2</v>
      </c>
      <c r="O23" s="82">
        <f t="shared" si="4"/>
        <v>0.11109149854986076</v>
      </c>
      <c r="P23" s="76">
        <f>分析係数表!C26</f>
        <v>7.6803723816912361E-2</v>
      </c>
      <c r="Q23" s="82">
        <f t="shared" si="5"/>
        <v>8.5322407730304261E-3</v>
      </c>
      <c r="R23" s="83">
        <v>9.2070169541097549E-3</v>
      </c>
      <c r="S23" s="84">
        <f t="shared" si="6"/>
        <v>0.28989507333057268</v>
      </c>
      <c r="T23" s="85">
        <f>分析係数表!F26</f>
        <v>0.33496441281138789</v>
      </c>
      <c r="U23" s="86">
        <f t="shared" si="7"/>
        <v>9.7104533015089506E-2</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投入係数表!W24</f>
        <v>6.4595509074131035E-3</v>
      </c>
      <c r="E24" s="77">
        <f t="shared" si="0"/>
        <v>0.6459550907413103</v>
      </c>
      <c r="F24" s="76">
        <f>分析係数表!C27</f>
        <v>1</v>
      </c>
      <c r="G24" s="77">
        <f t="shared" si="1"/>
        <v>0.6459550907413103</v>
      </c>
      <c r="H24" s="77">
        <v>0.72822674613848504</v>
      </c>
      <c r="I24" s="77">
        <f t="shared" si="2"/>
        <v>0.72822674613848504</v>
      </c>
      <c r="J24" s="76">
        <f>分析係数表!G27</f>
        <v>0.17096451389423448</v>
      </c>
      <c r="K24" s="78">
        <f t="shared" si="3"/>
        <v>0.12450093165834619</v>
      </c>
      <c r="L24" s="79"/>
      <c r="M24" s="80"/>
      <c r="N24" s="81">
        <f>分析係数表!H27</f>
        <v>1.0923033653045878E-2</v>
      </c>
      <c r="O24" s="82">
        <f t="shared" si="4"/>
        <v>0.11085848019946776</v>
      </c>
      <c r="P24" s="76">
        <f>分析係数表!C27</f>
        <v>1</v>
      </c>
      <c r="Q24" s="82">
        <f t="shared" si="5"/>
        <v>0.11085848019946776</v>
      </c>
      <c r="R24" s="83">
        <v>0.11532391895124675</v>
      </c>
      <c r="S24" s="84">
        <f t="shared" si="6"/>
        <v>0.84355066508973175</v>
      </c>
      <c r="T24" s="85">
        <f>分析係数表!F27</f>
        <v>0.32199214841043799</v>
      </c>
      <c r="U24" s="86">
        <f t="shared" si="7"/>
        <v>0.27161669094529656</v>
      </c>
      <c r="V24" s="87">
        <f>分析係数表!D27</f>
        <v>3.2561003771842047E-2</v>
      </c>
      <c r="W24" s="167">
        <f t="shared" si="8"/>
        <v>0</v>
      </c>
      <c r="X24" s="76">
        <f>分析係数表!E27</f>
        <v>3.9334924178277268E-2</v>
      </c>
      <c r="Y24" s="166">
        <f t="shared" si="9"/>
        <v>0</v>
      </c>
    </row>
    <row r="25" spans="1:25" x14ac:dyDescent="0.2">
      <c r="A25" s="6" t="s">
        <v>13</v>
      </c>
      <c r="B25" s="5" t="s">
        <v>192</v>
      </c>
      <c r="C25" s="75">
        <f>最終需要_まとめ!C26</f>
        <v>100</v>
      </c>
      <c r="D25" s="76">
        <f>投入係数表!W25</f>
        <v>0.46703578386137601</v>
      </c>
      <c r="E25" s="77">
        <f t="shared" si="0"/>
        <v>46.7035783861376</v>
      </c>
      <c r="F25" s="76">
        <f>分析係数表!C28</f>
        <v>0.18074367492972143</v>
      </c>
      <c r="G25" s="77">
        <f t="shared" si="1"/>
        <v>8.441376389878819</v>
      </c>
      <c r="H25" s="77">
        <v>9.2303065306155663</v>
      </c>
      <c r="I25" s="77">
        <f t="shared" si="2"/>
        <v>109.23030653061556</v>
      </c>
      <c r="J25" s="76">
        <f>分析係数表!G28</f>
        <v>0.12488465087665333</v>
      </c>
      <c r="K25" s="78">
        <f t="shared" si="3"/>
        <v>13.64118869622575</v>
      </c>
      <c r="L25" s="79"/>
      <c r="M25" s="80"/>
      <c r="N25" s="81">
        <f>分析係数表!H28</f>
        <v>2.063494796778767E-2</v>
      </c>
      <c r="O25" s="82">
        <f t="shared" si="4"/>
        <v>0.20942524241570501</v>
      </c>
      <c r="P25" s="76">
        <f>分析係数表!C28</f>
        <v>0.18074367492972143</v>
      </c>
      <c r="Q25" s="82">
        <f t="shared" si="5"/>
        <v>3.7852287937262294E-2</v>
      </c>
      <c r="R25" s="83">
        <v>4.3675187098089596E-2</v>
      </c>
      <c r="S25" s="84">
        <f t="shared" si="6"/>
        <v>109.27398171771365</v>
      </c>
      <c r="T25" s="85">
        <f>分析係数表!F28</f>
        <v>0.21337024505280427</v>
      </c>
      <c r="U25" s="86">
        <f t="shared" si="7"/>
        <v>23.315816257004215</v>
      </c>
      <c r="V25" s="87">
        <f>分析係数表!D28</f>
        <v>2.7888854711370859E-2</v>
      </c>
      <c r="W25" s="167">
        <f t="shared" si="8"/>
        <v>3</v>
      </c>
      <c r="X25" s="76">
        <f>分析係数表!E28</f>
        <v>2.7735055880241978E-2</v>
      </c>
      <c r="Y25" s="166">
        <f t="shared" si="9"/>
        <v>3</v>
      </c>
    </row>
    <row r="26" spans="1:25" x14ac:dyDescent="0.2">
      <c r="A26" s="6" t="s">
        <v>14</v>
      </c>
      <c r="B26" s="5" t="s">
        <v>50</v>
      </c>
      <c r="C26" s="90"/>
      <c r="D26" s="76">
        <f>投入係数表!W26</f>
        <v>1.5892545883317954E-3</v>
      </c>
      <c r="E26" s="77">
        <f t="shared" si="0"/>
        <v>0.15892545883317954</v>
      </c>
      <c r="F26" s="76">
        <f>分析係数表!C29</f>
        <v>0.4900686838685725</v>
      </c>
      <c r="G26" s="77">
        <f t="shared" si="1"/>
        <v>7.7884390443585305E-2</v>
      </c>
      <c r="H26" s="77">
        <v>0.12451878407031813</v>
      </c>
      <c r="I26" s="77">
        <f t="shared" si="2"/>
        <v>0.12451878407031813</v>
      </c>
      <c r="J26" s="76">
        <f>分析係数表!G29</f>
        <v>0.25811666442139297</v>
      </c>
      <c r="K26" s="78">
        <f t="shared" si="3"/>
        <v>3.2140373202038199E-2</v>
      </c>
      <c r="L26" s="79"/>
      <c r="M26" s="80"/>
      <c r="N26" s="81">
        <f>分析係数表!H29</f>
        <v>9.8668916708280954E-3</v>
      </c>
      <c r="O26" s="82">
        <f t="shared" si="4"/>
        <v>0.10013963608138995</v>
      </c>
      <c r="P26" s="76">
        <f>分析係数表!C29</f>
        <v>0.4900686838685725</v>
      </c>
      <c r="Q26" s="82">
        <f t="shared" si="5"/>
        <v>4.907529965748459E-2</v>
      </c>
      <c r="R26" s="83">
        <v>7.0690482280973882E-2</v>
      </c>
      <c r="S26" s="84">
        <f t="shared" si="6"/>
        <v>0.19520926635129202</v>
      </c>
      <c r="T26" s="85">
        <f>分析係数表!F29</f>
        <v>0.3889263101172033</v>
      </c>
      <c r="U26" s="86">
        <f t="shared" si="7"/>
        <v>7.5922019662694337E-2</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投入係数表!W27</f>
        <v>6.1519532451553372E-4</v>
      </c>
      <c r="E27" s="77">
        <f t="shared" si="0"/>
        <v>6.1519532451553373E-2</v>
      </c>
      <c r="F27" s="76">
        <f>分析係数表!C30</f>
        <v>1</v>
      </c>
      <c r="G27" s="77">
        <f t="shared" si="1"/>
        <v>6.1519532451553373E-2</v>
      </c>
      <c r="H27" s="77">
        <v>9.1489603547596887E-2</v>
      </c>
      <c r="I27" s="77">
        <f t="shared" si="2"/>
        <v>9.1489603547596887E-2</v>
      </c>
      <c r="J27" s="76">
        <f>分析係数表!G30</f>
        <v>0.3444616177228233</v>
      </c>
      <c r="K27" s="78">
        <f t="shared" si="3"/>
        <v>3.1514656842824978E-2</v>
      </c>
      <c r="L27" s="79"/>
      <c r="M27" s="80"/>
      <c r="N27" s="81">
        <f>分析係数表!H30</f>
        <v>0</v>
      </c>
      <c r="O27" s="82">
        <f t="shared" si="4"/>
        <v>0</v>
      </c>
      <c r="P27" s="76">
        <f>分析係数表!C30</f>
        <v>1</v>
      </c>
      <c r="Q27" s="82">
        <f t="shared" si="5"/>
        <v>0</v>
      </c>
      <c r="R27" s="83">
        <v>2.6877643336476315E-2</v>
      </c>
      <c r="S27" s="84">
        <f t="shared" si="6"/>
        <v>0.1183672468840732</v>
      </c>
      <c r="T27" s="85">
        <f>分析係数表!F30</f>
        <v>0.4403400309119011</v>
      </c>
      <c r="U27" s="86">
        <f t="shared" si="7"/>
        <v>5.2121837151889422E-2</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投入係数表!W28</f>
        <v>1.2508971598482518E-2</v>
      </c>
      <c r="E28" s="77">
        <f t="shared" si="0"/>
        <v>1.2508971598482517</v>
      </c>
      <c r="F28" s="76">
        <f>分析係数表!C31</f>
        <v>4.323595505617972E-2</v>
      </c>
      <c r="G28" s="77">
        <f t="shared" si="1"/>
        <v>5.4083733383101872E-2</v>
      </c>
      <c r="H28" s="77">
        <v>6.6419823696803215E-2</v>
      </c>
      <c r="I28" s="77">
        <f t="shared" si="2"/>
        <v>6.6419823696803215E-2</v>
      </c>
      <c r="J28" s="76">
        <f>分析係数表!G31</f>
        <v>7.0393374741200831E-2</v>
      </c>
      <c r="K28" s="78">
        <f t="shared" si="3"/>
        <v>4.6755155397335598E-3</v>
      </c>
      <c r="L28" s="79"/>
      <c r="M28" s="80"/>
      <c r="N28" s="81">
        <f>分析係数表!H31</f>
        <v>2.2758711736377779E-2</v>
      </c>
      <c r="O28" s="82">
        <f t="shared" si="4"/>
        <v>0.23097943982705713</v>
      </c>
      <c r="P28" s="76">
        <f>分析係数表!C31</f>
        <v>4.323595505617972E-2</v>
      </c>
      <c r="Q28" s="82">
        <f t="shared" si="5"/>
        <v>9.9866166792642094E-3</v>
      </c>
      <c r="R28" s="83">
        <v>1.3030210961151258E-2</v>
      </c>
      <c r="S28" s="84">
        <f t="shared" si="6"/>
        <v>7.9450034657954471E-2</v>
      </c>
      <c r="T28" s="85">
        <f>分析係数表!F31</f>
        <v>0.34575569358178054</v>
      </c>
      <c r="U28" s="86">
        <f t="shared" si="7"/>
        <v>2.7470301838257549E-2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投入係数表!W29</f>
        <v>3.5886393930072797E-4</v>
      </c>
      <c r="E29" s="77">
        <f t="shared" si="0"/>
        <v>3.5886393930072799E-2</v>
      </c>
      <c r="F29" s="76">
        <f>分析係数表!C32</f>
        <v>0.52019105514546249</v>
      </c>
      <c r="G29" s="77">
        <f t="shared" si="1"/>
        <v>1.8667781123850289E-2</v>
      </c>
      <c r="H29" s="77">
        <v>2.7306554020723555E-2</v>
      </c>
      <c r="I29" s="77">
        <f t="shared" si="2"/>
        <v>2.7306554020723555E-2</v>
      </c>
      <c r="J29" s="76">
        <f>分析係数表!G32</f>
        <v>0.14013266998341625</v>
      </c>
      <c r="K29" s="78">
        <f t="shared" si="3"/>
        <v>3.826540322970382E-3</v>
      </c>
      <c r="L29" s="79"/>
      <c r="M29" s="80"/>
      <c r="N29" s="81">
        <f>分析係数表!H32</f>
        <v>6.5492282701657108E-3</v>
      </c>
      <c r="O29" s="82">
        <f t="shared" si="4"/>
        <v>6.6468484449602058E-2</v>
      </c>
      <c r="P29" s="76">
        <f>分析係数表!C32</f>
        <v>0.52019105514546249</v>
      </c>
      <c r="Q29" s="82">
        <f t="shared" si="5"/>
        <v>3.4576311059758259E-2</v>
      </c>
      <c r="R29" s="83">
        <v>4.3466625613174367E-2</v>
      </c>
      <c r="S29" s="84">
        <f t="shared" si="6"/>
        <v>7.0773179633897926E-2</v>
      </c>
      <c r="T29" s="85">
        <f>分析係数表!F32</f>
        <v>0.48341625207296851</v>
      </c>
      <c r="U29" s="86">
        <f t="shared" si="7"/>
        <v>3.4212905245905881E-2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投入係数表!W30</f>
        <v>3.5886393930072797E-4</v>
      </c>
      <c r="E30" s="77">
        <f t="shared" si="0"/>
        <v>3.5886393930072799E-2</v>
      </c>
      <c r="F30" s="76">
        <f>分析係数表!C33</f>
        <v>0.8616094310609943</v>
      </c>
      <c r="G30" s="77">
        <f t="shared" si="1"/>
        <v>3.0920055456920743E-2</v>
      </c>
      <c r="H30" s="77">
        <v>4.3037795452826343E-2</v>
      </c>
      <c r="I30" s="77">
        <f t="shared" si="2"/>
        <v>4.3037795452826343E-2</v>
      </c>
      <c r="J30" s="76">
        <f>分析係数表!G33</f>
        <v>0.50771971496437052</v>
      </c>
      <c r="K30" s="78">
        <f t="shared" si="3"/>
        <v>2.1851137240003871E-2</v>
      </c>
      <c r="L30" s="79"/>
      <c r="M30" s="80"/>
      <c r="N30" s="81">
        <f>分析係数表!H33</f>
        <v>9.6430354898145438E-4</v>
      </c>
      <c r="O30" s="82">
        <f t="shared" si="4"/>
        <v>9.7867707165058253E-3</v>
      </c>
      <c r="P30" s="76">
        <f>分析係数表!C33</f>
        <v>0.8616094310609943</v>
      </c>
      <c r="Q30" s="82">
        <f t="shared" si="5"/>
        <v>8.4323739489729835E-3</v>
      </c>
      <c r="R30" s="83">
        <v>2.3721523546648519E-2</v>
      </c>
      <c r="S30" s="84">
        <f t="shared" si="6"/>
        <v>6.6759318999474862E-2</v>
      </c>
      <c r="T30" s="85">
        <f>分析係数表!F33</f>
        <v>0.64489311163895491</v>
      </c>
      <c r="U30" s="86">
        <f t="shared" si="7"/>
        <v>4.3052624960468945E-2</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投入係数表!W31</f>
        <v>4.0192761201681533E-2</v>
      </c>
      <c r="E31" s="77">
        <f t="shared" si="0"/>
        <v>4.0192761201681533</v>
      </c>
      <c r="F31" s="76">
        <f>分析係数表!C34</f>
        <v>0.46533725073451271</v>
      </c>
      <c r="G31" s="77">
        <f t="shared" si="1"/>
        <v>1.8703188997019273</v>
      </c>
      <c r="H31" s="77">
        <v>2.1645216777917646</v>
      </c>
      <c r="I31" s="77">
        <f t="shared" si="2"/>
        <v>2.1645216777917646</v>
      </c>
      <c r="J31" s="76">
        <f>分析係数表!G34</f>
        <v>0.42478189749182116</v>
      </c>
      <c r="K31" s="78">
        <f t="shared" si="3"/>
        <v>0.9194496254545661</v>
      </c>
      <c r="L31" s="79"/>
      <c r="M31" s="80"/>
      <c r="N31" s="81">
        <f>分析係数表!H34</f>
        <v>0.16189393808941618</v>
      </c>
      <c r="O31" s="82">
        <f t="shared" si="4"/>
        <v>1.6430706432086117</v>
      </c>
      <c r="P31" s="76">
        <f>分析係数表!C34</f>
        <v>0.46533725073451271</v>
      </c>
      <c r="Q31" s="82">
        <f t="shared" si="5"/>
        <v>0.7645819758732828</v>
      </c>
      <c r="R31" s="83">
        <v>0.83126859692765753</v>
      </c>
      <c r="S31" s="84">
        <f t="shared" si="6"/>
        <v>2.9957902747194223</v>
      </c>
      <c r="T31" s="85">
        <f>分析係数表!F34</f>
        <v>0.69907306434023986</v>
      </c>
      <c r="U31" s="86">
        <f t="shared" si="7"/>
        <v>2.0942762874687957</v>
      </c>
      <c r="V31" s="87">
        <f>分析係数表!D34</f>
        <v>0.22532715376226828</v>
      </c>
      <c r="W31" s="167">
        <f t="shared" si="8"/>
        <v>1</v>
      </c>
      <c r="X31" s="76">
        <f>分析係数表!E34</f>
        <v>0.16319520174482008</v>
      </c>
      <c r="Y31" s="166">
        <f t="shared" si="9"/>
        <v>0</v>
      </c>
    </row>
    <row r="32" spans="1:25" x14ac:dyDescent="0.2">
      <c r="A32" s="6" t="s">
        <v>20</v>
      </c>
      <c r="B32" s="5" t="s">
        <v>37</v>
      </c>
      <c r="C32" s="90"/>
      <c r="D32" s="76">
        <f>投入係数表!W32</f>
        <v>3.8449707782220854E-3</v>
      </c>
      <c r="E32" s="77">
        <f t="shared" si="0"/>
        <v>0.38449707782220854</v>
      </c>
      <c r="F32" s="76">
        <f>分析係数表!C35</f>
        <v>0.39835445318599483</v>
      </c>
      <c r="G32" s="77">
        <f t="shared" si="1"/>
        <v>0.15316612318747877</v>
      </c>
      <c r="H32" s="77">
        <v>0.21108373945746264</v>
      </c>
      <c r="I32" s="77">
        <f t="shared" si="2"/>
        <v>0.21108373945746264</v>
      </c>
      <c r="J32" s="76">
        <f>分析係数表!G35</f>
        <v>0.31392226148409896</v>
      </c>
      <c r="K32" s="78">
        <f t="shared" si="3"/>
        <v>6.6263884853007007E-2</v>
      </c>
      <c r="L32" s="79"/>
      <c r="M32" s="80"/>
      <c r="N32" s="81">
        <f>分析係数表!H35</f>
        <v>6.1135697025008755E-2</v>
      </c>
      <c r="O32" s="82">
        <f t="shared" si="4"/>
        <v>0.62046961250894972</v>
      </c>
      <c r="P32" s="76">
        <f>分析係数表!C35</f>
        <v>0.39835445318599483</v>
      </c>
      <c r="Q32" s="82">
        <f t="shared" si="5"/>
        <v>0.24716683320952876</v>
      </c>
      <c r="R32" s="83">
        <v>0.31785026856171378</v>
      </c>
      <c r="S32" s="84">
        <f t="shared" si="6"/>
        <v>0.52893400801917645</v>
      </c>
      <c r="T32" s="85">
        <f>分析係数表!F35</f>
        <v>0.64325088339222614</v>
      </c>
      <c r="U32" s="86">
        <f t="shared" si="7"/>
        <v>0.34023726791452608</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投入係数表!W33</f>
        <v>3.5886393930072797E-4</v>
      </c>
      <c r="E33" s="77">
        <f t="shared" si="0"/>
        <v>3.5886393930072799E-2</v>
      </c>
      <c r="F33" s="76">
        <f>分析係数表!C36</f>
        <v>0.82984806862140492</v>
      </c>
      <c r="G33" s="77">
        <f t="shared" si="1"/>
        <v>2.9780254692657823E-2</v>
      </c>
      <c r="H33" s="77">
        <v>0.11293529093803717</v>
      </c>
      <c r="I33" s="77">
        <f t="shared" si="2"/>
        <v>0.11293529093803717</v>
      </c>
      <c r="J33" s="76">
        <f>分析係数表!G36</f>
        <v>2.3700511715593859E-2</v>
      </c>
      <c r="K33" s="78">
        <f t="shared" si="3"/>
        <v>2.676624185980951E-3</v>
      </c>
      <c r="L33" s="79"/>
      <c r="M33" s="80"/>
      <c r="N33" s="81">
        <f>分析係数表!H36</f>
        <v>0.1825633254696675</v>
      </c>
      <c r="O33" s="82">
        <f t="shared" si="4"/>
        <v>1.8528454131499064</v>
      </c>
      <c r="P33" s="76">
        <f>分析係数表!C36</f>
        <v>0.82984806862140492</v>
      </c>
      <c r="Q33" s="82">
        <f t="shared" si="5"/>
        <v>1.5375801875564787</v>
      </c>
      <c r="R33" s="83">
        <v>1.6053571669370692</v>
      </c>
      <c r="S33" s="84">
        <f t="shared" si="6"/>
        <v>1.7182924578751064</v>
      </c>
      <c r="T33" s="85">
        <f>分析係数表!F36</f>
        <v>0.87735658497172098</v>
      </c>
      <c r="U33" s="86">
        <f t="shared" si="7"/>
        <v>1.507555202823968</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投入係数表!W34</f>
        <v>1.4610888957243925E-2</v>
      </c>
      <c r="E34" s="77">
        <f t="shared" si="0"/>
        <v>1.4610888957243926</v>
      </c>
      <c r="F34" s="76">
        <f>分析係数表!C37</f>
        <v>0.51418558077436582</v>
      </c>
      <c r="G34" s="77">
        <f t="shared" si="1"/>
        <v>0.7512708424110236</v>
      </c>
      <c r="H34" s="77">
        <v>0.93723012258846805</v>
      </c>
      <c r="I34" s="77">
        <f t="shared" si="2"/>
        <v>0.93723012258846805</v>
      </c>
      <c r="J34" s="76">
        <f>分析係数表!G37</f>
        <v>0.49604430379746833</v>
      </c>
      <c r="K34" s="78">
        <f t="shared" si="3"/>
        <v>0.46490766365741254</v>
      </c>
      <c r="L34" s="79"/>
      <c r="M34" s="80"/>
      <c r="N34" s="81">
        <f>分析係数表!H37</f>
        <v>4.8416074021777188E-2</v>
      </c>
      <c r="O34" s="82">
        <f t="shared" si="4"/>
        <v>0.49137744639122993</v>
      </c>
      <c r="P34" s="76">
        <f>分析係数表!C37</f>
        <v>0.51418558077436582</v>
      </c>
      <c r="Q34" s="82">
        <f t="shared" si="5"/>
        <v>0.25265919765209938</v>
      </c>
      <c r="R34" s="83">
        <v>0.30614093881981908</v>
      </c>
      <c r="S34" s="84">
        <f t="shared" si="6"/>
        <v>1.2433710614082871</v>
      </c>
      <c r="T34" s="85">
        <f>分析係数表!F37</f>
        <v>0.72084956183057447</v>
      </c>
      <c r="U34" s="86">
        <f t="shared" si="7"/>
        <v>0.89628348480898012</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投入係数表!W35</f>
        <v>2.1019173587614069E-3</v>
      </c>
      <c r="E35" s="77">
        <f t="shared" si="0"/>
        <v>0.21019173587614068</v>
      </c>
      <c r="F35" s="76">
        <f>分析係数表!C38</f>
        <v>1.798368367772285E-2</v>
      </c>
      <c r="G35" s="77">
        <f t="shared" si="1"/>
        <v>3.7800216896679835E-3</v>
      </c>
      <c r="H35" s="77">
        <v>7.3609947074923668E-3</v>
      </c>
      <c r="I35" s="77">
        <f t="shared" si="2"/>
        <v>7.3609947074923668E-3</v>
      </c>
      <c r="J35" s="76">
        <f>分析係数表!G38</f>
        <v>0.32425742574257427</v>
      </c>
      <c r="K35" s="78">
        <f t="shared" si="3"/>
        <v>2.3868571947561882E-3</v>
      </c>
      <c r="L35" s="79"/>
      <c r="M35" s="80"/>
      <c r="N35" s="81">
        <f>分析係数表!H38</f>
        <v>4.2681911846583896E-2</v>
      </c>
      <c r="O35" s="82">
        <f t="shared" si="4"/>
        <v>0.43318111338057924</v>
      </c>
      <c r="P35" s="76">
        <f>分析係数表!C38</f>
        <v>1.798368367772285E-2</v>
      </c>
      <c r="Q35" s="82">
        <f t="shared" si="5"/>
        <v>7.7901921182001342E-3</v>
      </c>
      <c r="R35" s="83">
        <v>9.853951257723691E-3</v>
      </c>
      <c r="S35" s="84">
        <f t="shared" si="6"/>
        <v>1.7214945965216059E-2</v>
      </c>
      <c r="T35" s="85">
        <f>分析係数表!F38</f>
        <v>0.53712871287128716</v>
      </c>
      <c r="U35" s="86">
        <f t="shared" si="7"/>
        <v>9.2466417684452604E-3</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投入係数表!W36</f>
        <v>0</v>
      </c>
      <c r="E36" s="77">
        <f t="shared" si="0"/>
        <v>0</v>
      </c>
      <c r="F36" s="76">
        <f>分析係数表!C39</f>
        <v>1</v>
      </c>
      <c r="G36" s="77">
        <f t="shared" si="1"/>
        <v>0</v>
      </c>
      <c r="H36" s="77">
        <v>2.795595885666452E-2</v>
      </c>
      <c r="I36" s="77">
        <f t="shared" si="2"/>
        <v>2.795595885666452E-2</v>
      </c>
      <c r="J36" s="76">
        <f>分析係数表!G39</f>
        <v>0.35219608488238197</v>
      </c>
      <c r="K36" s="78">
        <f t="shared" si="3"/>
        <v>9.8459792584501948E-3</v>
      </c>
      <c r="L36" s="79"/>
      <c r="M36" s="80"/>
      <c r="N36" s="81">
        <f>分析係数表!H39</f>
        <v>3.8399944896940056E-3</v>
      </c>
      <c r="O36" s="82">
        <f t="shared" si="4"/>
        <v>3.8972319103228549E-2</v>
      </c>
      <c r="P36" s="76">
        <f>分析係数表!C39</f>
        <v>1</v>
      </c>
      <c r="Q36" s="82">
        <f t="shared" si="5"/>
        <v>3.8972319103228549E-2</v>
      </c>
      <c r="R36" s="83">
        <v>6.5053642779181534E-2</v>
      </c>
      <c r="S36" s="84">
        <f t="shared" si="6"/>
        <v>9.3009601635846054E-2</v>
      </c>
      <c r="T36" s="85">
        <f>分析係数表!F39</f>
        <v>0.70282941273235733</v>
      </c>
      <c r="U36" s="86">
        <f t="shared" si="7"/>
        <v>6.5369883696192177E-2</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投入係数表!W37</f>
        <v>5.1266277042961143E-5</v>
      </c>
      <c r="E37" s="77">
        <f t="shared" si="0"/>
        <v>5.1266277042961144E-3</v>
      </c>
      <c r="F37" s="76">
        <f>分析係数表!C40</f>
        <v>0.9626016260162602</v>
      </c>
      <c r="G37" s="77">
        <f t="shared" si="1"/>
        <v>4.9349001641354473E-3</v>
      </c>
      <c r="H37" s="77">
        <v>7.2720752969002026E-3</v>
      </c>
      <c r="I37" s="77">
        <f t="shared" si="2"/>
        <v>7.2720752969002026E-3</v>
      </c>
      <c r="J37" s="76">
        <f>分析係数表!G40</f>
        <v>0.50871012884234912</v>
      </c>
      <c r="K37" s="78">
        <f t="shared" si="3"/>
        <v>3.6993783612373661E-3</v>
      </c>
      <c r="L37" s="79"/>
      <c r="M37" s="80"/>
      <c r="N37" s="81">
        <f>分析係数表!H40</f>
        <v>2.9858970605961464E-2</v>
      </c>
      <c r="O37" s="82">
        <f t="shared" si="4"/>
        <v>0.30304036468609108</v>
      </c>
      <c r="P37" s="76">
        <f>分析係数表!C40</f>
        <v>0.9626016260162602</v>
      </c>
      <c r="Q37" s="82">
        <f t="shared" si="5"/>
        <v>0.29170714779539175</v>
      </c>
      <c r="R37" s="83">
        <v>0.29222690529820361</v>
      </c>
      <c r="S37" s="84">
        <f t="shared" si="6"/>
        <v>0.29949898059510383</v>
      </c>
      <c r="T37" s="85">
        <f>分析係数表!F40</f>
        <v>0.70414515272885203</v>
      </c>
      <c r="U37" s="86">
        <f t="shared" si="7"/>
        <v>0.21089075543327487</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投入係数表!W38</f>
        <v>0</v>
      </c>
      <c r="E38" s="77">
        <f t="shared" si="0"/>
        <v>0</v>
      </c>
      <c r="F38" s="76">
        <f>分析係数表!C41</f>
        <v>0.80407934786411506</v>
      </c>
      <c r="G38" s="77">
        <f t="shared" si="1"/>
        <v>0</v>
      </c>
      <c r="H38" s="77">
        <v>9.8604543654772772E-4</v>
      </c>
      <c r="I38" s="77">
        <f t="shared" si="2"/>
        <v>9.8604543654772772E-4</v>
      </c>
      <c r="J38" s="76">
        <f>分析係数表!G41</f>
        <v>0.44359889765752225</v>
      </c>
      <c r="K38" s="78">
        <f t="shared" si="3"/>
        <v>4.3740866869280233E-4</v>
      </c>
      <c r="L38" s="79"/>
      <c r="M38" s="80"/>
      <c r="N38" s="81">
        <f>分析係数表!H41</f>
        <v>5.117122701886706E-2</v>
      </c>
      <c r="O38" s="82">
        <f t="shared" si="4"/>
        <v>0.51933964843838953</v>
      </c>
      <c r="P38" s="76">
        <f>分析係数表!C41</f>
        <v>0.80407934786411506</v>
      </c>
      <c r="Q38" s="82">
        <f t="shared" si="5"/>
        <v>0.41759028583631902</v>
      </c>
      <c r="R38" s="83">
        <v>0.42517766842977839</v>
      </c>
      <c r="S38" s="84">
        <f t="shared" si="6"/>
        <v>0.42616371386632612</v>
      </c>
      <c r="T38" s="85">
        <f>分析係数表!F41</f>
        <v>0.54800826756858323</v>
      </c>
      <c r="U38" s="86">
        <f t="shared" si="7"/>
        <v>0.23354123853647879</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投入係数表!W39</f>
        <v>1.5379883112888343E-4</v>
      </c>
      <c r="E39" s="77">
        <f>$C$25*D39</f>
        <v>1.5379883112888343E-2</v>
      </c>
      <c r="F39" s="76">
        <f>分析係数表!C42</f>
        <v>0.72084063047285463</v>
      </c>
      <c r="G39" s="77">
        <f>E39*F39</f>
        <v>1.1086444639693244E-2</v>
      </c>
      <c r="H39" s="77">
        <v>1.7687766101862804E-2</v>
      </c>
      <c r="I39" s="77">
        <f>C39+H39</f>
        <v>1.7687766101862804E-2</v>
      </c>
      <c r="J39" s="76">
        <f>分析係数表!G42</f>
        <v>0.48553519768563164</v>
      </c>
      <c r="K39" s="78">
        <f>I39*J39</f>
        <v>8.5880330108851696E-3</v>
      </c>
      <c r="L39" s="79"/>
      <c r="M39" s="80"/>
      <c r="N39" s="81">
        <f>分析係数表!H42</f>
        <v>1.3345272329654056E-2</v>
      </c>
      <c r="O39" s="82">
        <f t="shared" si="4"/>
        <v>0.13544191616592882</v>
      </c>
      <c r="P39" s="76">
        <f>分析係数表!C42</f>
        <v>0.72084063047285463</v>
      </c>
      <c r="Q39" s="82">
        <f>O39*P39</f>
        <v>9.7632036241499659E-2</v>
      </c>
      <c r="R39" s="83">
        <v>0.10265237692131196</v>
      </c>
      <c r="S39" s="84">
        <f>I39+R39</f>
        <v>0.12034014302317476</v>
      </c>
      <c r="T39" s="85">
        <f>分析係数表!F42</f>
        <v>0.55737704918032782</v>
      </c>
      <c r="U39" s="86">
        <f>S39*T39</f>
        <v>6.7074833816195764E-2</v>
      </c>
      <c r="V39" s="87">
        <f>分析係数表!D42</f>
        <v>0.19961427193828352</v>
      </c>
      <c r="W39" s="167">
        <f>ROUND(S39*V39,0)</f>
        <v>0</v>
      </c>
      <c r="X39" s="76">
        <f>分析係数表!E42</f>
        <v>0.15043394406943106</v>
      </c>
      <c r="Y39" s="166">
        <f>ROUND(S39*X39,0)</f>
        <v>0</v>
      </c>
    </row>
    <row r="40" spans="1:25" x14ac:dyDescent="0.2">
      <c r="A40" s="6" t="s">
        <v>195</v>
      </c>
      <c r="B40" s="5" t="s">
        <v>41</v>
      </c>
      <c r="C40" s="90"/>
      <c r="D40" s="76">
        <f>投入係数表!W40</f>
        <v>2.3428688608633241E-2</v>
      </c>
      <c r="E40" s="77">
        <f>$C$25*D40</f>
        <v>2.3428688608633239</v>
      </c>
      <c r="F40" s="76">
        <f>分析係数表!C43</f>
        <v>0.38963327337469256</v>
      </c>
      <c r="G40" s="77">
        <f>E40*F40</f>
        <v>0.91285966334581403</v>
      </c>
      <c r="H40" s="77">
        <v>1.2141342565379563</v>
      </c>
      <c r="I40" s="77">
        <f>C40+H40</f>
        <v>1.2141342565379563</v>
      </c>
      <c r="J40" s="76">
        <f>分析係数表!G43</f>
        <v>0.33758167298539971</v>
      </c>
      <c r="K40" s="78">
        <f>I40*J40</f>
        <v>0.40986947355096776</v>
      </c>
      <c r="L40" s="79"/>
      <c r="M40" s="80"/>
      <c r="N40" s="81">
        <f>分析係数表!H43</f>
        <v>3.6299140736659033E-2</v>
      </c>
      <c r="O40" s="82">
        <f t="shared" si="4"/>
        <v>0.36840201197132644</v>
      </c>
      <c r="P40" s="76">
        <f>分析係数表!C43</f>
        <v>0.38963327337469256</v>
      </c>
      <c r="Q40" s="82">
        <f>O40*P40</f>
        <v>0.14354168184221058</v>
      </c>
      <c r="R40" s="83">
        <v>0.25659853924544207</v>
      </c>
      <c r="S40" s="84">
        <f>I40+R40</f>
        <v>1.4707327957833982</v>
      </c>
      <c r="T40" s="85">
        <f>分析係数表!F43</f>
        <v>0.6053884004194563</v>
      </c>
      <c r="U40" s="86">
        <f>S40*T40</f>
        <v>0.8903645746837463</v>
      </c>
      <c r="V40" s="87">
        <f>分析係数表!D43</f>
        <v>0.1323707348552069</v>
      </c>
      <c r="W40" s="167">
        <f>ROUND(S40*V40,0)</f>
        <v>0</v>
      </c>
      <c r="X40" s="76">
        <f>分析係数表!E43</f>
        <v>0.1111559248205211</v>
      </c>
      <c r="Y40" s="166">
        <f>ROUND(S40*X40,0)</f>
        <v>0</v>
      </c>
    </row>
    <row r="41" spans="1:25" x14ac:dyDescent="0.2">
      <c r="A41" s="6" t="s">
        <v>341</v>
      </c>
      <c r="B41" s="5" t="s">
        <v>42</v>
      </c>
      <c r="C41" s="90"/>
      <c r="D41" s="76">
        <f>投入係数表!W41</f>
        <v>1.0253255408592229E-4</v>
      </c>
      <c r="E41" s="77">
        <f>$C$25*D41</f>
        <v>1.0253255408592229E-2</v>
      </c>
      <c r="F41" s="76">
        <f>分析係数表!C44</f>
        <v>0.46868809379421872</v>
      </c>
      <c r="G41" s="77">
        <f>E41*F41</f>
        <v>4.805578732638355E-3</v>
      </c>
      <c r="H41" s="77">
        <v>7.1832527121775706E-3</v>
      </c>
      <c r="I41" s="77">
        <f>C41+H41</f>
        <v>7.1832527121775706E-3</v>
      </c>
      <c r="J41" s="76">
        <f>分析係数表!G44</f>
        <v>0.26169007702763936</v>
      </c>
      <c r="K41" s="78">
        <f>I41*J41</f>
        <v>1.8797859555587477E-3</v>
      </c>
      <c r="L41" s="79"/>
      <c r="M41" s="80"/>
      <c r="N41" s="81">
        <f>分析係数表!H44</f>
        <v>0.11189365109431233</v>
      </c>
      <c r="O41" s="82">
        <f t="shared" si="4"/>
        <v>1.1356149306402652</v>
      </c>
      <c r="P41" s="76">
        <f>分析係数表!C44</f>
        <v>0.46868809379421872</v>
      </c>
      <c r="Q41" s="82">
        <f>O41*P41</f>
        <v>0.5322491971260398</v>
      </c>
      <c r="R41" s="83">
        <v>0.54091805229148737</v>
      </c>
      <c r="S41" s="84">
        <f>I41+R41</f>
        <v>0.54810130500366494</v>
      </c>
      <c r="T41" s="85">
        <f>分析係数表!F44</f>
        <v>0.56748980516538283</v>
      </c>
      <c r="U41" s="86">
        <f>S41*T41</f>
        <v>0.31104190278742189</v>
      </c>
      <c r="V41" s="87">
        <f>分析係数表!D44</f>
        <v>0.1153375623017671</v>
      </c>
      <c r="W41" s="167">
        <f>ROUND(S41*V41,0)</f>
        <v>0</v>
      </c>
      <c r="X41" s="76">
        <f>分析係数表!E44</f>
        <v>8.8151336656094245E-2</v>
      </c>
      <c r="Y41" s="166">
        <f>ROUND(S41*X41,0)</f>
        <v>0</v>
      </c>
    </row>
    <row r="42" spans="1:25" x14ac:dyDescent="0.2">
      <c r="A42" s="6" t="s">
        <v>342</v>
      </c>
      <c r="B42" s="5" t="s">
        <v>279</v>
      </c>
      <c r="C42" s="90"/>
      <c r="D42" s="76">
        <f>投入係数表!W42</f>
        <v>1.0253255408592228E-3</v>
      </c>
      <c r="E42" s="77">
        <f>$C$25*D42</f>
        <v>0.10253255408592228</v>
      </c>
      <c r="F42" s="76">
        <f>分析係数表!C45</f>
        <v>1</v>
      </c>
      <c r="G42" s="77">
        <f>E42*F42</f>
        <v>0.10253255408592228</v>
      </c>
      <c r="H42" s="77">
        <v>0.12610131239394523</v>
      </c>
      <c r="I42" s="77">
        <f>C42+H42</f>
        <v>0.12610131239394523</v>
      </c>
      <c r="J42" s="76">
        <f>分析係数表!G45</f>
        <v>0</v>
      </c>
      <c r="K42" s="78">
        <f>I42*J42</f>
        <v>0</v>
      </c>
      <c r="L42" s="79"/>
      <c r="M42" s="80"/>
      <c r="N42" s="81">
        <f>分析係数表!H45</f>
        <v>0</v>
      </c>
      <c r="O42" s="82">
        <f t="shared" si="4"/>
        <v>0</v>
      </c>
      <c r="P42" s="76">
        <f>分析係数表!C45</f>
        <v>1</v>
      </c>
      <c r="Q42" s="82">
        <f>O42*P42</f>
        <v>0</v>
      </c>
      <c r="R42" s="83">
        <v>1.0708692427867619E-2</v>
      </c>
      <c r="S42" s="84">
        <f>I42+R42</f>
        <v>0.13681000482181285</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投入係数表!W43</f>
        <v>1.9993848046754845E-3</v>
      </c>
      <c r="E43" s="77">
        <f>$C$25*D43</f>
        <v>0.19993848046754845</v>
      </c>
      <c r="F43" s="76">
        <f>分析係数表!C46</f>
        <v>0.536069455406472</v>
      </c>
      <c r="G43" s="77">
        <f>E43*F43</f>
        <v>0.10718091233903623</v>
      </c>
      <c r="H43" s="77">
        <v>0.14753811464819541</v>
      </c>
      <c r="I43" s="77">
        <f>C43+H43</f>
        <v>0.14753811464819541</v>
      </c>
      <c r="J43" s="76">
        <f>分析係数表!G46</f>
        <v>9.4007050528789656E-3</v>
      </c>
      <c r="K43" s="78">
        <f>I43*J43</f>
        <v>1.3869622998655268E-3</v>
      </c>
      <c r="L43" s="79"/>
      <c r="M43" s="80"/>
      <c r="N43" s="81">
        <f>分析係数表!H46</f>
        <v>2.2310999374350673E-2</v>
      </c>
      <c r="O43" s="82">
        <f t="shared" si="4"/>
        <v>0.2264355819943937</v>
      </c>
      <c r="P43" s="76">
        <f>分析係数表!C46</f>
        <v>0.536069455406472</v>
      </c>
      <c r="Q43" s="82">
        <f>O43*P43</f>
        <v>0.12138519912438217</v>
      </c>
      <c r="R43" s="83">
        <v>0.1376446911518511</v>
      </c>
      <c r="S43" s="84">
        <f>I43+R43</f>
        <v>0.28518280580004651</v>
      </c>
      <c r="T43" s="85">
        <f>分析係数表!F46</f>
        <v>0.31345475910693305</v>
      </c>
      <c r="U43" s="86">
        <f>S43*T43</f>
        <v>8.9391907693492853E-2</v>
      </c>
      <c r="V43" s="87">
        <f>分析係数表!D46</f>
        <v>1.7626321974148062E-3</v>
      </c>
      <c r="W43" s="167">
        <f>ROUND(S43*V43,0)</f>
        <v>0</v>
      </c>
      <c r="X43" s="76">
        <f>分析係数表!E46</f>
        <v>4.4065804935370153E-3</v>
      </c>
      <c r="Y43" s="166">
        <f>ROUND(S43*X43,0)</f>
        <v>0</v>
      </c>
    </row>
    <row r="44" spans="1:25" x14ac:dyDescent="0.2">
      <c r="A44" s="192">
        <v>40</v>
      </c>
      <c r="B44" s="14" t="s">
        <v>151</v>
      </c>
      <c r="C44" s="197">
        <f>SUM(C5:C43)</f>
        <v>100</v>
      </c>
      <c r="D44" s="92">
        <f>投入係数表!W44</f>
        <v>0.77950374243822418</v>
      </c>
      <c r="E44" s="91">
        <f>SUM(E5:E43)</f>
        <v>77.950374243822395</v>
      </c>
      <c r="F44" s="92">
        <f>分析係数表!C47</f>
        <v>0.44522465035354009</v>
      </c>
      <c r="G44" s="91">
        <f>SUM(G5:G43)</f>
        <v>15.486858523039404</v>
      </c>
      <c r="H44" s="91">
        <f>SUM(H5:H43)</f>
        <v>17.937495391263333</v>
      </c>
      <c r="I44" s="91">
        <f>SUM(I5:I43)</f>
        <v>117.93749539126337</v>
      </c>
      <c r="J44" s="92">
        <f>分析係数表!G47</f>
        <v>0.26635660586338372</v>
      </c>
      <c r="K44" s="93">
        <f>SUM(K5:K43)</f>
        <v>16.178091387002127</v>
      </c>
      <c r="L44" s="94">
        <f>最終需要_まとめ!$L$33</f>
        <v>0.62733333333333341</v>
      </c>
      <c r="M44" s="91">
        <f>K44*L44</f>
        <v>10.149055996779335</v>
      </c>
      <c r="N44" s="95">
        <f>分析係数表!H47</f>
        <v>1</v>
      </c>
      <c r="O44" s="96">
        <f>SUM(O5:O43)</f>
        <v>10.149055996779337</v>
      </c>
      <c r="P44" s="92">
        <f>分析係数表!C47</f>
        <v>0.44522465035354009</v>
      </c>
      <c r="Q44" s="96">
        <f>SUM(Q5:Q43)</f>
        <v>4.9303402719742033</v>
      </c>
      <c r="R44" s="91">
        <f>SUM(R5:R43)</f>
        <v>5.5304514986726758</v>
      </c>
      <c r="S44" s="97">
        <f>SUM(S5:S43)</f>
        <v>123.46794688993603</v>
      </c>
      <c r="T44" s="98">
        <f>分析係数表!F47</f>
        <v>0.51444037128882703</v>
      </c>
      <c r="U44" s="99">
        <f>SUM(U5:U43)</f>
        <v>31.475203512141238</v>
      </c>
      <c r="V44" s="100">
        <f>分析係数表!D47</f>
        <v>9.5757819315252443E-2</v>
      </c>
      <c r="W44" s="164">
        <f>SUM(W5:W43)</f>
        <v>4</v>
      </c>
      <c r="X44" s="92">
        <f>分析係数表!E47</f>
        <v>7.8077982415729788E-2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295</v>
      </c>
      <c r="S2" s="3" t="s">
        <v>153</v>
      </c>
      <c r="U2" s="64" t="s">
        <v>210</v>
      </c>
      <c r="W2" s="3" t="s">
        <v>130</v>
      </c>
      <c r="Y2" s="3" t="s">
        <v>154</v>
      </c>
    </row>
    <row r="3" spans="1:25" ht="44" x14ac:dyDescent="0.2">
      <c r="B3" s="65"/>
      <c r="C3" s="66" t="s">
        <v>228</v>
      </c>
      <c r="D3" s="66" t="s">
        <v>235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投入係数表!X5</f>
        <v>3.3679105482958371E-3</v>
      </c>
      <c r="E5" s="77">
        <f t="shared" ref="E5:E38" si="0">$C$26*D5</f>
        <v>0.33679105482958371</v>
      </c>
      <c r="F5" s="76">
        <f>分析係数表!C8</f>
        <v>0.25708080716677228</v>
      </c>
      <c r="G5" s="77">
        <f t="shared" ref="G5:G38" si="1">E5*F5</f>
        <v>8.6582516222138042E-2</v>
      </c>
      <c r="H5" s="77">
        <f t="array" ref="H5:H43">MMULT(逆行列係数!C5:AO43,'22'!G5:G43)</f>
        <v>0.10001074521562933</v>
      </c>
      <c r="I5" s="77">
        <f t="shared" ref="I5:I38" si="2">C5+H5</f>
        <v>0.10001074521562933</v>
      </c>
      <c r="J5" s="76">
        <f>分析係数表!G8</f>
        <v>0.11961316593145571</v>
      </c>
      <c r="K5" s="78">
        <f t="shared" ref="K5:K38" si="3">I5*J5</f>
        <v>1.1962601862405612E-2</v>
      </c>
      <c r="L5" s="79" t="s">
        <v>184</v>
      </c>
      <c r="M5" s="80" t="s">
        <v>184</v>
      </c>
      <c r="N5" s="81">
        <f>分析係数表!H8</f>
        <v>1.1829938181254628E-2</v>
      </c>
      <c r="O5" s="82">
        <f t="shared" ref="O5:O43" si="4">$M$44*N5</f>
        <v>0.2466326712296435</v>
      </c>
      <c r="P5" s="76">
        <f>分析係数表!C8</f>
        <v>0.25708080716677228</v>
      </c>
      <c r="Q5" s="82">
        <f t="shared" ref="Q5:Q38" si="5">O5*P5</f>
        <v>6.3404526193413926E-2</v>
      </c>
      <c r="R5" s="83">
        <f t="array" ref="R5:R43">MMULT(逆行列係数!C5:AO43,'22'!Q5:Q43)</f>
        <v>9.1925565050124683E-2</v>
      </c>
      <c r="S5" s="84">
        <f t="shared" ref="S5:S38" si="6">I5+R5</f>
        <v>0.19193631026575403</v>
      </c>
      <c r="T5" s="85">
        <f>分析係数表!F8</f>
        <v>0.4511367492365117</v>
      </c>
      <c r="U5" s="86">
        <f t="shared" ref="U5:U38" si="7">S5*T5</f>
        <v>8.6589523073742777E-2</v>
      </c>
      <c r="V5" s="87">
        <f>分析係数表!D8</f>
        <v>0.32558534102477094</v>
      </c>
      <c r="W5" s="88">
        <f t="shared" ref="W5:W38" si="8">ROUND(S5*V5,0)</f>
        <v>0</v>
      </c>
      <c r="X5" s="76">
        <f>分析係数表!E8</f>
        <v>0.2662029182219206</v>
      </c>
      <c r="Y5" s="89">
        <f t="shared" ref="Y5:Y38" si="9">ROUND(S5*X5,0)</f>
        <v>0</v>
      </c>
    </row>
    <row r="6" spans="1:25" x14ac:dyDescent="0.2">
      <c r="A6" s="6" t="s">
        <v>220</v>
      </c>
      <c r="B6" s="5" t="s">
        <v>266</v>
      </c>
      <c r="C6" s="90"/>
      <c r="D6" s="76">
        <f>投入係数表!X6</f>
        <v>4.0414926579550049E-4</v>
      </c>
      <c r="E6" s="77">
        <f t="shared" si="0"/>
        <v>4.0414926579550051E-2</v>
      </c>
      <c r="F6" s="76">
        <f>分析係数表!C9</f>
        <v>5.5710306406685284E-2</v>
      </c>
      <c r="G6" s="77">
        <f t="shared" si="1"/>
        <v>2.2515279431504225E-3</v>
      </c>
      <c r="H6" s="77">
        <v>4.4573247837943527E-3</v>
      </c>
      <c r="I6" s="77">
        <f t="shared" si="2"/>
        <v>4.4573247837943527E-3</v>
      </c>
      <c r="J6" s="76">
        <f>分析係数表!G9</f>
        <v>0.27272727272727271</v>
      </c>
      <c r="K6" s="78">
        <f t="shared" si="3"/>
        <v>1.2156340319439143E-3</v>
      </c>
      <c r="L6" s="79"/>
      <c r="M6" s="80"/>
      <c r="N6" s="81">
        <f>分析係数表!H9</f>
        <v>6.1990942434522072E-4</v>
      </c>
      <c r="O6" s="82">
        <f t="shared" si="4"/>
        <v>1.2923982771859049E-2</v>
      </c>
      <c r="P6" s="76">
        <f>分析係数表!C9</f>
        <v>5.5710306406685284E-2</v>
      </c>
      <c r="Q6" s="82">
        <f t="shared" si="5"/>
        <v>7.1999904021498946E-4</v>
      </c>
      <c r="R6" s="83">
        <v>8.3670819996927066E-4</v>
      </c>
      <c r="S6" s="84">
        <f t="shared" si="6"/>
        <v>5.2940329837636232E-3</v>
      </c>
      <c r="T6" s="85">
        <f>分析係数表!F9</f>
        <v>0.77272727272727271</v>
      </c>
      <c r="U6" s="86">
        <f t="shared" si="7"/>
        <v>4.0908436692718908E-3</v>
      </c>
      <c r="V6" s="87">
        <f>分析係数表!D9</f>
        <v>0</v>
      </c>
      <c r="W6" s="88">
        <f t="shared" si="8"/>
        <v>0</v>
      </c>
      <c r="X6" s="76">
        <f>分析係数表!E9</f>
        <v>0</v>
      </c>
      <c r="Y6" s="89">
        <f t="shared" si="9"/>
        <v>0</v>
      </c>
    </row>
    <row r="7" spans="1:25" x14ac:dyDescent="0.2">
      <c r="A7" s="6" t="s">
        <v>221</v>
      </c>
      <c r="B7" s="5" t="s">
        <v>267</v>
      </c>
      <c r="C7" s="90"/>
      <c r="D7" s="76">
        <f>投入係数表!X7</f>
        <v>9.2954331132965116E-3</v>
      </c>
      <c r="E7" s="77">
        <f t="shared" si="0"/>
        <v>0.92954331132965118</v>
      </c>
      <c r="F7" s="76">
        <f>分析係数表!C10</f>
        <v>2.7964205816555232E-3</v>
      </c>
      <c r="G7" s="77">
        <f t="shared" si="1"/>
        <v>2.5993940473424642E-3</v>
      </c>
      <c r="H7" s="77">
        <v>2.6822682580552796E-3</v>
      </c>
      <c r="I7" s="77">
        <f t="shared" si="2"/>
        <v>2.6822682580552796E-3</v>
      </c>
      <c r="J7" s="76">
        <f>分析係数表!G10</f>
        <v>0.2857142857142857</v>
      </c>
      <c r="K7" s="78">
        <f t="shared" si="3"/>
        <v>7.6636235944436558E-4</v>
      </c>
      <c r="L7" s="79"/>
      <c r="M7" s="80"/>
      <c r="N7" s="81">
        <f>分析係数表!H10</f>
        <v>1.205379436226818E-3</v>
      </c>
      <c r="O7" s="82">
        <f t="shared" si="4"/>
        <v>2.5129966500837039E-2</v>
      </c>
      <c r="P7" s="76">
        <f>分析係数表!C10</f>
        <v>2.7964205816555232E-3</v>
      </c>
      <c r="Q7" s="82">
        <f t="shared" si="5"/>
        <v>7.0273955539254529E-5</v>
      </c>
      <c r="R7" s="83">
        <v>1.2466345232560599E-4</v>
      </c>
      <c r="S7" s="84">
        <f t="shared" si="6"/>
        <v>2.8069317103808855E-3</v>
      </c>
      <c r="T7" s="85">
        <f>分析係数表!F10</f>
        <v>0.5714285714285714</v>
      </c>
      <c r="U7" s="86">
        <f t="shared" si="7"/>
        <v>1.6039609773605059E-3</v>
      </c>
      <c r="V7" s="87">
        <f>分析係数表!D10</f>
        <v>0.14285714285714285</v>
      </c>
      <c r="W7" s="88">
        <f t="shared" si="8"/>
        <v>0</v>
      </c>
      <c r="X7" s="76">
        <f>分析係数表!E10</f>
        <v>0</v>
      </c>
      <c r="Y7" s="89">
        <f t="shared" si="9"/>
        <v>0</v>
      </c>
    </row>
    <row r="8" spans="1:25" x14ac:dyDescent="0.2">
      <c r="A8" s="6" t="s">
        <v>222</v>
      </c>
      <c r="B8" s="5" t="s">
        <v>27</v>
      </c>
      <c r="C8" s="90"/>
      <c r="D8" s="76">
        <f>投入係数表!X8</f>
        <v>9.4301495352283442E-4</v>
      </c>
      <c r="E8" s="77">
        <f t="shared" si="0"/>
        <v>9.4301495352283438E-2</v>
      </c>
      <c r="F8" s="76">
        <f>分析係数表!C11</f>
        <v>6.4759848893686245E-3</v>
      </c>
      <c r="G8" s="77">
        <f t="shared" si="1"/>
        <v>6.1069505894625312E-4</v>
      </c>
      <c r="H8" s="77">
        <v>1.3173432841585369E-3</v>
      </c>
      <c r="I8" s="77">
        <f t="shared" si="2"/>
        <v>1.3173432841585369E-3</v>
      </c>
      <c r="J8" s="76">
        <f>分析係数表!G11</f>
        <v>0.45</v>
      </c>
      <c r="K8" s="78">
        <f t="shared" si="3"/>
        <v>5.9280447787134162E-4</v>
      </c>
      <c r="L8" s="79"/>
      <c r="M8" s="80"/>
      <c r="N8" s="81">
        <f>分析係数表!H11</f>
        <v>-2.2959608309082246E-5</v>
      </c>
      <c r="O8" s="82">
        <f t="shared" si="4"/>
        <v>-4.7866602858737209E-4</v>
      </c>
      <c r="P8" s="76">
        <f>分析係数表!C11</f>
        <v>6.4759848893686245E-3</v>
      </c>
      <c r="Q8" s="82">
        <f t="shared" si="5"/>
        <v>-3.0998339681859118E-6</v>
      </c>
      <c r="R8" s="83">
        <v>1.6141339847704363E-4</v>
      </c>
      <c r="S8" s="84">
        <f t="shared" si="6"/>
        <v>1.4787566826355806E-3</v>
      </c>
      <c r="T8" s="85">
        <f>分析係数表!F11</f>
        <v>0.7</v>
      </c>
      <c r="U8" s="86">
        <f t="shared" si="7"/>
        <v>1.0351296778449064E-3</v>
      </c>
      <c r="V8" s="87">
        <f>分析係数表!D11</f>
        <v>0</v>
      </c>
      <c r="W8" s="88">
        <f t="shared" si="8"/>
        <v>0</v>
      </c>
      <c r="X8" s="76">
        <f>分析係数表!E11</f>
        <v>0</v>
      </c>
      <c r="Y8" s="89">
        <f t="shared" si="9"/>
        <v>0</v>
      </c>
    </row>
    <row r="9" spans="1:25" x14ac:dyDescent="0.2">
      <c r="A9" s="6" t="s">
        <v>223</v>
      </c>
      <c r="B9" s="5" t="s">
        <v>191</v>
      </c>
      <c r="C9" s="90"/>
      <c r="D9" s="76">
        <f>投入係数表!X9</f>
        <v>4.5803583456823383E-3</v>
      </c>
      <c r="E9" s="77">
        <f t="shared" si="0"/>
        <v>0.45803583456823382</v>
      </c>
      <c r="F9" s="76">
        <f>分析係数表!C12</f>
        <v>0.17595248540478525</v>
      </c>
      <c r="G9" s="77">
        <f t="shared" si="1"/>
        <v>8.0592543496735794E-2</v>
      </c>
      <c r="H9" s="77">
        <v>8.9934233484086509E-2</v>
      </c>
      <c r="I9" s="77">
        <f t="shared" si="2"/>
        <v>8.9934233484086509E-2</v>
      </c>
      <c r="J9" s="76">
        <f>分析係数表!G12</f>
        <v>0.14349788595589075</v>
      </c>
      <c r="K9" s="78">
        <f t="shared" si="3"/>
        <v>1.2905372380029896E-2</v>
      </c>
      <c r="L9" s="79"/>
      <c r="M9" s="80"/>
      <c r="N9" s="81">
        <f>分析係数表!H12</f>
        <v>9.2205786969274298E-2</v>
      </c>
      <c r="O9" s="82">
        <f t="shared" si="4"/>
        <v>1.9223227708068864</v>
      </c>
      <c r="P9" s="76">
        <f>分析係数表!C12</f>
        <v>0.17595248540478525</v>
      </c>
      <c r="Q9" s="82">
        <f t="shared" si="5"/>
        <v>0.33823746927368503</v>
      </c>
      <c r="R9" s="83">
        <v>0.37605512061784857</v>
      </c>
      <c r="S9" s="84">
        <f t="shared" si="6"/>
        <v>0.46598935410193509</v>
      </c>
      <c r="T9" s="85">
        <f>分析係数表!F12</f>
        <v>0.29285224545766197</v>
      </c>
      <c r="U9" s="86">
        <f t="shared" si="7"/>
        <v>0.13646602870811725</v>
      </c>
      <c r="V9" s="87">
        <f>分析係数表!D12</f>
        <v>4.4880585075991318E-2</v>
      </c>
      <c r="W9" s="88">
        <f t="shared" si="8"/>
        <v>0</v>
      </c>
      <c r="X9" s="76">
        <f>分析係数表!E12</f>
        <v>4.4223517312307163E-2</v>
      </c>
      <c r="Y9" s="89">
        <f t="shared" si="9"/>
        <v>0</v>
      </c>
    </row>
    <row r="10" spans="1:25" x14ac:dyDescent="0.2">
      <c r="A10" s="6" t="s">
        <v>224</v>
      </c>
      <c r="B10" s="5" t="s">
        <v>28</v>
      </c>
      <c r="C10" s="90"/>
      <c r="D10" s="76">
        <f>投入係数表!X10</f>
        <v>7.2746867843190089E-3</v>
      </c>
      <c r="E10" s="77">
        <f t="shared" si="0"/>
        <v>0.72746867843190088</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0.29390094155264651</v>
      </c>
      <c r="P10" s="76">
        <f>分析係数表!C13</f>
        <v>0</v>
      </c>
      <c r="Q10" s="82">
        <f t="shared" si="5"/>
        <v>0</v>
      </c>
      <c r="R10" s="83">
        <v>0</v>
      </c>
      <c r="S10" s="84">
        <f t="shared" si="6"/>
        <v>0</v>
      </c>
      <c r="T10" s="85">
        <f>分析係数表!F13</f>
        <v>0.37873754152823919</v>
      </c>
      <c r="U10" s="86">
        <f t="shared" si="7"/>
        <v>0</v>
      </c>
      <c r="V10" s="87">
        <f>分析係数表!D13</f>
        <v>0.50166112956810627</v>
      </c>
      <c r="W10" s="88">
        <f t="shared" si="8"/>
        <v>0</v>
      </c>
      <c r="X10" s="76">
        <f>分析係数表!E13</f>
        <v>0.36212624584717606</v>
      </c>
      <c r="Y10" s="89">
        <f t="shared" si="9"/>
        <v>0</v>
      </c>
    </row>
    <row r="11" spans="1:25" x14ac:dyDescent="0.2">
      <c r="A11" s="6" t="s">
        <v>225</v>
      </c>
      <c r="B11" s="5" t="s">
        <v>268</v>
      </c>
      <c r="C11" s="90"/>
      <c r="D11" s="76">
        <f>投入係数表!X11</f>
        <v>5.4964300148188067E-2</v>
      </c>
      <c r="E11" s="77">
        <f t="shared" si="0"/>
        <v>5.4964300148188068</v>
      </c>
      <c r="F11" s="76">
        <f>分析係数表!C14</f>
        <v>0.19640062597809071</v>
      </c>
      <c r="G11" s="77">
        <f t="shared" si="1"/>
        <v>1.0795022955551801</v>
      </c>
      <c r="H11" s="77">
        <v>1.2272611891864005</v>
      </c>
      <c r="I11" s="77">
        <f t="shared" si="2"/>
        <v>1.2272611891864005</v>
      </c>
      <c r="J11" s="76">
        <f>分析係数表!G14</f>
        <v>0.16773857118025379</v>
      </c>
      <c r="K11" s="78">
        <f t="shared" si="3"/>
        <v>0.20585903833910596</v>
      </c>
      <c r="L11" s="79"/>
      <c r="M11" s="80"/>
      <c r="N11" s="81">
        <f>分析係数表!H14</f>
        <v>1.1652001216859241E-3</v>
      </c>
      <c r="O11" s="82">
        <f t="shared" si="4"/>
        <v>2.4292300950809136E-2</v>
      </c>
      <c r="P11" s="76">
        <f>分析係数表!C14</f>
        <v>0.19640062597809071</v>
      </c>
      <c r="Q11" s="82">
        <f t="shared" si="5"/>
        <v>4.7710231131870822E-3</v>
      </c>
      <c r="R11" s="83">
        <v>2.6759111638124257E-2</v>
      </c>
      <c r="S11" s="84">
        <f t="shared" si="6"/>
        <v>1.2540203008245248</v>
      </c>
      <c r="T11" s="85">
        <f>分析係数表!F14</f>
        <v>0.31948548583347819</v>
      </c>
      <c r="U11" s="86">
        <f t="shared" si="7"/>
        <v>0.40064128505396779</v>
      </c>
      <c r="V11" s="87">
        <f>分析係数表!D14</f>
        <v>9.0039979141317575E-2</v>
      </c>
      <c r="W11" s="88">
        <f t="shared" si="8"/>
        <v>0</v>
      </c>
      <c r="X11" s="76">
        <f>分析係数表!E14</f>
        <v>7.6134190856944201E-2</v>
      </c>
      <c r="Y11" s="89">
        <f t="shared" si="9"/>
        <v>0</v>
      </c>
    </row>
    <row r="12" spans="1:25" x14ac:dyDescent="0.2">
      <c r="A12" s="6" t="s">
        <v>226</v>
      </c>
      <c r="B12" s="5" t="s">
        <v>29</v>
      </c>
      <c r="C12" s="90"/>
      <c r="D12" s="76">
        <f>投入係数表!X12</f>
        <v>3.7990030984777046E-2</v>
      </c>
      <c r="E12" s="77">
        <f t="shared" si="0"/>
        <v>3.7990030984777046</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0.17710643057732767</v>
      </c>
      <c r="P12" s="76">
        <f>分析係数表!C15</f>
        <v>0</v>
      </c>
      <c r="Q12" s="82">
        <f t="shared" si="5"/>
        <v>0</v>
      </c>
      <c r="R12" s="83">
        <v>0</v>
      </c>
      <c r="S12" s="84">
        <f t="shared" si="6"/>
        <v>0</v>
      </c>
      <c r="T12" s="85">
        <f>分析係数表!F15</f>
        <v>0.30372492836676218</v>
      </c>
      <c r="U12" s="86">
        <f t="shared" si="7"/>
        <v>0</v>
      </c>
      <c r="V12" s="87">
        <f>分析係数表!D15</f>
        <v>2.2027220630372494E-2</v>
      </c>
      <c r="W12" s="88">
        <f t="shared" si="8"/>
        <v>0</v>
      </c>
      <c r="X12" s="76">
        <f>分析係数表!E15</f>
        <v>2.0355778414517668E-2</v>
      </c>
      <c r="Y12" s="89">
        <f t="shared" si="9"/>
        <v>0</v>
      </c>
    </row>
    <row r="13" spans="1:25" x14ac:dyDescent="0.2">
      <c r="A13" s="6" t="s">
        <v>227</v>
      </c>
      <c r="B13" s="5" t="s">
        <v>30</v>
      </c>
      <c r="C13" s="90"/>
      <c r="D13" s="76">
        <f>投入係数表!X13</f>
        <v>2.2901791728411692E-3</v>
      </c>
      <c r="E13" s="77">
        <f t="shared" si="0"/>
        <v>0.22901791728411691</v>
      </c>
      <c r="F13" s="76">
        <f>分析係数表!C16</f>
        <v>6.4643221946592777E-2</v>
      </c>
      <c r="G13" s="77">
        <f t="shared" si="1"/>
        <v>1.4804456056743596E-2</v>
      </c>
      <c r="H13" s="77">
        <v>4.0813962468852584E-2</v>
      </c>
      <c r="I13" s="77">
        <f t="shared" si="2"/>
        <v>4.0813962468852584E-2</v>
      </c>
      <c r="J13" s="76">
        <f>分析係数表!G16</f>
        <v>3.2854209445585217E-2</v>
      </c>
      <c r="K13" s="78">
        <f t="shared" si="3"/>
        <v>1.3409104712559371E-3</v>
      </c>
      <c r="L13" s="79"/>
      <c r="M13" s="80"/>
      <c r="N13" s="81">
        <f>分析係数表!H16</f>
        <v>1.6731814555243689E-2</v>
      </c>
      <c r="O13" s="82">
        <f t="shared" si="4"/>
        <v>0.34882786833304746</v>
      </c>
      <c r="P13" s="76">
        <f>分析係数表!C16</f>
        <v>6.4643221946592777E-2</v>
      </c>
      <c r="Q13" s="82">
        <f t="shared" si="5"/>
        <v>2.2549357313810029E-2</v>
      </c>
      <c r="R13" s="83">
        <v>2.6747211868220978E-2</v>
      </c>
      <c r="S13" s="84">
        <f t="shared" si="6"/>
        <v>6.7561174337073565E-2</v>
      </c>
      <c r="T13" s="85">
        <f>分析係数表!F16</f>
        <v>0.28747433264887062</v>
      </c>
      <c r="U13" s="86">
        <f t="shared" si="7"/>
        <v>1.9422103505524226E-2</v>
      </c>
      <c r="V13" s="87">
        <f>分析係数表!D16</f>
        <v>2.0533880903490759E-2</v>
      </c>
      <c r="W13" s="88">
        <f t="shared" si="8"/>
        <v>0</v>
      </c>
      <c r="X13" s="76">
        <f>分析係数表!E16</f>
        <v>1.9507186858316223E-2</v>
      </c>
      <c r="Y13" s="89">
        <f t="shared" si="9"/>
        <v>0</v>
      </c>
    </row>
    <row r="14" spans="1:25" x14ac:dyDescent="0.2">
      <c r="A14" s="6" t="s">
        <v>2</v>
      </c>
      <c r="B14" s="5" t="s">
        <v>365</v>
      </c>
      <c r="C14" s="90"/>
      <c r="D14" s="76">
        <f>投入係数表!X14</f>
        <v>6.6280479590462071E-2</v>
      </c>
      <c r="E14" s="77">
        <f t="shared" si="0"/>
        <v>6.6280479590462074</v>
      </c>
      <c r="F14" s="76">
        <f>分析係数表!C17</f>
        <v>7.1833954921355581E-2</v>
      </c>
      <c r="G14" s="77">
        <f t="shared" si="1"/>
        <v>0.47611889830670812</v>
      </c>
      <c r="H14" s="77">
        <v>0.50558780594857389</v>
      </c>
      <c r="I14" s="77">
        <f t="shared" si="2"/>
        <v>0.50558780594857389</v>
      </c>
      <c r="J14" s="76">
        <f>分析係数表!G17</f>
        <v>0.22404227212681638</v>
      </c>
      <c r="K14" s="78">
        <f t="shared" si="3"/>
        <v>0.11327304080433043</v>
      </c>
      <c r="L14" s="79"/>
      <c r="M14" s="80"/>
      <c r="N14" s="81">
        <f>分析係数表!H17</f>
        <v>2.8642111365580103E-3</v>
      </c>
      <c r="O14" s="82">
        <f t="shared" si="4"/>
        <v>5.9713587066274672E-2</v>
      </c>
      <c r="P14" s="76">
        <f>分析係数表!C17</f>
        <v>7.1833954921355581E-2</v>
      </c>
      <c r="Q14" s="82">
        <f t="shared" si="5"/>
        <v>4.2894631215112163E-3</v>
      </c>
      <c r="R14" s="83">
        <v>9.8936080262266874E-3</v>
      </c>
      <c r="S14" s="84">
        <f t="shared" si="6"/>
        <v>0.51548141397480063</v>
      </c>
      <c r="T14" s="85">
        <f>分析係数表!F17</f>
        <v>0.35984147952443857</v>
      </c>
      <c r="U14" s="86">
        <f t="shared" si="7"/>
        <v>0.18549159467204185</v>
      </c>
      <c r="V14" s="87">
        <f>分析係数表!D17</f>
        <v>0.11783355350066051</v>
      </c>
      <c r="W14" s="88">
        <f t="shared" si="8"/>
        <v>0</v>
      </c>
      <c r="X14" s="76">
        <f>分析係数表!E17</f>
        <v>0.10752972258916776</v>
      </c>
      <c r="Y14" s="89">
        <f t="shared" si="9"/>
        <v>0</v>
      </c>
    </row>
    <row r="15" spans="1:25" x14ac:dyDescent="0.2">
      <c r="A15" s="6" t="s">
        <v>3</v>
      </c>
      <c r="B15" s="5" t="s">
        <v>31</v>
      </c>
      <c r="C15" s="90"/>
      <c r="D15" s="76">
        <f>投入係数表!X15</f>
        <v>8.7565674255691769E-3</v>
      </c>
      <c r="E15" s="77">
        <f t="shared" si="0"/>
        <v>0.87565674255691772</v>
      </c>
      <c r="F15" s="76">
        <f>分析係数表!C18</f>
        <v>8.5547050877982866E-2</v>
      </c>
      <c r="G15" s="77">
        <f t="shared" si="1"/>
        <v>7.4909851907165384E-2</v>
      </c>
      <c r="H15" s="77">
        <v>8.0171075756736279E-2</v>
      </c>
      <c r="I15" s="77">
        <f t="shared" si="2"/>
        <v>8.0171075756736279E-2</v>
      </c>
      <c r="J15" s="76">
        <f>分析係数表!G18</f>
        <v>0.21485411140583555</v>
      </c>
      <c r="K15" s="78">
        <f t="shared" si="3"/>
        <v>1.7225085242163499E-2</v>
      </c>
      <c r="L15" s="79"/>
      <c r="M15" s="80"/>
      <c r="N15" s="81">
        <f>分析係数表!H18</f>
        <v>4.4771236202710384E-4</v>
      </c>
      <c r="O15" s="82">
        <f t="shared" si="4"/>
        <v>9.333987557453757E-3</v>
      </c>
      <c r="P15" s="76">
        <f>分析係数表!C18</f>
        <v>8.5547050877982866E-2</v>
      </c>
      <c r="Q15" s="82">
        <f t="shared" si="5"/>
        <v>7.9849510847195557E-4</v>
      </c>
      <c r="R15" s="83">
        <v>1.9883996361469381E-3</v>
      </c>
      <c r="S15" s="84">
        <f t="shared" si="6"/>
        <v>8.2159475392883222E-2</v>
      </c>
      <c r="T15" s="85">
        <f>分析係数表!F18</f>
        <v>0.45800176834659595</v>
      </c>
      <c r="U15" s="86">
        <f t="shared" si="7"/>
        <v>3.7629185016369152E-2</v>
      </c>
      <c r="V15" s="87">
        <f>分析係数表!D18</f>
        <v>9.637488947833775E-2</v>
      </c>
      <c r="W15" s="88">
        <f t="shared" si="8"/>
        <v>0</v>
      </c>
      <c r="X15" s="76">
        <f>分析係数表!E18</f>
        <v>8.3996463306808128E-2</v>
      </c>
      <c r="Y15" s="89">
        <f t="shared" si="9"/>
        <v>0</v>
      </c>
    </row>
    <row r="16" spans="1:25" x14ac:dyDescent="0.2">
      <c r="A16" s="6" t="s">
        <v>4</v>
      </c>
      <c r="B16" s="5" t="s">
        <v>32</v>
      </c>
      <c r="C16" s="90"/>
      <c r="D16" s="76">
        <f>投入係数表!X16</f>
        <v>6.3316718307961737E-3</v>
      </c>
      <c r="E16" s="77">
        <f t="shared" si="0"/>
        <v>0.63316718307961739</v>
      </c>
      <c r="F16" s="76">
        <f>分析係数表!C19</f>
        <v>0.13115875912408759</v>
      </c>
      <c r="G16" s="77">
        <f t="shared" si="1"/>
        <v>8.3045422050816609E-2</v>
      </c>
      <c r="H16" s="77">
        <v>0.13229353250543768</v>
      </c>
      <c r="I16" s="77">
        <f t="shared" si="2"/>
        <v>0.13229353250543768</v>
      </c>
      <c r="J16" s="76">
        <f>分析係数表!G19</f>
        <v>5.7684761281883587E-2</v>
      </c>
      <c r="K16" s="78">
        <f t="shared" si="3"/>
        <v>7.6313208417132794E-3</v>
      </c>
      <c r="L16" s="79"/>
      <c r="M16" s="80"/>
      <c r="N16" s="81">
        <f>分析係数表!H19</f>
        <v>-1.1479804154541123E-4</v>
      </c>
      <c r="O16" s="82">
        <f t="shared" si="4"/>
        <v>-2.3933301429368606E-3</v>
      </c>
      <c r="P16" s="76">
        <f>分析係数表!C19</f>
        <v>0.13115875912408759</v>
      </c>
      <c r="Q16" s="82">
        <f t="shared" si="5"/>
        <v>-3.1390621172187384E-4</v>
      </c>
      <c r="R16" s="83">
        <v>2.2578088711257193E-3</v>
      </c>
      <c r="S16" s="84">
        <f t="shared" si="6"/>
        <v>0.13455134137656341</v>
      </c>
      <c r="T16" s="85">
        <f>分析係数表!F19</f>
        <v>0.24015696533682146</v>
      </c>
      <c r="U16" s="86">
        <f t="shared" si="7"/>
        <v>3.2313441826994173E-2</v>
      </c>
      <c r="V16" s="87">
        <f>分析係数表!D19</f>
        <v>2.0536298234139962E-2</v>
      </c>
      <c r="W16" s="88">
        <f t="shared" si="8"/>
        <v>0</v>
      </c>
      <c r="X16" s="76">
        <f>分析係数表!E19</f>
        <v>2.0274689339437543E-2</v>
      </c>
      <c r="Y16" s="89">
        <f t="shared" si="9"/>
        <v>0</v>
      </c>
    </row>
    <row r="17" spans="1:25" x14ac:dyDescent="0.2">
      <c r="A17" s="6" t="s">
        <v>5</v>
      </c>
      <c r="B17" s="5" t="s">
        <v>33</v>
      </c>
      <c r="C17" s="90"/>
      <c r="D17" s="76">
        <f>投入係数表!X17</f>
        <v>2.2228209618752527E-2</v>
      </c>
      <c r="E17" s="77">
        <f t="shared" si="0"/>
        <v>2.2228209618752528</v>
      </c>
      <c r="F17" s="76">
        <f>分析係数表!C20</f>
        <v>0.10578609000584449</v>
      </c>
      <c r="G17" s="77">
        <f t="shared" si="1"/>
        <v>0.23514353833981333</v>
      </c>
      <c r="H17" s="77">
        <v>0.26307094505794182</v>
      </c>
      <c r="I17" s="77">
        <f t="shared" si="2"/>
        <v>0.26307094505794182</v>
      </c>
      <c r="J17" s="76">
        <f>分析係数表!G20</f>
        <v>0.10007552870090634</v>
      </c>
      <c r="K17" s="78">
        <f t="shared" si="3"/>
        <v>2.6326963912520613E-2</v>
      </c>
      <c r="L17" s="79"/>
      <c r="M17" s="80"/>
      <c r="N17" s="81">
        <f>分析係数表!H20</f>
        <v>5.5677050149524447E-4</v>
      </c>
      <c r="O17" s="82">
        <f t="shared" si="4"/>
        <v>1.1607651193243773E-2</v>
      </c>
      <c r="P17" s="76">
        <f>分析係数表!C20</f>
        <v>0.10578609000584449</v>
      </c>
      <c r="Q17" s="82">
        <f t="shared" si="5"/>
        <v>1.227928033884934E-3</v>
      </c>
      <c r="R17" s="83">
        <v>3.8763641175295041E-3</v>
      </c>
      <c r="S17" s="84">
        <f t="shared" si="6"/>
        <v>0.26694730917547133</v>
      </c>
      <c r="T17" s="85">
        <f>分析係数表!F20</f>
        <v>0.22356495468277945</v>
      </c>
      <c r="U17" s="86">
        <f t="shared" si="7"/>
        <v>5.968006307850416E-2</v>
      </c>
      <c r="V17" s="87">
        <f>分析係数表!D20</f>
        <v>3.8519637462235648E-2</v>
      </c>
      <c r="W17" s="88">
        <f t="shared" si="8"/>
        <v>0</v>
      </c>
      <c r="X17" s="76">
        <f>分析係数表!E20</f>
        <v>4.1163141993957701E-2</v>
      </c>
      <c r="Y17" s="89">
        <f t="shared" si="9"/>
        <v>0</v>
      </c>
    </row>
    <row r="18" spans="1:25" x14ac:dyDescent="0.2">
      <c r="A18" s="6" t="s">
        <v>6</v>
      </c>
      <c r="B18" s="5" t="s">
        <v>34</v>
      </c>
      <c r="C18" s="90"/>
      <c r="D18" s="76">
        <f>投入係数表!X18</f>
        <v>2.0746328977502358E-2</v>
      </c>
      <c r="E18" s="77">
        <f t="shared" si="0"/>
        <v>2.0746328977502357</v>
      </c>
      <c r="F18" s="76">
        <f>分析係数表!C21</f>
        <v>0.49326544021024965</v>
      </c>
      <c r="G18" s="77">
        <f t="shared" si="1"/>
        <v>1.0233447095834358</v>
      </c>
      <c r="H18" s="77">
        <v>1.1257994190055001</v>
      </c>
      <c r="I18" s="77">
        <f t="shared" si="2"/>
        <v>1.1257994190055001</v>
      </c>
      <c r="J18" s="76">
        <f>分析係数表!G21</f>
        <v>0.28516082529957654</v>
      </c>
      <c r="K18" s="78">
        <f t="shared" si="3"/>
        <v>0.32103389144539218</v>
      </c>
      <c r="L18" s="79"/>
      <c r="M18" s="80"/>
      <c r="N18" s="81">
        <f>分析係数表!H21</f>
        <v>9.2412423444056041E-4</v>
      </c>
      <c r="O18" s="82">
        <f t="shared" si="4"/>
        <v>1.9266307650641728E-2</v>
      </c>
      <c r="P18" s="76">
        <f>分析係数表!C21</f>
        <v>0.49326544021024965</v>
      </c>
      <c r="Q18" s="82">
        <f t="shared" si="5"/>
        <v>9.5034037245198925E-3</v>
      </c>
      <c r="R18" s="83">
        <v>2.6606515237623855E-2</v>
      </c>
      <c r="S18" s="84">
        <f t="shared" si="6"/>
        <v>1.1524059342431239</v>
      </c>
      <c r="T18" s="85">
        <f>分析係数表!F21</f>
        <v>0.42584917560140551</v>
      </c>
      <c r="U18" s="86">
        <f t="shared" si="7"/>
        <v>0.49075111705560182</v>
      </c>
      <c r="V18" s="87">
        <f>分析係数表!D21</f>
        <v>0.11514550860437878</v>
      </c>
      <c r="W18" s="88">
        <f t="shared" si="8"/>
        <v>0</v>
      </c>
      <c r="X18" s="76">
        <f>分析係数表!E21</f>
        <v>9.1990269393639065E-2</v>
      </c>
      <c r="Y18" s="89">
        <f t="shared" si="9"/>
        <v>0</v>
      </c>
    </row>
    <row r="19" spans="1:25" x14ac:dyDescent="0.2">
      <c r="A19" s="6" t="s">
        <v>7</v>
      </c>
      <c r="B19" s="5" t="s">
        <v>269</v>
      </c>
      <c r="C19" s="90"/>
      <c r="D19" s="76">
        <f>投入係数表!X19</f>
        <v>9.4301495352283442E-4</v>
      </c>
      <c r="E19" s="77">
        <f t="shared" si="0"/>
        <v>9.4301495352283438E-2</v>
      </c>
      <c r="F19" s="76">
        <f>分析係数表!C22</f>
        <v>6.9390630503698536E-2</v>
      </c>
      <c r="G19" s="77">
        <f t="shared" si="1"/>
        <v>6.5436402199365445E-3</v>
      </c>
      <c r="H19" s="77">
        <v>8.6676293446547904E-3</v>
      </c>
      <c r="I19" s="77">
        <f t="shared" si="2"/>
        <v>8.6676293446547904E-3</v>
      </c>
      <c r="J19" s="76">
        <f>分析係数表!G22</f>
        <v>0.19456830158086744</v>
      </c>
      <c r="K19" s="78">
        <f t="shared" si="3"/>
        <v>1.6864459203219696E-3</v>
      </c>
      <c r="L19" s="79"/>
      <c r="M19" s="80"/>
      <c r="N19" s="81">
        <f>分析係数表!H22</f>
        <v>4.5919216618164492E-5</v>
      </c>
      <c r="O19" s="82">
        <f t="shared" si="4"/>
        <v>9.5733205717474419E-4</v>
      </c>
      <c r="P19" s="76">
        <f>分析係数表!C22</f>
        <v>6.9390630503698536E-2</v>
      </c>
      <c r="Q19" s="82">
        <f t="shared" si="5"/>
        <v>6.6429875048758277E-5</v>
      </c>
      <c r="R19" s="83">
        <v>7.4108952796731928E-4</v>
      </c>
      <c r="S19" s="84">
        <f t="shared" si="6"/>
        <v>9.4087188726221099E-3</v>
      </c>
      <c r="T19" s="85">
        <f>分析係数表!F22</f>
        <v>0.41264693960275639</v>
      </c>
      <c r="U19" s="86">
        <f t="shared" si="7"/>
        <v>3.8824790483702101E-3</v>
      </c>
      <c r="V19" s="87">
        <f>分析係数表!D22</f>
        <v>5.3506282934738546E-2</v>
      </c>
      <c r="W19" s="88">
        <f t="shared" si="8"/>
        <v>0</v>
      </c>
      <c r="X19" s="76">
        <f>分析係数表!E22</f>
        <v>5.2492906364004867E-2</v>
      </c>
      <c r="Y19" s="89">
        <f t="shared" si="9"/>
        <v>0</v>
      </c>
    </row>
    <row r="20" spans="1:25" x14ac:dyDescent="0.2">
      <c r="A20" s="6" t="s">
        <v>8</v>
      </c>
      <c r="B20" s="5" t="s">
        <v>270</v>
      </c>
      <c r="C20" s="90"/>
      <c r="D20" s="76">
        <f>投入係数表!X20</f>
        <v>1.347164219318335E-4</v>
      </c>
      <c r="E20" s="77">
        <f t="shared" si="0"/>
        <v>1.347164219318335E-2</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4.7866602858737209E-4</v>
      </c>
      <c r="P20" s="76">
        <f>分析係数表!C23</f>
        <v>0</v>
      </c>
      <c r="Q20" s="82">
        <f t="shared" si="5"/>
        <v>0</v>
      </c>
      <c r="R20" s="83">
        <v>0</v>
      </c>
      <c r="S20" s="84">
        <f t="shared" si="6"/>
        <v>0</v>
      </c>
      <c r="T20" s="85">
        <f>分析係数表!F23</f>
        <v>0.44086968301273366</v>
      </c>
      <c r="U20" s="86">
        <f t="shared" si="7"/>
        <v>0</v>
      </c>
      <c r="V20" s="87">
        <f>分析係数表!D23</f>
        <v>7.1254402600921155E-2</v>
      </c>
      <c r="W20" s="88">
        <f t="shared" si="8"/>
        <v>0</v>
      </c>
      <c r="X20" s="76">
        <f>分析係数表!E23</f>
        <v>7.0780276347873206E-2</v>
      </c>
      <c r="Y20" s="89">
        <f t="shared" si="9"/>
        <v>0</v>
      </c>
    </row>
    <row r="21" spans="1:25" x14ac:dyDescent="0.2">
      <c r="A21" s="6" t="s">
        <v>9</v>
      </c>
      <c r="B21" s="5" t="s">
        <v>271</v>
      </c>
      <c r="C21" s="90"/>
      <c r="D21" s="76">
        <f>投入係数表!X21</f>
        <v>4.0414926579550049E-4</v>
      </c>
      <c r="E21" s="77">
        <f t="shared" si="0"/>
        <v>4.0414926579550051E-2</v>
      </c>
      <c r="F21" s="76">
        <f>分析係数表!C24</f>
        <v>0.34782608695652173</v>
      </c>
      <c r="G21" s="77">
        <f t="shared" si="1"/>
        <v>1.4057365766800018E-2</v>
      </c>
      <c r="H21" s="77">
        <v>2.2094143783553129E-2</v>
      </c>
      <c r="I21" s="77">
        <f t="shared" si="2"/>
        <v>2.2094143783553129E-2</v>
      </c>
      <c r="J21" s="76">
        <f>分析係数表!G24</f>
        <v>0.20816326530612245</v>
      </c>
      <c r="K21" s="78">
        <f t="shared" si="3"/>
        <v>4.5991891141273855E-3</v>
      </c>
      <c r="L21" s="79"/>
      <c r="M21" s="80"/>
      <c r="N21" s="81">
        <f>分析係数表!H24</f>
        <v>3.5587392879077485E-4</v>
      </c>
      <c r="O21" s="82">
        <f t="shared" si="4"/>
        <v>7.4193234431042688E-3</v>
      </c>
      <c r="P21" s="76">
        <f>分析係数表!C24</f>
        <v>0.34782608695652173</v>
      </c>
      <c r="Q21" s="82">
        <f t="shared" si="5"/>
        <v>2.5806342410797456E-3</v>
      </c>
      <c r="R21" s="83">
        <v>1.0714337558151101E-2</v>
      </c>
      <c r="S21" s="84">
        <f t="shared" si="6"/>
        <v>3.2808481341704228E-2</v>
      </c>
      <c r="T21" s="85">
        <f>分析係数表!F24</f>
        <v>0.39183673469387753</v>
      </c>
      <c r="U21" s="86">
        <f t="shared" si="7"/>
        <v>1.285556819919839E-2</v>
      </c>
      <c r="V21" s="87">
        <f>分析係数表!D24</f>
        <v>9.6598639455782315E-2</v>
      </c>
      <c r="W21" s="88">
        <f t="shared" si="8"/>
        <v>0</v>
      </c>
      <c r="X21" s="76">
        <f>分析係数表!E24</f>
        <v>8.9795918367346933E-2</v>
      </c>
      <c r="Y21" s="89">
        <f t="shared" si="9"/>
        <v>0</v>
      </c>
    </row>
    <row r="22" spans="1:25" x14ac:dyDescent="0.2">
      <c r="A22" s="6" t="s">
        <v>10</v>
      </c>
      <c r="B22" s="5" t="s">
        <v>272</v>
      </c>
      <c r="C22" s="90"/>
      <c r="D22" s="76">
        <f>投入係数表!X22</f>
        <v>1.2798060083524182E-2</v>
      </c>
      <c r="E22" s="77">
        <f t="shared" si="0"/>
        <v>1.2798060083524183</v>
      </c>
      <c r="F22" s="76">
        <f>分析係数表!C25</f>
        <v>2.4457402008422391E-2</v>
      </c>
      <c r="G22" s="77">
        <f t="shared" si="1"/>
        <v>3.1300730039069476E-2</v>
      </c>
      <c r="H22" s="77">
        <v>3.3634706477052814E-2</v>
      </c>
      <c r="I22" s="77">
        <f t="shared" si="2"/>
        <v>3.3634706477052814E-2</v>
      </c>
      <c r="J22" s="76">
        <f>分析係数表!G25</f>
        <v>0.19696969696969696</v>
      </c>
      <c r="K22" s="78">
        <f t="shared" si="3"/>
        <v>6.6250179424497966E-3</v>
      </c>
      <c r="L22" s="79"/>
      <c r="M22" s="80"/>
      <c r="N22" s="81">
        <f>分析係数表!H25</f>
        <v>5.165911869543506E-4</v>
      </c>
      <c r="O22" s="82">
        <f t="shared" si="4"/>
        <v>1.0769985643215874E-2</v>
      </c>
      <c r="P22" s="76">
        <f>分析係数表!C25</f>
        <v>2.4457402008422391E-2</v>
      </c>
      <c r="Q22" s="82">
        <f t="shared" si="5"/>
        <v>2.6340586850106824E-4</v>
      </c>
      <c r="R22" s="83">
        <v>2.6655575589938176E-3</v>
      </c>
      <c r="S22" s="84">
        <f t="shared" si="6"/>
        <v>3.630026403604663E-2</v>
      </c>
      <c r="T22" s="85">
        <f>分析係数表!F25</f>
        <v>0.35101010101010099</v>
      </c>
      <c r="U22" s="86">
        <f t="shared" si="7"/>
        <v>1.2741759345986065E-2</v>
      </c>
      <c r="V22" s="87">
        <f>分析係数表!D25</f>
        <v>2.5757575757575757E-2</v>
      </c>
      <c r="W22" s="88">
        <f t="shared" si="8"/>
        <v>0</v>
      </c>
      <c r="X22" s="76">
        <f>分析係数表!E25</f>
        <v>2.5757575757575757E-2</v>
      </c>
      <c r="Y22" s="89">
        <f t="shared" si="9"/>
        <v>0</v>
      </c>
    </row>
    <row r="23" spans="1:25" x14ac:dyDescent="0.2">
      <c r="A23" s="6" t="s">
        <v>11</v>
      </c>
      <c r="B23" s="5" t="s">
        <v>35</v>
      </c>
      <c r="C23" s="90"/>
      <c r="D23" s="76">
        <f>投入係数表!X23</f>
        <v>2.4248955947730028E-3</v>
      </c>
      <c r="E23" s="77">
        <f t="shared" si="0"/>
        <v>0.24248955947730028</v>
      </c>
      <c r="F23" s="76">
        <f>分析係数表!C26</f>
        <v>7.6803723816912361E-2</v>
      </c>
      <c r="G23" s="77">
        <f t="shared" si="1"/>
        <v>1.8624101154579315E-2</v>
      </c>
      <c r="H23" s="77">
        <v>2.123671303851276E-2</v>
      </c>
      <c r="I23" s="77">
        <f t="shared" si="2"/>
        <v>2.123671303851276E-2</v>
      </c>
      <c r="J23" s="76">
        <f>分析係数表!G26</f>
        <v>0.19661921708185054</v>
      </c>
      <c r="K23" s="78">
        <f t="shared" si="3"/>
        <v>4.1755458910243057E-3</v>
      </c>
      <c r="L23" s="79"/>
      <c r="M23" s="80"/>
      <c r="N23" s="81">
        <f>分析係数表!H26</f>
        <v>1.0945993261354961E-2</v>
      </c>
      <c r="O23" s="82">
        <f t="shared" si="4"/>
        <v>0.22820402912902968</v>
      </c>
      <c r="P23" s="76">
        <f>分析係数表!C26</f>
        <v>7.6803723816912361E-2</v>
      </c>
      <c r="Q23" s="82">
        <f t="shared" si="5"/>
        <v>1.752691922713262E-2</v>
      </c>
      <c r="R23" s="83">
        <v>1.8913043685733641E-2</v>
      </c>
      <c r="S23" s="84">
        <f t="shared" si="6"/>
        <v>4.0149756724246401E-2</v>
      </c>
      <c r="T23" s="85">
        <f>分析係数表!F26</f>
        <v>0.33496441281138789</v>
      </c>
      <c r="U23" s="86">
        <f t="shared" si="7"/>
        <v>1.3448739685657268E-2</v>
      </c>
      <c r="V23" s="87">
        <f>分析係数表!D26</f>
        <v>6.005338078291815E-2</v>
      </c>
      <c r="W23" s="88">
        <f t="shared" si="8"/>
        <v>0</v>
      </c>
      <c r="X23" s="76">
        <f>分析係数表!E26</f>
        <v>6.005338078291815E-2</v>
      </c>
      <c r="Y23" s="89">
        <f t="shared" si="9"/>
        <v>0</v>
      </c>
    </row>
    <row r="24" spans="1:25" x14ac:dyDescent="0.2">
      <c r="A24" s="6" t="s">
        <v>12</v>
      </c>
      <c r="B24" s="5" t="s">
        <v>366</v>
      </c>
      <c r="C24" s="90"/>
      <c r="D24" s="76">
        <f>投入係数表!X24</f>
        <v>0</v>
      </c>
      <c r="E24" s="77">
        <f t="shared" si="0"/>
        <v>0</v>
      </c>
      <c r="F24" s="76">
        <f>分析係数表!C27</f>
        <v>1</v>
      </c>
      <c r="G24" s="77">
        <f t="shared" si="1"/>
        <v>0</v>
      </c>
      <c r="H24" s="77">
        <v>6.1989496883777962E-3</v>
      </c>
      <c r="I24" s="77">
        <f t="shared" si="2"/>
        <v>6.1989496883777962E-3</v>
      </c>
      <c r="J24" s="76">
        <f>分析係数表!G27</f>
        <v>0.17096451389423448</v>
      </c>
      <c r="K24" s="78">
        <f t="shared" si="3"/>
        <v>1.0598004201283263E-3</v>
      </c>
      <c r="L24" s="79"/>
      <c r="M24" s="80"/>
      <c r="N24" s="81">
        <f>分析係数表!H27</f>
        <v>1.0923033653045878E-2</v>
      </c>
      <c r="O24" s="82">
        <f t="shared" si="4"/>
        <v>0.22772536310044228</v>
      </c>
      <c r="P24" s="76">
        <f>分析係数表!C27</f>
        <v>1</v>
      </c>
      <c r="Q24" s="82">
        <f t="shared" si="5"/>
        <v>0.22772536310044228</v>
      </c>
      <c r="R24" s="83">
        <v>0.23689826227172767</v>
      </c>
      <c r="S24" s="84">
        <f t="shared" si="6"/>
        <v>0.24309721196010547</v>
      </c>
      <c r="T24" s="85">
        <f>分析係数表!F27</f>
        <v>0.32199214841043799</v>
      </c>
      <c r="U24" s="86">
        <f t="shared" si="7"/>
        <v>7.8275393551621983E-2</v>
      </c>
      <c r="V24" s="87">
        <f>分析係数表!D27</f>
        <v>3.2561003771842047E-2</v>
      </c>
      <c r="W24" s="88">
        <f t="shared" si="8"/>
        <v>0</v>
      </c>
      <c r="X24" s="76">
        <f>分析係数表!E27</f>
        <v>3.9334924178277268E-2</v>
      </c>
      <c r="Y24" s="89">
        <f t="shared" si="9"/>
        <v>0</v>
      </c>
    </row>
    <row r="25" spans="1:25" x14ac:dyDescent="0.2">
      <c r="A25" s="6" t="s">
        <v>13</v>
      </c>
      <c r="B25" s="5" t="s">
        <v>192</v>
      </c>
      <c r="C25" s="90"/>
      <c r="D25" s="76">
        <f>投入係数表!X25</f>
        <v>0</v>
      </c>
      <c r="E25" s="77">
        <f t="shared" si="0"/>
        <v>0</v>
      </c>
      <c r="F25" s="76">
        <f>分析係数表!C28</f>
        <v>0.18074367492972143</v>
      </c>
      <c r="G25" s="77">
        <f t="shared" si="1"/>
        <v>0</v>
      </c>
      <c r="H25" s="77">
        <v>1.5815313025582239E-2</v>
      </c>
      <c r="I25" s="77">
        <f t="shared" si="2"/>
        <v>1.5815313025582239E-2</v>
      </c>
      <c r="J25" s="76">
        <f>分析係数表!G28</f>
        <v>0.12488465087665333</v>
      </c>
      <c r="K25" s="78">
        <f t="shared" si="3"/>
        <v>1.9750898457048258E-3</v>
      </c>
      <c r="L25" s="79"/>
      <c r="M25" s="80"/>
      <c r="N25" s="81">
        <f>分析係数表!H28</f>
        <v>2.063494796778767E-2</v>
      </c>
      <c r="O25" s="82">
        <f t="shared" si="4"/>
        <v>0.43020109319290073</v>
      </c>
      <c r="P25" s="76">
        <f>分析係数表!C28</f>
        <v>0.18074367492972143</v>
      </c>
      <c r="Q25" s="82">
        <f t="shared" si="5"/>
        <v>7.775612654246844E-2</v>
      </c>
      <c r="R25" s="83">
        <v>8.9717519331822454E-2</v>
      </c>
      <c r="S25" s="84">
        <f t="shared" si="6"/>
        <v>0.1055328323574047</v>
      </c>
      <c r="T25" s="85">
        <f>分析係数表!F28</f>
        <v>0.21337024505280427</v>
      </c>
      <c r="U25" s="86">
        <f t="shared" si="7"/>
        <v>2.2517566301215951E-2</v>
      </c>
      <c r="V25" s="87">
        <f>分析係数表!D28</f>
        <v>2.7888854711370859E-2</v>
      </c>
      <c r="W25" s="88">
        <f t="shared" si="8"/>
        <v>0</v>
      </c>
      <c r="X25" s="76">
        <f>分析係数表!E28</f>
        <v>2.7735055880241978E-2</v>
      </c>
      <c r="Y25" s="89">
        <f t="shared" si="9"/>
        <v>0</v>
      </c>
    </row>
    <row r="26" spans="1:25" x14ac:dyDescent="0.2">
      <c r="A26" s="6" t="s">
        <v>14</v>
      </c>
      <c r="B26" s="5" t="s">
        <v>50</v>
      </c>
      <c r="C26" s="75">
        <f>最終需要_まとめ!C27</f>
        <v>100</v>
      </c>
      <c r="D26" s="76">
        <f>投入係数表!X26</f>
        <v>5.4290718038528897E-2</v>
      </c>
      <c r="E26" s="77">
        <f t="shared" si="0"/>
        <v>5.4290718038528896</v>
      </c>
      <c r="F26" s="76">
        <f>分析係数表!C29</f>
        <v>0.4900686838685725</v>
      </c>
      <c r="G26" s="77">
        <f t="shared" si="1"/>
        <v>2.6606180735421625</v>
      </c>
      <c r="H26" s="77">
        <v>2.801002979691646</v>
      </c>
      <c r="I26" s="77">
        <f t="shared" si="2"/>
        <v>102.80100297969165</v>
      </c>
      <c r="J26" s="76">
        <f>分析係数表!G29</f>
        <v>0.25811666442139297</v>
      </c>
      <c r="K26" s="78">
        <f t="shared" si="3"/>
        <v>26.534651988291689</v>
      </c>
      <c r="L26" s="79"/>
      <c r="M26" s="80"/>
      <c r="N26" s="81">
        <f>分析係数表!H29</f>
        <v>9.8668916708280954E-3</v>
      </c>
      <c r="O26" s="82">
        <f t="shared" si="4"/>
        <v>0.20570672578542318</v>
      </c>
      <c r="P26" s="76">
        <f>分析係数表!C29</f>
        <v>0.4900686838685725</v>
      </c>
      <c r="Q26" s="82">
        <f t="shared" si="5"/>
        <v>0.10081042436857568</v>
      </c>
      <c r="R26" s="83">
        <v>0.14521230776585592</v>
      </c>
      <c r="S26" s="84">
        <f t="shared" si="6"/>
        <v>102.94621528745751</v>
      </c>
      <c r="T26" s="85">
        <f>分析係数表!F29</f>
        <v>0.3889263101172033</v>
      </c>
      <c r="U26" s="86">
        <f t="shared" si="7"/>
        <v>40.038491652282076</v>
      </c>
      <c r="V26" s="87">
        <f>分析係数表!D29</f>
        <v>9.1472450491714943E-2</v>
      </c>
      <c r="W26" s="88">
        <f t="shared" si="8"/>
        <v>9</v>
      </c>
      <c r="X26" s="76">
        <f>分析係数表!E29</f>
        <v>6.1565404822847905E-2</v>
      </c>
      <c r="Y26" s="89">
        <f t="shared" si="9"/>
        <v>6</v>
      </c>
    </row>
    <row r="27" spans="1:25" x14ac:dyDescent="0.2">
      <c r="A27" s="6" t="s">
        <v>15</v>
      </c>
      <c r="B27" s="5" t="s">
        <v>36</v>
      </c>
      <c r="C27" s="90"/>
      <c r="D27" s="76">
        <f>投入係数表!X27</f>
        <v>1.3471642193183348E-3</v>
      </c>
      <c r="E27" s="77">
        <f t="shared" si="0"/>
        <v>0.13471642193183347</v>
      </c>
      <c r="F27" s="76">
        <f>分析係数表!C30</f>
        <v>1</v>
      </c>
      <c r="G27" s="77">
        <f t="shared" si="1"/>
        <v>0.13471642193183347</v>
      </c>
      <c r="H27" s="77">
        <v>0.18754311620758357</v>
      </c>
      <c r="I27" s="77">
        <f t="shared" si="2"/>
        <v>0.18754311620758357</v>
      </c>
      <c r="J27" s="76">
        <f>分析係数表!G30</f>
        <v>0.3444616177228233</v>
      </c>
      <c r="K27" s="78">
        <f t="shared" si="3"/>
        <v>6.4601405201643675E-2</v>
      </c>
      <c r="L27" s="79"/>
      <c r="M27" s="80"/>
      <c r="N27" s="81">
        <f>分析係数表!H30</f>
        <v>0</v>
      </c>
      <c r="O27" s="82">
        <f t="shared" si="4"/>
        <v>0</v>
      </c>
      <c r="P27" s="76">
        <f>分析係数表!C30</f>
        <v>1</v>
      </c>
      <c r="Q27" s="82">
        <f t="shared" si="5"/>
        <v>0</v>
      </c>
      <c r="R27" s="83">
        <v>5.5212024168744073E-2</v>
      </c>
      <c r="S27" s="84">
        <f t="shared" si="6"/>
        <v>0.24275514037632764</v>
      </c>
      <c r="T27" s="85">
        <f>分析係数表!F30</f>
        <v>0.4403400309119011</v>
      </c>
      <c r="U27" s="86">
        <f t="shared" si="7"/>
        <v>0.106894806017335</v>
      </c>
      <c r="V27" s="87">
        <f>分析係数表!D30</f>
        <v>0.12627511591962906</v>
      </c>
      <c r="W27" s="88">
        <f t="shared" si="8"/>
        <v>0</v>
      </c>
      <c r="X27" s="76">
        <f>分析係数表!E30</f>
        <v>8.212261720762494E-2</v>
      </c>
      <c r="Y27" s="89">
        <f t="shared" si="9"/>
        <v>0</v>
      </c>
    </row>
    <row r="28" spans="1:25" x14ac:dyDescent="0.2">
      <c r="A28" s="6" t="s">
        <v>16</v>
      </c>
      <c r="B28" s="5" t="s">
        <v>193</v>
      </c>
      <c r="C28" s="90"/>
      <c r="D28" s="76">
        <f>投入係数表!X28</f>
        <v>1.4549373568638018E-2</v>
      </c>
      <c r="E28" s="77">
        <f t="shared" si="0"/>
        <v>1.4549373568638018</v>
      </c>
      <c r="F28" s="76">
        <f>分析係数表!C31</f>
        <v>4.323595505617972E-2</v>
      </c>
      <c r="G28" s="77">
        <f t="shared" si="1"/>
        <v>6.2905606170920253E-2</v>
      </c>
      <c r="H28" s="77">
        <v>7.7307572978821459E-2</v>
      </c>
      <c r="I28" s="77">
        <f t="shared" si="2"/>
        <v>7.7307572978821459E-2</v>
      </c>
      <c r="J28" s="76">
        <f>分析係数表!G31</f>
        <v>7.0393374741200831E-2</v>
      </c>
      <c r="K28" s="78">
        <f t="shared" si="3"/>
        <v>5.4419409550309104E-3</v>
      </c>
      <c r="L28" s="79"/>
      <c r="M28" s="80"/>
      <c r="N28" s="81">
        <f>分析係数表!H31</f>
        <v>2.2758711736377779E-2</v>
      </c>
      <c r="O28" s="82">
        <f t="shared" si="4"/>
        <v>0.47447770083723267</v>
      </c>
      <c r="P28" s="76">
        <f>分析係数表!C31</f>
        <v>4.323595505617972E-2</v>
      </c>
      <c r="Q28" s="82">
        <f t="shared" si="5"/>
        <v>2.0514496548558078E-2</v>
      </c>
      <c r="R28" s="83">
        <v>2.6766644437705184E-2</v>
      </c>
      <c r="S28" s="84">
        <f t="shared" si="6"/>
        <v>0.10407421741652664</v>
      </c>
      <c r="T28" s="85">
        <f>分析係数表!F31</f>
        <v>0.34575569358178054</v>
      </c>
      <c r="U28" s="86">
        <f t="shared" si="7"/>
        <v>3.5984253226832193E-2</v>
      </c>
      <c r="V28" s="87">
        <f>分析係数表!D31</f>
        <v>1.4492753623188406E-2</v>
      </c>
      <c r="W28" s="88">
        <f t="shared" si="8"/>
        <v>0</v>
      </c>
      <c r="X28" s="76">
        <f>分析係数表!E31</f>
        <v>1.2422360248447204E-2</v>
      </c>
      <c r="Y28" s="89">
        <f t="shared" si="9"/>
        <v>0</v>
      </c>
    </row>
    <row r="29" spans="1:25" x14ac:dyDescent="0.2">
      <c r="A29" s="6" t="s">
        <v>17</v>
      </c>
      <c r="B29" s="5" t="s">
        <v>273</v>
      </c>
      <c r="C29" s="90"/>
      <c r="D29" s="76">
        <f>投入係数表!X29</f>
        <v>9.4301495352283442E-4</v>
      </c>
      <c r="E29" s="77">
        <f t="shared" si="0"/>
        <v>9.4301495352283438E-2</v>
      </c>
      <c r="F29" s="76">
        <f>分析係数表!C32</f>
        <v>0.52019105514546249</v>
      </c>
      <c r="G29" s="77">
        <f t="shared" si="1"/>
        <v>4.905479436909925E-2</v>
      </c>
      <c r="H29" s="77">
        <v>6.657721894027975E-2</v>
      </c>
      <c r="I29" s="77">
        <f t="shared" si="2"/>
        <v>6.657721894027975E-2</v>
      </c>
      <c r="J29" s="76">
        <f>分析係数表!G32</f>
        <v>0.14013266998341625</v>
      </c>
      <c r="K29" s="78">
        <f t="shared" si="3"/>
        <v>9.3296434501718723E-3</v>
      </c>
      <c r="L29" s="79"/>
      <c r="M29" s="80"/>
      <c r="N29" s="81">
        <f>分析係数表!H32</f>
        <v>6.5492282701657108E-3</v>
      </c>
      <c r="O29" s="82">
        <f t="shared" si="4"/>
        <v>0.1365394846545479</v>
      </c>
      <c r="P29" s="76">
        <f>分析係数表!C32</f>
        <v>0.52019105514546249</v>
      </c>
      <c r="Q29" s="82">
        <f t="shared" si="5"/>
        <v>7.1026618591466958E-2</v>
      </c>
      <c r="R29" s="83">
        <v>8.9289092568298062E-2</v>
      </c>
      <c r="S29" s="84">
        <f t="shared" si="6"/>
        <v>0.15586631150857783</v>
      </c>
      <c r="T29" s="85">
        <f>分析係数表!F32</f>
        <v>0.48341625207296851</v>
      </c>
      <c r="U29" s="86">
        <f t="shared" si="7"/>
        <v>7.5348308133914493E-2</v>
      </c>
      <c r="V29" s="87">
        <f>分析係数表!D32</f>
        <v>9.1210613598673301E-3</v>
      </c>
      <c r="W29" s="88">
        <f t="shared" si="8"/>
        <v>0</v>
      </c>
      <c r="X29" s="76">
        <f>分析係数表!E32</f>
        <v>1.4096185737976783E-2</v>
      </c>
      <c r="Y29" s="89">
        <f t="shared" si="9"/>
        <v>0</v>
      </c>
    </row>
    <row r="30" spans="1:25" x14ac:dyDescent="0.2">
      <c r="A30" s="6" t="s">
        <v>18</v>
      </c>
      <c r="B30" s="5" t="s">
        <v>274</v>
      </c>
      <c r="C30" s="90"/>
      <c r="D30" s="76">
        <f>投入係数表!X30</f>
        <v>1.347164219318335E-4</v>
      </c>
      <c r="E30" s="77">
        <f t="shared" si="0"/>
        <v>1.347164219318335E-2</v>
      </c>
      <c r="F30" s="76">
        <f>分析係数表!C33</f>
        <v>0.8616094310609943</v>
      </c>
      <c r="G30" s="77">
        <f t="shared" si="1"/>
        <v>1.1607293965525992E-2</v>
      </c>
      <c r="H30" s="77">
        <v>4.0808318026523134E-2</v>
      </c>
      <c r="I30" s="77">
        <f t="shared" si="2"/>
        <v>4.0808318026523134E-2</v>
      </c>
      <c r="J30" s="76">
        <f>分析係数表!G33</f>
        <v>0.50771971496437052</v>
      </c>
      <c r="K30" s="78">
        <f t="shared" si="3"/>
        <v>2.0719187596601709E-2</v>
      </c>
      <c r="L30" s="79"/>
      <c r="M30" s="80"/>
      <c r="N30" s="81">
        <f>分析係数表!H33</f>
        <v>9.6430354898145438E-4</v>
      </c>
      <c r="O30" s="82">
        <f t="shared" si="4"/>
        <v>2.0103973200669631E-2</v>
      </c>
      <c r="P30" s="76">
        <f>分析係数表!C33</f>
        <v>0.8616094310609943</v>
      </c>
      <c r="Q30" s="82">
        <f t="shared" si="5"/>
        <v>1.7321772911494438E-2</v>
      </c>
      <c r="R30" s="83">
        <v>4.8728726510019034E-2</v>
      </c>
      <c r="S30" s="84">
        <f t="shared" si="6"/>
        <v>8.9537044536542168E-2</v>
      </c>
      <c r="T30" s="85">
        <f>分析係数表!F33</f>
        <v>0.64489311163895491</v>
      </c>
      <c r="U30" s="86">
        <f t="shared" si="7"/>
        <v>5.7741823258126365E-2</v>
      </c>
      <c r="V30" s="87">
        <f>分析係数表!D33</f>
        <v>5.3444180522565318E-2</v>
      </c>
      <c r="W30" s="88">
        <f t="shared" si="8"/>
        <v>0</v>
      </c>
      <c r="X30" s="76">
        <f>分析係数表!E33</f>
        <v>5.6413301662707839E-2</v>
      </c>
      <c r="Y30" s="89">
        <f t="shared" si="9"/>
        <v>0</v>
      </c>
    </row>
    <row r="31" spans="1:25" x14ac:dyDescent="0.2">
      <c r="A31" s="6" t="s">
        <v>19</v>
      </c>
      <c r="B31" s="5" t="s">
        <v>275</v>
      </c>
      <c r="C31" s="90"/>
      <c r="D31" s="76">
        <f>投入係数表!X31</f>
        <v>7.5037047016031255E-2</v>
      </c>
      <c r="E31" s="77">
        <f t="shared" si="0"/>
        <v>7.5037047016031257</v>
      </c>
      <c r="F31" s="76">
        <f>分析係数表!C34</f>
        <v>0.46533725073451271</v>
      </c>
      <c r="G31" s="77">
        <f t="shared" si="1"/>
        <v>3.4917533161676357</v>
      </c>
      <c r="H31" s="77">
        <v>3.8098112363341712</v>
      </c>
      <c r="I31" s="77">
        <f t="shared" si="2"/>
        <v>3.8098112363341712</v>
      </c>
      <c r="J31" s="76">
        <f>分析係数表!G34</f>
        <v>0.42478189749182116</v>
      </c>
      <c r="K31" s="78">
        <f t="shared" si="3"/>
        <v>1.6183388460556902</v>
      </c>
      <c r="L31" s="79"/>
      <c r="M31" s="80"/>
      <c r="N31" s="81">
        <f>分析係数表!H34</f>
        <v>0.16189393808941618</v>
      </c>
      <c r="O31" s="82">
        <f t="shared" si="4"/>
        <v>3.3751938340767076</v>
      </c>
      <c r="P31" s="76">
        <f>分析係数表!C34</f>
        <v>0.46533725073451271</v>
      </c>
      <c r="Q31" s="82">
        <f t="shared" si="5"/>
        <v>1.5706034194453342</v>
      </c>
      <c r="R31" s="83">
        <v>1.7075910000636543</v>
      </c>
      <c r="S31" s="84">
        <f t="shared" si="6"/>
        <v>5.5174022363978255</v>
      </c>
      <c r="T31" s="85">
        <f>分析係数表!F34</f>
        <v>0.69907306434023986</v>
      </c>
      <c r="U31" s="86">
        <f t="shared" si="7"/>
        <v>3.8570672885963204</v>
      </c>
      <c r="V31" s="87">
        <f>分析係数表!D34</f>
        <v>0.22532715376226828</v>
      </c>
      <c r="W31" s="88">
        <f t="shared" si="8"/>
        <v>1</v>
      </c>
      <c r="X31" s="76">
        <f>分析係数表!E34</f>
        <v>0.16319520174482008</v>
      </c>
      <c r="Y31" s="89">
        <f t="shared" si="9"/>
        <v>1</v>
      </c>
    </row>
    <row r="32" spans="1:25" x14ac:dyDescent="0.2">
      <c r="A32" s="6" t="s">
        <v>20</v>
      </c>
      <c r="B32" s="5" t="s">
        <v>37</v>
      </c>
      <c r="C32" s="90"/>
      <c r="D32" s="76">
        <f>投入係数表!X32</f>
        <v>1.9803314023979522E-2</v>
      </c>
      <c r="E32" s="77">
        <f t="shared" si="0"/>
        <v>1.9803314023979521</v>
      </c>
      <c r="F32" s="76">
        <f>分析係数表!C35</f>
        <v>0.39835445318599483</v>
      </c>
      <c r="G32" s="77">
        <f t="shared" si="1"/>
        <v>0.78887383292929047</v>
      </c>
      <c r="H32" s="77">
        <v>0.91704932609109602</v>
      </c>
      <c r="I32" s="77">
        <f t="shared" si="2"/>
        <v>0.91704932609109602</v>
      </c>
      <c r="J32" s="76">
        <f>分析係数表!G35</f>
        <v>0.31392226148409896</v>
      </c>
      <c r="K32" s="78">
        <f t="shared" si="3"/>
        <v>0.28788219833898576</v>
      </c>
      <c r="L32" s="79"/>
      <c r="M32" s="80"/>
      <c r="N32" s="81">
        <f>分析係数表!H35</f>
        <v>6.1135697025008755E-2</v>
      </c>
      <c r="O32" s="82">
        <f t="shared" si="4"/>
        <v>1.2745679676210251</v>
      </c>
      <c r="P32" s="76">
        <f>分析係数表!C35</f>
        <v>0.39835445318599483</v>
      </c>
      <c r="Q32" s="82">
        <f t="shared" si="5"/>
        <v>0.50772982579005821</v>
      </c>
      <c r="R32" s="83">
        <v>0.65292765776286432</v>
      </c>
      <c r="S32" s="84">
        <f t="shared" si="6"/>
        <v>1.5699769838539603</v>
      </c>
      <c r="T32" s="85">
        <f>分析係数表!F35</f>
        <v>0.64325088339222614</v>
      </c>
      <c r="U32" s="86">
        <f t="shared" si="7"/>
        <v>1.0098890817695227</v>
      </c>
      <c r="V32" s="87">
        <f>分析係数表!D35</f>
        <v>6.9257950530035334E-2</v>
      </c>
      <c r="W32" s="88">
        <f t="shared" si="8"/>
        <v>0</v>
      </c>
      <c r="X32" s="76">
        <f>分析係数表!E35</f>
        <v>6.332155477031802E-2</v>
      </c>
      <c r="Y32" s="89">
        <f t="shared" si="9"/>
        <v>0</v>
      </c>
    </row>
    <row r="33" spans="1:25" x14ac:dyDescent="0.2">
      <c r="A33" s="6" t="s">
        <v>21</v>
      </c>
      <c r="B33" s="5" t="s">
        <v>38</v>
      </c>
      <c r="C33" s="90"/>
      <c r="D33" s="76">
        <f>投入係数表!X33</f>
        <v>1.077731375454668E-3</v>
      </c>
      <c r="E33" s="77">
        <f t="shared" si="0"/>
        <v>0.1077731375454668</v>
      </c>
      <c r="F33" s="76">
        <f>分析係数表!C36</f>
        <v>0.82984806862140492</v>
      </c>
      <c r="G33" s="77">
        <f t="shared" si="1"/>
        <v>8.9435330041374647E-2</v>
      </c>
      <c r="H33" s="77">
        <v>0.30664354417053069</v>
      </c>
      <c r="I33" s="77">
        <f t="shared" si="2"/>
        <v>0.30664354417053069</v>
      </c>
      <c r="J33" s="76">
        <f>分析係数表!G36</f>
        <v>2.3700511715593859E-2</v>
      </c>
      <c r="K33" s="78">
        <f t="shared" si="3"/>
        <v>7.2676089111248857E-3</v>
      </c>
      <c r="L33" s="79"/>
      <c r="M33" s="80"/>
      <c r="N33" s="81">
        <f>分析係数表!H36</f>
        <v>0.1825633254696675</v>
      </c>
      <c r="O33" s="82">
        <f t="shared" si="4"/>
        <v>3.8061129263124895</v>
      </c>
      <c r="P33" s="76">
        <f>分析係数表!C36</f>
        <v>0.82984806862140492</v>
      </c>
      <c r="Q33" s="82">
        <f t="shared" si="5"/>
        <v>3.158495460855383</v>
      </c>
      <c r="R33" s="83">
        <v>3.29772285429903</v>
      </c>
      <c r="S33" s="84">
        <f t="shared" si="6"/>
        <v>3.6043663984695606</v>
      </c>
      <c r="T33" s="85">
        <f>分析係数表!F36</f>
        <v>0.87735658497172098</v>
      </c>
      <c r="U33" s="86">
        <f t="shared" si="7"/>
        <v>3.162314594348075</v>
      </c>
      <c r="V33" s="87">
        <f>分析係数表!D36</f>
        <v>1.3129544842445462E-2</v>
      </c>
      <c r="W33" s="88">
        <f t="shared" si="8"/>
        <v>0</v>
      </c>
      <c r="X33" s="76">
        <f>分析係数表!E36</f>
        <v>5.0498249394021009E-3</v>
      </c>
      <c r="Y33" s="89">
        <f t="shared" si="9"/>
        <v>0</v>
      </c>
    </row>
    <row r="34" spans="1:25" x14ac:dyDescent="0.2">
      <c r="A34" s="6" t="s">
        <v>22</v>
      </c>
      <c r="B34" s="5" t="s">
        <v>378</v>
      </c>
      <c r="C34" s="90"/>
      <c r="D34" s="76">
        <f>投入係数表!X34</f>
        <v>0.11949346625353631</v>
      </c>
      <c r="E34" s="77">
        <f t="shared" si="0"/>
        <v>11.94934662535363</v>
      </c>
      <c r="F34" s="76">
        <f>分析係数表!C37</f>
        <v>0.51418558077436582</v>
      </c>
      <c r="G34" s="77">
        <f t="shared" si="1"/>
        <v>6.1441817344316645</v>
      </c>
      <c r="H34" s="77">
        <v>6.632179609302292</v>
      </c>
      <c r="I34" s="77">
        <f t="shared" si="2"/>
        <v>6.632179609302292</v>
      </c>
      <c r="J34" s="76">
        <f>分析係数表!G37</f>
        <v>0.49604430379746833</v>
      </c>
      <c r="K34" s="78">
        <f t="shared" si="3"/>
        <v>3.2898549169561209</v>
      </c>
      <c r="L34" s="79"/>
      <c r="M34" s="80"/>
      <c r="N34" s="81">
        <f>分析係数表!H37</f>
        <v>4.8416074021777188E-2</v>
      </c>
      <c r="O34" s="82">
        <f t="shared" si="4"/>
        <v>1.009386987783621</v>
      </c>
      <c r="P34" s="76">
        <f>分析係数表!C37</f>
        <v>0.51418558077436582</v>
      </c>
      <c r="Q34" s="82">
        <f t="shared" si="5"/>
        <v>0.51901223453960887</v>
      </c>
      <c r="R34" s="83">
        <v>0.62887436601343827</v>
      </c>
      <c r="S34" s="84">
        <f t="shared" si="6"/>
        <v>7.2610539753157299</v>
      </c>
      <c r="T34" s="85">
        <f>分析係数表!F37</f>
        <v>0.72084956183057447</v>
      </c>
      <c r="U34" s="86">
        <f t="shared" si="7"/>
        <v>5.2341275765344948</v>
      </c>
      <c r="V34" s="87">
        <f>分析係数表!D37</f>
        <v>0.12153115871470302</v>
      </c>
      <c r="W34" s="88">
        <f t="shared" si="8"/>
        <v>1</v>
      </c>
      <c r="X34" s="76">
        <f>分析係数表!E37</f>
        <v>0.11197663096397274</v>
      </c>
      <c r="Y34" s="89">
        <f t="shared" si="9"/>
        <v>1</v>
      </c>
    </row>
    <row r="35" spans="1:25" x14ac:dyDescent="0.2">
      <c r="A35" s="6" t="s">
        <v>23</v>
      </c>
      <c r="B35" s="5" t="s">
        <v>194</v>
      </c>
      <c r="C35" s="90"/>
      <c r="D35" s="76">
        <f>投入係数表!X35</f>
        <v>4.9845076114778388E-3</v>
      </c>
      <c r="E35" s="77">
        <f t="shared" si="0"/>
        <v>0.49845076114778386</v>
      </c>
      <c r="F35" s="76">
        <f>分析係数表!C38</f>
        <v>1.798368367772285E-2</v>
      </c>
      <c r="G35" s="77">
        <f t="shared" si="1"/>
        <v>8.9639808174019325E-3</v>
      </c>
      <c r="H35" s="77">
        <v>1.579362979500229E-2</v>
      </c>
      <c r="I35" s="77">
        <f t="shared" si="2"/>
        <v>1.579362979500229E-2</v>
      </c>
      <c r="J35" s="76">
        <f>分析係数表!G38</f>
        <v>0.32425742574257427</v>
      </c>
      <c r="K35" s="78">
        <f t="shared" si="3"/>
        <v>5.1212017404586637E-3</v>
      </c>
      <c r="L35" s="79"/>
      <c r="M35" s="80"/>
      <c r="N35" s="81">
        <f>分析係数表!H38</f>
        <v>4.2681911846583896E-2</v>
      </c>
      <c r="O35" s="82">
        <f t="shared" si="4"/>
        <v>0.88984014714392479</v>
      </c>
      <c r="P35" s="76">
        <f>分析係数表!C38</f>
        <v>1.798368367772285E-2</v>
      </c>
      <c r="Q35" s="82">
        <f t="shared" si="5"/>
        <v>1.6002603729974699E-2</v>
      </c>
      <c r="R35" s="83">
        <v>2.0241975391522293E-2</v>
      </c>
      <c r="S35" s="84">
        <f t="shared" si="6"/>
        <v>3.6035605186524586E-2</v>
      </c>
      <c r="T35" s="85">
        <f>分析係数表!F38</f>
        <v>0.53712871287128716</v>
      </c>
      <c r="U35" s="86">
        <f t="shared" si="7"/>
        <v>1.9355758231375832E-2</v>
      </c>
      <c r="V35" s="87">
        <f>分析係数表!D38</f>
        <v>0.15099009900990099</v>
      </c>
      <c r="W35" s="88">
        <f t="shared" si="8"/>
        <v>0</v>
      </c>
      <c r="X35" s="76">
        <f>分析係数表!E38</f>
        <v>0.14603960396039603</v>
      </c>
      <c r="Y35" s="89">
        <f t="shared" si="9"/>
        <v>0</v>
      </c>
    </row>
    <row r="36" spans="1:25" x14ac:dyDescent="0.2">
      <c r="A36" s="6" t="s">
        <v>24</v>
      </c>
      <c r="B36" s="5" t="s">
        <v>39</v>
      </c>
      <c r="C36" s="90"/>
      <c r="D36" s="76">
        <f>投入係数表!X36</f>
        <v>0</v>
      </c>
      <c r="E36" s="77">
        <f t="shared" si="0"/>
        <v>0</v>
      </c>
      <c r="F36" s="76">
        <f>分析係数表!C39</f>
        <v>1</v>
      </c>
      <c r="G36" s="77">
        <f t="shared" si="1"/>
        <v>0</v>
      </c>
      <c r="H36" s="77">
        <v>5.2981833914529347E-2</v>
      </c>
      <c r="I36" s="77">
        <f t="shared" si="2"/>
        <v>5.2981833914529347E-2</v>
      </c>
      <c r="J36" s="76">
        <f>分析係数表!G39</f>
        <v>0.35219608488238197</v>
      </c>
      <c r="K36" s="78">
        <f t="shared" si="3"/>
        <v>1.8659994474585842E-2</v>
      </c>
      <c r="L36" s="79"/>
      <c r="M36" s="80"/>
      <c r="N36" s="81">
        <f>分析係数表!H39</f>
        <v>3.8399944896940056E-3</v>
      </c>
      <c r="O36" s="82">
        <f t="shared" si="4"/>
        <v>8.0056893281237981E-2</v>
      </c>
      <c r="P36" s="76">
        <f>分析係数表!C39</f>
        <v>1</v>
      </c>
      <c r="Q36" s="82">
        <f t="shared" si="5"/>
        <v>8.0056893281237981E-2</v>
      </c>
      <c r="R36" s="83">
        <v>0.13363311851506604</v>
      </c>
      <c r="S36" s="84">
        <f t="shared" si="6"/>
        <v>0.18661495242959539</v>
      </c>
      <c r="T36" s="85">
        <f>分析係数表!F39</f>
        <v>0.70282941273235733</v>
      </c>
      <c r="U36" s="86">
        <f t="shared" si="7"/>
        <v>0.13115847742316933</v>
      </c>
      <c r="V36" s="87">
        <f>分析係数表!D39</f>
        <v>6.3990787958545819E-2</v>
      </c>
      <c r="W36" s="88">
        <f t="shared" si="8"/>
        <v>0</v>
      </c>
      <c r="X36" s="76">
        <f>分析係数表!E39</f>
        <v>7.9453857542358938E-2</v>
      </c>
      <c r="Y36" s="89">
        <f t="shared" si="9"/>
        <v>0</v>
      </c>
    </row>
    <row r="37" spans="1:25" x14ac:dyDescent="0.2">
      <c r="A37" s="6" t="s">
        <v>25</v>
      </c>
      <c r="B37" s="5" t="s">
        <v>40</v>
      </c>
      <c r="C37" s="90"/>
      <c r="D37" s="76">
        <f>投入係数表!X37</f>
        <v>0</v>
      </c>
      <c r="E37" s="77">
        <f t="shared" si="0"/>
        <v>0</v>
      </c>
      <c r="F37" s="76">
        <f>分析係数表!C40</f>
        <v>0.9626016260162602</v>
      </c>
      <c r="G37" s="77">
        <f t="shared" si="1"/>
        <v>0</v>
      </c>
      <c r="H37" s="77">
        <v>2.1807413519302535E-3</v>
      </c>
      <c r="I37" s="77">
        <f t="shared" si="2"/>
        <v>2.1807413519302535E-3</v>
      </c>
      <c r="J37" s="76">
        <f>分析係数表!G40</f>
        <v>0.50871012884234912</v>
      </c>
      <c r="K37" s="78">
        <f t="shared" si="3"/>
        <v>1.1093652141122778E-3</v>
      </c>
      <c r="L37" s="79"/>
      <c r="M37" s="80"/>
      <c r="N37" s="81">
        <f>分析係数表!H40</f>
        <v>2.9858970605961464E-2</v>
      </c>
      <c r="O37" s="82">
        <f t="shared" si="4"/>
        <v>0.62250517017787743</v>
      </c>
      <c r="P37" s="76">
        <f>分析係数表!C40</f>
        <v>0.9626016260162602</v>
      </c>
      <c r="Q37" s="82">
        <f t="shared" si="5"/>
        <v>0.59922448901675363</v>
      </c>
      <c r="R37" s="83">
        <v>0.60029217428394344</v>
      </c>
      <c r="S37" s="84">
        <f t="shared" si="6"/>
        <v>0.60247291563587368</v>
      </c>
      <c r="T37" s="85">
        <f>分析係数表!F40</f>
        <v>0.70414515272885203</v>
      </c>
      <c r="U37" s="86">
        <f t="shared" si="7"/>
        <v>0.42422838319541906</v>
      </c>
      <c r="V37" s="87">
        <f>分析係数表!D40</f>
        <v>8.6039666071514739E-2</v>
      </c>
      <c r="W37" s="88">
        <f t="shared" si="8"/>
        <v>0</v>
      </c>
      <c r="X37" s="76">
        <f>分析係数表!E40</f>
        <v>4.8545094822178253E-2</v>
      </c>
      <c r="Y37" s="89">
        <f t="shared" si="9"/>
        <v>0</v>
      </c>
    </row>
    <row r="38" spans="1:25" x14ac:dyDescent="0.2">
      <c r="A38" s="6" t="s">
        <v>26</v>
      </c>
      <c r="B38" s="5" t="s">
        <v>277</v>
      </c>
      <c r="C38" s="90"/>
      <c r="D38" s="76">
        <f>投入係数表!X38</f>
        <v>0</v>
      </c>
      <c r="E38" s="77">
        <f t="shared" si="0"/>
        <v>0</v>
      </c>
      <c r="F38" s="76">
        <f>分析係数表!C41</f>
        <v>0.80407934786411506</v>
      </c>
      <c r="G38" s="77">
        <f t="shared" si="1"/>
        <v>0</v>
      </c>
      <c r="H38" s="77">
        <v>5.5879428561596339E-3</v>
      </c>
      <c r="I38" s="77">
        <f t="shared" si="2"/>
        <v>5.5879428561596339E-3</v>
      </c>
      <c r="J38" s="76">
        <f>分析係数表!G41</f>
        <v>0.44359889765752225</v>
      </c>
      <c r="K38" s="78">
        <f t="shared" si="3"/>
        <v>2.4788052911656399E-3</v>
      </c>
      <c r="L38" s="79"/>
      <c r="M38" s="80"/>
      <c r="N38" s="81">
        <f>分析係数表!H41</f>
        <v>5.117122701886706E-2</v>
      </c>
      <c r="O38" s="82">
        <f t="shared" si="4"/>
        <v>1.0668269112141058</v>
      </c>
      <c r="P38" s="76">
        <f>分析係数表!C41</f>
        <v>0.80407934786411506</v>
      </c>
      <c r="Q38" s="82">
        <f t="shared" si="5"/>
        <v>0.85781348705292637</v>
      </c>
      <c r="R38" s="83">
        <v>0.87339947968938125</v>
      </c>
      <c r="S38" s="84">
        <f t="shared" si="6"/>
        <v>0.87898742254554085</v>
      </c>
      <c r="T38" s="85">
        <f>分析係数表!F41</f>
        <v>0.54800826756858323</v>
      </c>
      <c r="U38" s="86">
        <f t="shared" si="7"/>
        <v>0.48169237464375608</v>
      </c>
      <c r="V38" s="87">
        <f>分析係数表!D41</f>
        <v>0.13760491043467368</v>
      </c>
      <c r="W38" s="88">
        <f t="shared" si="8"/>
        <v>0</v>
      </c>
      <c r="X38" s="76">
        <f>分析係数表!E41</f>
        <v>0.12955655768508079</v>
      </c>
      <c r="Y38" s="89">
        <f t="shared" si="9"/>
        <v>0</v>
      </c>
    </row>
    <row r="39" spans="1:25" x14ac:dyDescent="0.2">
      <c r="A39" s="6" t="s">
        <v>51</v>
      </c>
      <c r="B39" s="5" t="s">
        <v>368</v>
      </c>
      <c r="C39" s="90"/>
      <c r="D39" s="76">
        <f>投入係数表!X39</f>
        <v>5.3886568772733398E-4</v>
      </c>
      <c r="E39" s="77">
        <f>$C$26*D39</f>
        <v>5.3886568772733401E-2</v>
      </c>
      <c r="F39" s="76">
        <f>分析係数表!C42</f>
        <v>0.72084063047285463</v>
      </c>
      <c r="G39" s="77">
        <f>E39*F39</f>
        <v>3.8843628208155984E-2</v>
      </c>
      <c r="H39" s="77">
        <v>5.4874839897303865E-2</v>
      </c>
      <c r="I39" s="77">
        <f>C39+H39</f>
        <v>5.4874839897303865E-2</v>
      </c>
      <c r="J39" s="76">
        <f>分析係数表!G42</f>
        <v>0.48553519768563164</v>
      </c>
      <c r="K39" s="78">
        <f>I39*J39</f>
        <v>2.6643666237504818E-2</v>
      </c>
      <c r="L39" s="79"/>
      <c r="M39" s="80"/>
      <c r="N39" s="81">
        <f>分析係数表!H42</f>
        <v>1.3345272329654056E-2</v>
      </c>
      <c r="O39" s="82">
        <f t="shared" si="4"/>
        <v>0.27822462911641005</v>
      </c>
      <c r="P39" s="76">
        <f>分析係数表!C42</f>
        <v>0.72084063047285463</v>
      </c>
      <c r="Q39" s="82">
        <f>O39*P39</f>
        <v>0.20055561706534916</v>
      </c>
      <c r="R39" s="83">
        <v>0.21086839514187616</v>
      </c>
      <c r="S39" s="84">
        <f>I39+R39</f>
        <v>0.26574323503918001</v>
      </c>
      <c r="T39" s="85">
        <f>分析係数表!F42</f>
        <v>0.55737704918032782</v>
      </c>
      <c r="U39" s="86">
        <f>S39*T39</f>
        <v>0.14811918018577244</v>
      </c>
      <c r="V39" s="87">
        <f>分析係数表!D42</f>
        <v>0.19961427193828352</v>
      </c>
      <c r="W39" s="88">
        <f>ROUND(S39*V39,0)</f>
        <v>0</v>
      </c>
      <c r="X39" s="76">
        <f>分析係数表!E42</f>
        <v>0.15043394406943106</v>
      </c>
      <c r="Y39" s="89">
        <f>ROUND(S39*X39,0)</f>
        <v>0</v>
      </c>
    </row>
    <row r="40" spans="1:25" x14ac:dyDescent="0.2">
      <c r="A40" s="6" t="s">
        <v>195</v>
      </c>
      <c r="B40" s="5" t="s">
        <v>41</v>
      </c>
      <c r="C40" s="90"/>
      <c r="D40" s="76">
        <f>投入係数表!X40</f>
        <v>3.1523642732049037E-2</v>
      </c>
      <c r="E40" s="77">
        <f>$C$26*D40</f>
        <v>3.1523642732049035</v>
      </c>
      <c r="F40" s="76">
        <f>分析係数表!C43</f>
        <v>0.38963327337469256</v>
      </c>
      <c r="G40" s="77">
        <f>E40*F40</f>
        <v>1.2282660106382601</v>
      </c>
      <c r="H40" s="77">
        <v>1.7482390589877397</v>
      </c>
      <c r="I40" s="77">
        <f>C40+H40</f>
        <v>1.7482390589877397</v>
      </c>
      <c r="J40" s="76">
        <f>分析係数表!G43</f>
        <v>0.33758167298539971</v>
      </c>
      <c r="K40" s="78">
        <f>I40*J40</f>
        <v>0.59017346631150203</v>
      </c>
      <c r="L40" s="79"/>
      <c r="M40" s="80"/>
      <c r="N40" s="81">
        <f>分析係数表!H43</f>
        <v>3.6299140736659033E-2</v>
      </c>
      <c r="O40" s="82">
        <f t="shared" si="4"/>
        <v>0.75677099119663538</v>
      </c>
      <c r="P40" s="76">
        <f>分析係数表!C43</f>
        <v>0.38963327337469256</v>
      </c>
      <c r="Q40" s="82">
        <f>O40*P40</f>
        <v>0.2948631584949557</v>
      </c>
      <c r="R40" s="83">
        <v>0.52710442553037917</v>
      </c>
      <c r="S40" s="84">
        <f>I40+R40</f>
        <v>2.2753434845181189</v>
      </c>
      <c r="T40" s="85">
        <f>分析係数表!F43</f>
        <v>0.6053884004194563</v>
      </c>
      <c r="U40" s="86">
        <f>S40*T40</f>
        <v>1.3774665524972558</v>
      </c>
      <c r="V40" s="87">
        <f>分析係数表!D43</f>
        <v>0.1323707348552069</v>
      </c>
      <c r="W40" s="88">
        <f>ROUND(S40*V40,0)</f>
        <v>0</v>
      </c>
      <c r="X40" s="76">
        <f>分析係数表!E43</f>
        <v>0.1111559248205211</v>
      </c>
      <c r="Y40" s="89">
        <f>ROUND(S40*X40,0)</f>
        <v>0</v>
      </c>
    </row>
    <row r="41" spans="1:25" x14ac:dyDescent="0.2">
      <c r="A41" s="6" t="s">
        <v>341</v>
      </c>
      <c r="B41" s="5" t="s">
        <v>42</v>
      </c>
      <c r="C41" s="90"/>
      <c r="D41" s="76">
        <f>投入係数表!X41</f>
        <v>5.3886568772733398E-4</v>
      </c>
      <c r="E41" s="77">
        <f>$C$26*D41</f>
        <v>5.3886568772733401E-2</v>
      </c>
      <c r="F41" s="76">
        <f>分析係数表!C44</f>
        <v>0.46868809379421872</v>
      </c>
      <c r="G41" s="77">
        <f>E41*F41</f>
        <v>2.5255993199203488E-2</v>
      </c>
      <c r="H41" s="77">
        <v>3.0035139437019222E-2</v>
      </c>
      <c r="I41" s="77">
        <f>C41+H41</f>
        <v>3.0035139437019222E-2</v>
      </c>
      <c r="J41" s="76">
        <f>分析係数表!G44</f>
        <v>0.26169007702763936</v>
      </c>
      <c r="K41" s="78">
        <f>I41*J41</f>
        <v>7.8598979528094488E-3</v>
      </c>
      <c r="L41" s="79"/>
      <c r="M41" s="80"/>
      <c r="N41" s="81">
        <f>分析係数表!H44</f>
        <v>0.11189365109431233</v>
      </c>
      <c r="O41" s="82">
        <f t="shared" si="4"/>
        <v>2.332778890320558</v>
      </c>
      <c r="P41" s="76">
        <f>分析係数表!C44</f>
        <v>0.46868809379421872</v>
      </c>
      <c r="Q41" s="82">
        <f>O41*P41</f>
        <v>1.0933456913477351</v>
      </c>
      <c r="R41" s="83">
        <v>1.1111532437033571</v>
      </c>
      <c r="S41" s="84">
        <f>I41+R41</f>
        <v>1.1411883831403764</v>
      </c>
      <c r="T41" s="85">
        <f>分析係数表!F44</f>
        <v>0.56748980516538283</v>
      </c>
      <c r="U41" s="86">
        <f>S41*T41</f>
        <v>0.64761277320533051</v>
      </c>
      <c r="V41" s="87">
        <f>分析係数表!D44</f>
        <v>0.1153375623017671</v>
      </c>
      <c r="W41" s="88">
        <f>ROUND(S41*V41,0)</f>
        <v>0</v>
      </c>
      <c r="X41" s="76">
        <f>分析係数表!E44</f>
        <v>8.8151336656094245E-2</v>
      </c>
      <c r="Y41" s="89">
        <f>ROUND(S41*X41,0)</f>
        <v>0</v>
      </c>
    </row>
    <row r="42" spans="1:25" x14ac:dyDescent="0.2">
      <c r="A42" s="6" t="s">
        <v>342</v>
      </c>
      <c r="B42" s="5" t="s">
        <v>279</v>
      </c>
      <c r="C42" s="90"/>
      <c r="D42" s="76">
        <f>投入係数表!X42</f>
        <v>1.6165970631820019E-3</v>
      </c>
      <c r="E42" s="77">
        <f>$C$26*D42</f>
        <v>0.1616597063182002</v>
      </c>
      <c r="F42" s="76">
        <f>分析係数表!C45</f>
        <v>1</v>
      </c>
      <c r="G42" s="77">
        <f>E42*F42</f>
        <v>0.1616597063182002</v>
      </c>
      <c r="H42" s="77">
        <v>0.20255773149106265</v>
      </c>
      <c r="I42" s="77">
        <f>C42+H42</f>
        <v>0.20255773149106265</v>
      </c>
      <c r="J42" s="76">
        <f>分析係数表!G45</f>
        <v>0</v>
      </c>
      <c r="K42" s="78">
        <f>I42*J42</f>
        <v>0</v>
      </c>
      <c r="L42" s="79"/>
      <c r="M42" s="80"/>
      <c r="N42" s="81">
        <f>分析係数表!H45</f>
        <v>0</v>
      </c>
      <c r="O42" s="82">
        <f t="shared" si="4"/>
        <v>0</v>
      </c>
      <c r="P42" s="76">
        <f>分析係数表!C45</f>
        <v>1</v>
      </c>
      <c r="Q42" s="82">
        <f>O42*P42</f>
        <v>0</v>
      </c>
      <c r="R42" s="83">
        <v>2.1997783724612328E-2</v>
      </c>
      <c r="S42" s="84">
        <f>I42+R42</f>
        <v>0.22455551521567499</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投入係数表!X43</f>
        <v>3.5026269702276708E-3</v>
      </c>
      <c r="E43" s="77">
        <f>$C$26*D43</f>
        <v>0.35026269702276708</v>
      </c>
      <c r="F43" s="76">
        <f>分析係数表!C46</f>
        <v>0.536069455406472</v>
      </c>
      <c r="G43" s="77">
        <f>E43*F43</f>
        <v>0.18776513324219685</v>
      </c>
      <c r="H43" s="77">
        <v>0.27961265526365564</v>
      </c>
      <c r="I43" s="77">
        <f>C43+H43</f>
        <v>0.27961265526365564</v>
      </c>
      <c r="J43" s="76">
        <f>分析係数表!G46</f>
        <v>9.4007050528789656E-3</v>
      </c>
      <c r="K43" s="78">
        <f>I43*J43</f>
        <v>2.6285561011859518E-3</v>
      </c>
      <c r="L43" s="79"/>
      <c r="M43" s="80"/>
      <c r="N43" s="81">
        <f>分析係数表!H46</f>
        <v>2.2310999374350673E-2</v>
      </c>
      <c r="O43" s="82">
        <f t="shared" si="4"/>
        <v>0.46514371327977888</v>
      </c>
      <c r="P43" s="76">
        <f>分析係数表!C46</f>
        <v>0.536069455406472</v>
      </c>
      <c r="Q43" s="82">
        <f>O43*P43</f>
        <v>0.24934933706363521</v>
      </c>
      <c r="R43" s="83">
        <v>0.28274956697046633</v>
      </c>
      <c r="S43" s="84">
        <f>I43+R43</f>
        <v>0.56236222223412202</v>
      </c>
      <c r="T43" s="85">
        <f>分析係数表!F46</f>
        <v>0.31345475910693305</v>
      </c>
      <c r="U43" s="86">
        <f>S43*T43</f>
        <v>0.17627511490123626</v>
      </c>
      <c r="V43" s="87">
        <f>分析係数表!D46</f>
        <v>1.7626321974148062E-3</v>
      </c>
      <c r="W43" s="88">
        <f>ROUND(S43*V43,0)</f>
        <v>0</v>
      </c>
      <c r="X43" s="76">
        <f>分析係数表!E46</f>
        <v>4.4065804935370153E-3</v>
      </c>
      <c r="Y43" s="89">
        <f>ROUND(S43*X43,0)</f>
        <v>0</v>
      </c>
    </row>
    <row r="44" spans="1:25" x14ac:dyDescent="0.2">
      <c r="A44" s="192">
        <v>40</v>
      </c>
      <c r="B44" s="14" t="s">
        <v>151</v>
      </c>
      <c r="C44" s="197">
        <f>SUM(C5:C43)</f>
        <v>100</v>
      </c>
      <c r="D44" s="92">
        <f>投入係数表!X44</f>
        <v>0.59153980870268086</v>
      </c>
      <c r="E44" s="91">
        <f>SUM(E5:E43)</f>
        <v>59.153980870268072</v>
      </c>
      <c r="F44" s="92">
        <f>分析係数表!C47</f>
        <v>0.44522465035354009</v>
      </c>
      <c r="G44" s="91">
        <f>SUM(G5:G43)</f>
        <v>18.313932541721492</v>
      </c>
      <c r="H44" s="91">
        <f>SUM(H5:H43)</f>
        <v>20.911833795050246</v>
      </c>
      <c r="I44" s="91">
        <f>SUM(I5:I43)</f>
        <v>120.91183379505027</v>
      </c>
      <c r="J44" s="92">
        <f>分析係数表!G47</f>
        <v>0.26635660586338372</v>
      </c>
      <c r="K44" s="93">
        <f>SUM(K5:K43)</f>
        <v>33.233016804382324</v>
      </c>
      <c r="L44" s="94">
        <f>最終需要_まとめ!$L$33</f>
        <v>0.62733333333333341</v>
      </c>
      <c r="M44" s="91">
        <f>K44*L44</f>
        <v>20.848179208615846</v>
      </c>
      <c r="N44" s="95">
        <f>分析係数表!H47</f>
        <v>1</v>
      </c>
      <c r="O44" s="96">
        <f>SUM(O5:O43)</f>
        <v>20.848179208615846</v>
      </c>
      <c r="P44" s="92">
        <f>分析係数表!C47</f>
        <v>0.44522465035354009</v>
      </c>
      <c r="Q44" s="96">
        <f>SUM(Q5:Q43)</f>
        <v>10.127899341790268</v>
      </c>
      <c r="R44" s="91">
        <f>SUM(R5:R43)</f>
        <v>11.360647136588351</v>
      </c>
      <c r="S44" s="97">
        <f>SUM(S5:S43)</f>
        <v>132.27248093163863</v>
      </c>
      <c r="T44" s="98">
        <f>分析係数表!F47</f>
        <v>0.51444037128882703</v>
      </c>
      <c r="U44" s="99">
        <f>SUM(U5:U43)</f>
        <v>58.583203780897406</v>
      </c>
      <c r="V44" s="100">
        <f>分析係数表!D47</f>
        <v>9.5757819315252443E-2</v>
      </c>
      <c r="W44" s="101">
        <f>SUM(W5:W43)</f>
        <v>11</v>
      </c>
      <c r="X44" s="92">
        <f>分析係数表!E47</f>
        <v>7.8077982415729788E-2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294</v>
      </c>
      <c r="S2" s="3" t="s">
        <v>153</v>
      </c>
      <c r="U2" s="64" t="s">
        <v>210</v>
      </c>
      <c r="W2" s="3" t="s">
        <v>130</v>
      </c>
      <c r="Y2" s="3" t="s">
        <v>154</v>
      </c>
    </row>
    <row r="3" spans="1:25" ht="44" x14ac:dyDescent="0.2">
      <c r="B3" s="65"/>
      <c r="C3" s="66" t="s">
        <v>228</v>
      </c>
      <c r="D3" s="66" t="s">
        <v>236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投入係数表!Y5</f>
        <v>1.0303967027305513E-3</v>
      </c>
      <c r="E5" s="77">
        <f t="shared" ref="E5:E38" si="0">$C$27*D5</f>
        <v>0.10303967027305513</v>
      </c>
      <c r="F5" s="76">
        <f>分析係数表!C8</f>
        <v>0.25708080716677228</v>
      </c>
      <c r="G5" s="77">
        <f t="shared" ref="G5:G38" si="1">E5*F5</f>
        <v>2.6489521603995085E-2</v>
      </c>
      <c r="H5" s="77">
        <f t="array" ref="H5:H43">MMULT(逆行列係数!C5:AO43,'23'!G5:G43)</f>
        <v>2.8759179591483663E-2</v>
      </c>
      <c r="I5" s="77">
        <f t="shared" ref="I5:I38" si="2">C5+H5</f>
        <v>2.8759179591483663E-2</v>
      </c>
      <c r="J5" s="76">
        <f>分析係数表!G8</f>
        <v>0.11961316593145571</v>
      </c>
      <c r="K5" s="78">
        <f t="shared" ref="K5:K38" si="3">I5*J5</f>
        <v>3.4399765205286701E-3</v>
      </c>
      <c r="L5" s="79" t="s">
        <v>184</v>
      </c>
      <c r="M5" s="80" t="s">
        <v>184</v>
      </c>
      <c r="N5" s="81">
        <f>分析係数表!H8</f>
        <v>1.1829938181254628E-2</v>
      </c>
      <c r="O5" s="82">
        <f t="shared" ref="O5:O43" si="4">$M$44*N5</f>
        <v>0.30033141167900501</v>
      </c>
      <c r="P5" s="76">
        <f>分析係数表!C8</f>
        <v>0.25708080716677228</v>
      </c>
      <c r="Q5" s="82">
        <f t="shared" ref="Q5:Q38" si="5">O5*P5</f>
        <v>7.720944173197479E-2</v>
      </c>
      <c r="R5" s="83">
        <f t="array" ref="R5:R43">MMULT(逆行列係数!C5:AO43,'23'!Q5:Q43)</f>
        <v>0.11194029802802477</v>
      </c>
      <c r="S5" s="84">
        <f t="shared" ref="S5:S38" si="6">I5+R5</f>
        <v>0.14069947761950843</v>
      </c>
      <c r="T5" s="85">
        <f>分析係数表!F8</f>
        <v>0.4511367492365117</v>
      </c>
      <c r="U5" s="86">
        <f t="shared" ref="U5:U38" si="7">S5*T5</f>
        <v>6.3474704952540373E-2</v>
      </c>
      <c r="V5" s="87">
        <f>分析係数表!D8</f>
        <v>0.32558534102477094</v>
      </c>
      <c r="W5" s="167">
        <f t="shared" ref="W5:W38" si="8">ROUND(S5*V5,0)</f>
        <v>0</v>
      </c>
      <c r="X5" s="76">
        <f>分析係数表!E8</f>
        <v>0.2662029182219206</v>
      </c>
      <c r="Y5" s="166">
        <f t="shared" ref="Y5:Y38" si="9">ROUND(S5*X5,0)</f>
        <v>0</v>
      </c>
    </row>
    <row r="6" spans="1:25" x14ac:dyDescent="0.2">
      <c r="A6" s="6" t="s">
        <v>220</v>
      </c>
      <c r="B6" s="5" t="s">
        <v>266</v>
      </c>
      <c r="C6" s="90"/>
      <c r="D6" s="76">
        <f>投入係数表!Y6</f>
        <v>5.1519835136527566E-5</v>
      </c>
      <c r="E6" s="77">
        <f t="shared" si="0"/>
        <v>5.1519835136527563E-3</v>
      </c>
      <c r="F6" s="76">
        <f>分析係数表!C9</f>
        <v>5.5710306406685284E-2</v>
      </c>
      <c r="G6" s="77">
        <f t="shared" si="1"/>
        <v>2.8701858014778609E-4</v>
      </c>
      <c r="H6" s="77">
        <v>2.202161742108865E-3</v>
      </c>
      <c r="I6" s="77">
        <f t="shared" si="2"/>
        <v>2.202161742108865E-3</v>
      </c>
      <c r="J6" s="76">
        <f>分析係数表!G9</f>
        <v>0.27272727272727271</v>
      </c>
      <c r="K6" s="78">
        <f t="shared" si="3"/>
        <v>6.0058956602969046E-4</v>
      </c>
      <c r="L6" s="79"/>
      <c r="M6" s="80"/>
      <c r="N6" s="81">
        <f>分析係数表!H9</f>
        <v>6.1990942434522072E-4</v>
      </c>
      <c r="O6" s="82">
        <f t="shared" si="4"/>
        <v>1.5737890568332139E-2</v>
      </c>
      <c r="P6" s="76">
        <f>分析係数表!C9</f>
        <v>5.5710306406685284E-2</v>
      </c>
      <c r="Q6" s="82">
        <f t="shared" si="5"/>
        <v>8.767627057566659E-4</v>
      </c>
      <c r="R6" s="83">
        <v>1.01888267116967E-3</v>
      </c>
      <c r="S6" s="84">
        <f t="shared" si="6"/>
        <v>3.2210444132785348E-3</v>
      </c>
      <c r="T6" s="85">
        <f>分析係数表!F9</f>
        <v>0.77272727272727271</v>
      </c>
      <c r="U6" s="86">
        <f t="shared" si="7"/>
        <v>2.4889888648061405E-3</v>
      </c>
      <c r="V6" s="87">
        <f>分析係数表!D9</f>
        <v>0</v>
      </c>
      <c r="W6" s="167">
        <f t="shared" si="8"/>
        <v>0</v>
      </c>
      <c r="X6" s="76">
        <f>分析係数表!E9</f>
        <v>0</v>
      </c>
      <c r="Y6" s="166">
        <f t="shared" si="9"/>
        <v>0</v>
      </c>
    </row>
    <row r="7" spans="1:25" x14ac:dyDescent="0.2">
      <c r="A7" s="6" t="s">
        <v>221</v>
      </c>
      <c r="B7" s="5" t="s">
        <v>267</v>
      </c>
      <c r="C7" s="90"/>
      <c r="D7" s="76">
        <f>投入係数表!Y7</f>
        <v>0</v>
      </c>
      <c r="E7" s="77">
        <f t="shared" si="0"/>
        <v>0</v>
      </c>
      <c r="F7" s="76">
        <f>分析係数表!C10</f>
        <v>2.7964205816555232E-3</v>
      </c>
      <c r="G7" s="77">
        <f t="shared" si="1"/>
        <v>0</v>
      </c>
      <c r="H7" s="77">
        <v>6.9393171472064044E-6</v>
      </c>
      <c r="I7" s="77">
        <f t="shared" si="2"/>
        <v>6.9393171472064044E-6</v>
      </c>
      <c r="J7" s="76">
        <f>分析係数表!G10</f>
        <v>0.2857142857142857</v>
      </c>
      <c r="K7" s="78">
        <f t="shared" si="3"/>
        <v>1.9826620420589724E-6</v>
      </c>
      <c r="L7" s="79"/>
      <c r="M7" s="80"/>
      <c r="N7" s="81">
        <f>分析係数表!H10</f>
        <v>1.205379436226818E-3</v>
      </c>
      <c r="O7" s="82">
        <f t="shared" si="4"/>
        <v>3.060145388286805E-2</v>
      </c>
      <c r="P7" s="76">
        <f>分析係数表!C10</f>
        <v>2.7964205816555232E-3</v>
      </c>
      <c r="Q7" s="82">
        <f t="shared" si="5"/>
        <v>8.5574535466634538E-5</v>
      </c>
      <c r="R7" s="83">
        <v>1.5180612704334822E-4</v>
      </c>
      <c r="S7" s="84">
        <f t="shared" si="6"/>
        <v>1.5874544419055463E-4</v>
      </c>
      <c r="T7" s="85">
        <f>分析係数表!F10</f>
        <v>0.5714285714285714</v>
      </c>
      <c r="U7" s="86">
        <f t="shared" si="7"/>
        <v>9.0711682394602636E-5</v>
      </c>
      <c r="V7" s="87">
        <f>分析係数表!D10</f>
        <v>0.14285714285714285</v>
      </c>
      <c r="W7" s="167">
        <f t="shared" si="8"/>
        <v>0</v>
      </c>
      <c r="X7" s="76">
        <f>分析係数表!E10</f>
        <v>0</v>
      </c>
      <c r="Y7" s="166">
        <f t="shared" si="9"/>
        <v>0</v>
      </c>
    </row>
    <row r="8" spans="1:25" x14ac:dyDescent="0.2">
      <c r="A8" s="6" t="s">
        <v>222</v>
      </c>
      <c r="B8" s="5" t="s">
        <v>27</v>
      </c>
      <c r="C8" s="90"/>
      <c r="D8" s="76">
        <f>投入係数表!Y8</f>
        <v>6.6460587326120559E-3</v>
      </c>
      <c r="E8" s="77">
        <f t="shared" si="0"/>
        <v>0.66460587326120557</v>
      </c>
      <c r="F8" s="76">
        <f>分析係数表!C11</f>
        <v>6.4759848893686245E-3</v>
      </c>
      <c r="G8" s="77">
        <f t="shared" si="1"/>
        <v>4.3039775926252063E-3</v>
      </c>
      <c r="H8" s="77">
        <v>5.3168481326738154E-3</v>
      </c>
      <c r="I8" s="77">
        <f t="shared" si="2"/>
        <v>5.3168481326738154E-3</v>
      </c>
      <c r="J8" s="76">
        <f>分析係数表!G11</f>
        <v>0.45</v>
      </c>
      <c r="K8" s="78">
        <f t="shared" si="3"/>
        <v>2.3925816597032169E-3</v>
      </c>
      <c r="L8" s="79"/>
      <c r="M8" s="80"/>
      <c r="N8" s="81">
        <f>分析係数表!H11</f>
        <v>-2.2959608309082246E-5</v>
      </c>
      <c r="O8" s="82">
        <f t="shared" si="4"/>
        <v>-5.8288483586415327E-4</v>
      </c>
      <c r="P8" s="76">
        <f>分析係数表!C11</f>
        <v>6.4759848893686245E-3</v>
      </c>
      <c r="Q8" s="82">
        <f t="shared" si="5"/>
        <v>-3.7747533892983674E-6</v>
      </c>
      <c r="R8" s="83">
        <v>1.9655755089875376E-4</v>
      </c>
      <c r="S8" s="84">
        <f t="shared" si="6"/>
        <v>5.5134056835725691E-3</v>
      </c>
      <c r="T8" s="85">
        <f>分析係数表!F11</f>
        <v>0.7</v>
      </c>
      <c r="U8" s="86">
        <f t="shared" si="7"/>
        <v>3.8593839785007983E-3</v>
      </c>
      <c r="V8" s="87">
        <f>分析係数表!D11</f>
        <v>0</v>
      </c>
      <c r="W8" s="167">
        <f t="shared" si="8"/>
        <v>0</v>
      </c>
      <c r="X8" s="76">
        <f>分析係数表!E11</f>
        <v>0</v>
      </c>
      <c r="Y8" s="166">
        <f t="shared" si="9"/>
        <v>0</v>
      </c>
    </row>
    <row r="9" spans="1:25" x14ac:dyDescent="0.2">
      <c r="A9" s="6" t="s">
        <v>223</v>
      </c>
      <c r="B9" s="5" t="s">
        <v>191</v>
      </c>
      <c r="C9" s="90"/>
      <c r="D9" s="76">
        <f>投入係数表!Y9</f>
        <v>5.1519835136527566E-5</v>
      </c>
      <c r="E9" s="77">
        <f t="shared" si="0"/>
        <v>5.1519835136527563E-3</v>
      </c>
      <c r="F9" s="76">
        <f>分析係数表!C12</f>
        <v>0.17595248540478525</v>
      </c>
      <c r="G9" s="77">
        <f t="shared" si="1"/>
        <v>9.0650430399168082E-4</v>
      </c>
      <c r="H9" s="77">
        <v>3.1370799141459431E-3</v>
      </c>
      <c r="I9" s="77">
        <f t="shared" si="2"/>
        <v>3.1370799141459431E-3</v>
      </c>
      <c r="J9" s="76">
        <f>分析係数表!G12</f>
        <v>0.14349788595589075</v>
      </c>
      <c r="K9" s="78">
        <f t="shared" si="3"/>
        <v>4.5016433575463007E-4</v>
      </c>
      <c r="L9" s="79"/>
      <c r="M9" s="80"/>
      <c r="N9" s="81">
        <f>分析係数表!H12</f>
        <v>9.2205786969274298E-2</v>
      </c>
      <c r="O9" s="82">
        <f t="shared" si="4"/>
        <v>2.3408655008304398</v>
      </c>
      <c r="P9" s="76">
        <f>分析係数表!C12</f>
        <v>0.17595248540478525</v>
      </c>
      <c r="Q9" s="82">
        <f t="shared" si="5"/>
        <v>0.41188110286943325</v>
      </c>
      <c r="R9" s="83">
        <v>0.45793270081041154</v>
      </c>
      <c r="S9" s="84">
        <f t="shared" si="6"/>
        <v>0.46106978072455751</v>
      </c>
      <c r="T9" s="85">
        <f>分析係数表!F12</f>
        <v>0.29285224545766197</v>
      </c>
      <c r="U9" s="86">
        <f t="shared" si="7"/>
        <v>0.13502532059785849</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投入係数表!Y10</f>
        <v>3.3487892838742917E-3</v>
      </c>
      <c r="E10" s="77">
        <f t="shared" si="0"/>
        <v>0.33487892838742916</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0.35789128922059016</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投入係数表!Y11</f>
        <v>5.007727975270479E-2</v>
      </c>
      <c r="E11" s="77">
        <f t="shared" si="0"/>
        <v>5.0077279752704786</v>
      </c>
      <c r="F11" s="76">
        <f>分析係数表!C14</f>
        <v>0.19640062597809071</v>
      </c>
      <c r="G11" s="77">
        <f t="shared" si="1"/>
        <v>0.98352090907111878</v>
      </c>
      <c r="H11" s="77">
        <v>1.1035047850634161</v>
      </c>
      <c r="I11" s="77">
        <f t="shared" si="2"/>
        <v>1.1035047850634161</v>
      </c>
      <c r="J11" s="76">
        <f>分析係数表!G14</f>
        <v>0.16773857118025379</v>
      </c>
      <c r="K11" s="78">
        <f t="shared" si="3"/>
        <v>0.18510031593711049</v>
      </c>
      <c r="L11" s="79"/>
      <c r="M11" s="80"/>
      <c r="N11" s="81">
        <f>分析係数表!H14</f>
        <v>1.1652001216859241E-3</v>
      </c>
      <c r="O11" s="82">
        <f t="shared" si="4"/>
        <v>2.9581405420105782E-2</v>
      </c>
      <c r="P11" s="76">
        <f>分析係数表!C14</f>
        <v>0.19640062597809071</v>
      </c>
      <c r="Q11" s="82">
        <f t="shared" si="5"/>
        <v>5.8098065418204607E-3</v>
      </c>
      <c r="R11" s="83">
        <v>3.2585308886635495E-2</v>
      </c>
      <c r="S11" s="84">
        <f t="shared" si="6"/>
        <v>1.1360900939500516</v>
      </c>
      <c r="T11" s="85">
        <f>分析係数表!F14</f>
        <v>0.31948548583347819</v>
      </c>
      <c r="U11" s="86">
        <f t="shared" si="7"/>
        <v>0.36296429561623411</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投入係数表!Y12</f>
        <v>5.7702215352910874E-3</v>
      </c>
      <c r="E12" s="77">
        <f t="shared" si="0"/>
        <v>0.57702215352910868</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0.21566738926973672</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投入係数表!Y13</f>
        <v>1.287995878413189E-2</v>
      </c>
      <c r="E13" s="77">
        <f t="shared" si="0"/>
        <v>1.2879958784131891</v>
      </c>
      <c r="F13" s="76">
        <f>分析係数表!C16</f>
        <v>6.4643221946592777E-2</v>
      </c>
      <c r="G13" s="77">
        <f t="shared" si="1"/>
        <v>8.3260203434560504E-2</v>
      </c>
      <c r="H13" s="77">
        <v>9.4634531397987887E-2</v>
      </c>
      <c r="I13" s="77">
        <f t="shared" si="2"/>
        <v>9.4634531397987887E-2</v>
      </c>
      <c r="J13" s="76">
        <f>分析係数表!G16</f>
        <v>3.2854209445585217E-2</v>
      </c>
      <c r="K13" s="78">
        <f t="shared" si="3"/>
        <v>3.1091427153343044E-3</v>
      </c>
      <c r="L13" s="79"/>
      <c r="M13" s="80"/>
      <c r="N13" s="81">
        <f>分析係数表!H16</f>
        <v>1.6731814555243689E-2</v>
      </c>
      <c r="O13" s="82">
        <f t="shared" si="4"/>
        <v>0.42477732413600178</v>
      </c>
      <c r="P13" s="76">
        <f>分析係数表!C16</f>
        <v>6.4643221946592777E-2</v>
      </c>
      <c r="Q13" s="82">
        <f t="shared" si="5"/>
        <v>2.7458974842003343E-2</v>
      </c>
      <c r="R13" s="83">
        <v>3.2570818208349082E-2</v>
      </c>
      <c r="S13" s="84">
        <f t="shared" si="6"/>
        <v>0.12720534960633698</v>
      </c>
      <c r="T13" s="85">
        <f>分析係数表!F16</f>
        <v>0.28747433264887062</v>
      </c>
      <c r="U13" s="86">
        <f t="shared" si="7"/>
        <v>3.6568272987447997E-2</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投入係数表!Y14</f>
        <v>1.437403400309119E-2</v>
      </c>
      <c r="E14" s="77">
        <f t="shared" si="0"/>
        <v>1.437403400309119</v>
      </c>
      <c r="F14" s="76">
        <f>分析係数表!C17</f>
        <v>7.1833954921355581E-2</v>
      </c>
      <c r="G14" s="77">
        <f t="shared" si="1"/>
        <v>0.10325437106160848</v>
      </c>
      <c r="H14" s="77">
        <v>0.11916040320596485</v>
      </c>
      <c r="I14" s="77">
        <f t="shared" si="2"/>
        <v>0.11916040320596485</v>
      </c>
      <c r="J14" s="76">
        <f>分析係数表!G17</f>
        <v>0.22404227212681638</v>
      </c>
      <c r="K14" s="78">
        <f t="shared" si="3"/>
        <v>2.669696748181194E-2</v>
      </c>
      <c r="L14" s="79"/>
      <c r="M14" s="80"/>
      <c r="N14" s="81">
        <f>分析係数表!H17</f>
        <v>2.8642111365580103E-3</v>
      </c>
      <c r="O14" s="82">
        <f t="shared" si="4"/>
        <v>7.2714883274053121E-2</v>
      </c>
      <c r="P14" s="76">
        <f>分析係数表!C17</f>
        <v>7.1833954921355581E-2</v>
      </c>
      <c r="Q14" s="82">
        <f t="shared" si="5"/>
        <v>5.2233976472199645E-3</v>
      </c>
      <c r="R14" s="83">
        <v>1.204771959165424E-2</v>
      </c>
      <c r="S14" s="84">
        <f t="shared" si="6"/>
        <v>0.13120812279761909</v>
      </c>
      <c r="T14" s="85">
        <f>分析係数表!F17</f>
        <v>0.35984147952443857</v>
      </c>
      <c r="U14" s="86">
        <f t="shared" si="7"/>
        <v>4.7214125033119475E-2</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投入係数表!Y15</f>
        <v>5.6980937660999487E-2</v>
      </c>
      <c r="E15" s="77">
        <f t="shared" si="0"/>
        <v>5.6980937660999489</v>
      </c>
      <c r="F15" s="76">
        <f>分析係数表!C18</f>
        <v>8.5547050877982866E-2</v>
      </c>
      <c r="G15" s="77">
        <f t="shared" si="1"/>
        <v>0.48745511731606933</v>
      </c>
      <c r="H15" s="77">
        <v>0.49534401010491297</v>
      </c>
      <c r="I15" s="77">
        <f t="shared" si="2"/>
        <v>0.49534401010491297</v>
      </c>
      <c r="J15" s="76">
        <f>分析係数表!G18</f>
        <v>0.21485411140583555</v>
      </c>
      <c r="K15" s="78">
        <f t="shared" si="3"/>
        <v>0.1064266971312943</v>
      </c>
      <c r="L15" s="79"/>
      <c r="M15" s="80"/>
      <c r="N15" s="81">
        <f>分析係数表!H18</f>
        <v>4.4771236202710384E-4</v>
      </c>
      <c r="O15" s="82">
        <f t="shared" si="4"/>
        <v>1.1366254299350989E-2</v>
      </c>
      <c r="P15" s="76">
        <f>分析係数表!C18</f>
        <v>8.5547050877982866E-2</v>
      </c>
      <c r="Q15" s="82">
        <f t="shared" si="5"/>
        <v>9.723495348386706E-4</v>
      </c>
      <c r="R15" s="83">
        <v>2.4213291237071641E-3</v>
      </c>
      <c r="S15" s="84">
        <f t="shared" si="6"/>
        <v>0.49776533922862015</v>
      </c>
      <c r="T15" s="85">
        <f>分析係数表!F18</f>
        <v>0.45800176834659595</v>
      </c>
      <c r="U15" s="86">
        <f t="shared" si="7"/>
        <v>0.22797740558835122</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投入係数表!Y16</f>
        <v>2.4832560535806285E-2</v>
      </c>
      <c r="E16" s="77">
        <f t="shared" si="0"/>
        <v>2.4832560535806283</v>
      </c>
      <c r="F16" s="76">
        <f>分析係数表!C19</f>
        <v>0.13115875912408759</v>
      </c>
      <c r="G16" s="77">
        <f t="shared" si="1"/>
        <v>0.32570078257501395</v>
      </c>
      <c r="H16" s="77">
        <v>0.53033946135548982</v>
      </c>
      <c r="I16" s="77">
        <f t="shared" si="2"/>
        <v>0.53033946135548982</v>
      </c>
      <c r="J16" s="76">
        <f>分析係数表!G19</f>
        <v>5.7684761281883587E-2</v>
      </c>
      <c r="K16" s="78">
        <f t="shared" si="3"/>
        <v>3.0592505226654156E-2</v>
      </c>
      <c r="L16" s="79"/>
      <c r="M16" s="80"/>
      <c r="N16" s="81">
        <f>分析係数表!H19</f>
        <v>-1.1479804154541123E-4</v>
      </c>
      <c r="O16" s="82">
        <f t="shared" si="4"/>
        <v>-2.9144241793207662E-3</v>
      </c>
      <c r="P16" s="76">
        <f>分析係数表!C19</f>
        <v>0.13115875912408759</v>
      </c>
      <c r="Q16" s="82">
        <f t="shared" si="5"/>
        <v>-3.8225225892094905E-4</v>
      </c>
      <c r="R16" s="83">
        <v>2.7493961857761621E-3</v>
      </c>
      <c r="S16" s="84">
        <f t="shared" si="6"/>
        <v>0.533088857541266</v>
      </c>
      <c r="T16" s="85">
        <f>分析係数表!F19</f>
        <v>0.24015696533682146</v>
      </c>
      <c r="U16" s="86">
        <f t="shared" si="7"/>
        <v>0.12802500228198357</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投入係数表!Y17</f>
        <v>9.5826893353941275E-3</v>
      </c>
      <c r="E17" s="77">
        <f t="shared" si="0"/>
        <v>0.95826893353941278</v>
      </c>
      <c r="F17" s="76">
        <f>分析係数表!C20</f>
        <v>0.10578609000584449</v>
      </c>
      <c r="G17" s="77">
        <f t="shared" si="1"/>
        <v>0.10137152365320494</v>
      </c>
      <c r="H17" s="77">
        <v>0.15035913887152416</v>
      </c>
      <c r="I17" s="77">
        <f t="shared" si="2"/>
        <v>0.15035913887152416</v>
      </c>
      <c r="J17" s="76">
        <f>分析係数表!G20</f>
        <v>0.10007552870090634</v>
      </c>
      <c r="K17" s="78">
        <f t="shared" si="3"/>
        <v>1.5047270317580779E-2</v>
      </c>
      <c r="L17" s="79"/>
      <c r="M17" s="80"/>
      <c r="N17" s="81">
        <f>分析係数表!H20</f>
        <v>5.5677050149524447E-4</v>
      </c>
      <c r="O17" s="82">
        <f t="shared" si="4"/>
        <v>1.4134957269705718E-2</v>
      </c>
      <c r="P17" s="76">
        <f>分析係数表!C20</f>
        <v>0.10578609000584449</v>
      </c>
      <c r="Q17" s="82">
        <f t="shared" si="5"/>
        <v>1.495281861961855E-3</v>
      </c>
      <c r="R17" s="83">
        <v>4.7203555870968831E-3</v>
      </c>
      <c r="S17" s="84">
        <f t="shared" si="6"/>
        <v>0.15507949445862104</v>
      </c>
      <c r="T17" s="85">
        <f>分析係数表!F20</f>
        <v>0.22356495468277945</v>
      </c>
      <c r="U17" s="86">
        <f t="shared" si="7"/>
        <v>3.4670340150869963E-2</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投入係数表!Y18</f>
        <v>0.10190623390005152</v>
      </c>
      <c r="E18" s="77">
        <f t="shared" si="0"/>
        <v>10.190623390005152</v>
      </c>
      <c r="F18" s="76">
        <f>分析係数表!C21</f>
        <v>0.49326544021024965</v>
      </c>
      <c r="G18" s="77">
        <f t="shared" si="1"/>
        <v>5.0266823324877583</v>
      </c>
      <c r="H18" s="77">
        <v>5.2522142486056769</v>
      </c>
      <c r="I18" s="77">
        <f t="shared" si="2"/>
        <v>5.2522142486056769</v>
      </c>
      <c r="J18" s="76">
        <f>分析係数表!G21</f>
        <v>0.28516082529957654</v>
      </c>
      <c r="K18" s="78">
        <f t="shared" si="3"/>
        <v>1.49772574978259</v>
      </c>
      <c r="L18" s="79"/>
      <c r="M18" s="80"/>
      <c r="N18" s="81">
        <f>分析係数表!H21</f>
        <v>9.2412423444056041E-4</v>
      </c>
      <c r="O18" s="82">
        <f t="shared" si="4"/>
        <v>2.346111464353217E-2</v>
      </c>
      <c r="P18" s="76">
        <f>分析係数表!C21</f>
        <v>0.49326544021024965</v>
      </c>
      <c r="Q18" s="82">
        <f t="shared" si="5"/>
        <v>1.157255704246503E-2</v>
      </c>
      <c r="R18" s="83">
        <v>3.2399488037552819E-2</v>
      </c>
      <c r="S18" s="84">
        <f t="shared" si="6"/>
        <v>5.2846137366432293</v>
      </c>
      <c r="T18" s="85">
        <f>分析係数表!F21</f>
        <v>0.42584917560140551</v>
      </c>
      <c r="U18" s="86">
        <f t="shared" si="7"/>
        <v>2.2504484031213821</v>
      </c>
      <c r="V18" s="87">
        <f>分析係数表!D21</f>
        <v>0.11514550860437878</v>
      </c>
      <c r="W18" s="167">
        <f t="shared" si="8"/>
        <v>1</v>
      </c>
      <c r="X18" s="76">
        <f>分析係数表!E21</f>
        <v>9.1990269393639065E-2</v>
      </c>
      <c r="Y18" s="166">
        <f t="shared" si="9"/>
        <v>0</v>
      </c>
    </row>
    <row r="19" spans="1:25" x14ac:dyDescent="0.2">
      <c r="A19" s="6" t="s">
        <v>7</v>
      </c>
      <c r="B19" s="5" t="s">
        <v>269</v>
      </c>
      <c r="C19" s="90"/>
      <c r="D19" s="76">
        <f>投入係数表!Y19</f>
        <v>6.852138073158166E-3</v>
      </c>
      <c r="E19" s="77">
        <f t="shared" si="0"/>
        <v>0.6852138073158166</v>
      </c>
      <c r="F19" s="76">
        <f>分析係数表!C22</f>
        <v>6.9390630503698536E-2</v>
      </c>
      <c r="G19" s="77">
        <f t="shared" si="1"/>
        <v>4.7547418119484312E-2</v>
      </c>
      <c r="H19" s="77">
        <v>5.2532071575057925E-2</v>
      </c>
      <c r="I19" s="77">
        <f t="shared" si="2"/>
        <v>5.2532071575057925E-2</v>
      </c>
      <c r="J19" s="76">
        <f>分析係数表!G22</f>
        <v>0.19456830158086744</v>
      </c>
      <c r="K19" s="78">
        <f t="shared" si="3"/>
        <v>1.0221075944883584E-2</v>
      </c>
      <c r="L19" s="79"/>
      <c r="M19" s="80"/>
      <c r="N19" s="81">
        <f>分析係数表!H22</f>
        <v>4.5919216618164492E-5</v>
      </c>
      <c r="O19" s="82">
        <f t="shared" si="4"/>
        <v>1.1657696717283065E-3</v>
      </c>
      <c r="P19" s="76">
        <f>分析係数表!C22</f>
        <v>6.9390630503698536E-2</v>
      </c>
      <c r="Q19" s="82">
        <f t="shared" si="5"/>
        <v>8.0893492543316855E-5</v>
      </c>
      <c r="R19" s="83">
        <v>9.0244517486376256E-4</v>
      </c>
      <c r="S19" s="84">
        <f t="shared" si="6"/>
        <v>5.3434516749921689E-2</v>
      </c>
      <c r="T19" s="85">
        <f>分析係数表!F22</f>
        <v>0.41264693960275639</v>
      </c>
      <c r="U19" s="86">
        <f t="shared" si="7"/>
        <v>2.2049589806007408E-2</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投入係数表!Y20</f>
        <v>5.1519835136527566E-5</v>
      </c>
      <c r="E20" s="77">
        <f t="shared" si="0"/>
        <v>5.1519835136527563E-3</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5.8288483586415327E-4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投入係数表!Y21</f>
        <v>2.0607934054611026E-4</v>
      </c>
      <c r="E21" s="77">
        <f t="shared" si="0"/>
        <v>2.0607934054611025E-2</v>
      </c>
      <c r="F21" s="76">
        <f>分析係数表!C24</f>
        <v>0.34782608695652173</v>
      </c>
      <c r="G21" s="77">
        <f t="shared" si="1"/>
        <v>7.1679770624733996E-3</v>
      </c>
      <c r="H21" s="77">
        <v>2.121065676158912E-2</v>
      </c>
      <c r="I21" s="77">
        <f t="shared" si="2"/>
        <v>2.121065676158912E-2</v>
      </c>
      <c r="J21" s="76">
        <f>分析係数表!G24</f>
        <v>0.20816326530612245</v>
      </c>
      <c r="K21" s="78">
        <f t="shared" si="3"/>
        <v>4.4152795707797761E-3</v>
      </c>
      <c r="L21" s="79"/>
      <c r="M21" s="80"/>
      <c r="N21" s="81">
        <f>分析係数表!H24</f>
        <v>3.5587392879077485E-4</v>
      </c>
      <c r="O21" s="82">
        <f t="shared" si="4"/>
        <v>9.0347149558943768E-3</v>
      </c>
      <c r="P21" s="76">
        <f>分析係数表!C24</f>
        <v>0.34782608695652173</v>
      </c>
      <c r="Q21" s="82">
        <f t="shared" si="5"/>
        <v>3.142509549876305E-3</v>
      </c>
      <c r="R21" s="83">
        <v>1.3047144597678671E-2</v>
      </c>
      <c r="S21" s="84">
        <f t="shared" si="6"/>
        <v>3.4257801359267787E-2</v>
      </c>
      <c r="T21" s="85">
        <f>分析係数表!F24</f>
        <v>0.39183673469387753</v>
      </c>
      <c r="U21" s="86">
        <f t="shared" si="7"/>
        <v>1.3423465022406969E-2</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投入係数表!Y22</f>
        <v>3.0911901081916539E-4</v>
      </c>
      <c r="E22" s="77">
        <f t="shared" si="0"/>
        <v>3.0911901081916538E-2</v>
      </c>
      <c r="F22" s="76">
        <f>分析係数表!C25</f>
        <v>2.4457402008422391E-2</v>
      </c>
      <c r="G22" s="77">
        <f t="shared" si="1"/>
        <v>7.5602479160501981E-4</v>
      </c>
      <c r="H22" s="77">
        <v>5.2177234300909313E-3</v>
      </c>
      <c r="I22" s="77">
        <f t="shared" si="2"/>
        <v>5.2177234300909313E-3</v>
      </c>
      <c r="J22" s="76">
        <f>分析係数表!G25</f>
        <v>0.19696969696969696</v>
      </c>
      <c r="K22" s="78">
        <f t="shared" si="3"/>
        <v>1.0277334028966985E-3</v>
      </c>
      <c r="L22" s="79"/>
      <c r="M22" s="80"/>
      <c r="N22" s="81">
        <f>分析係数表!H25</f>
        <v>5.165911869543506E-4</v>
      </c>
      <c r="O22" s="82">
        <f t="shared" si="4"/>
        <v>1.3114908806943451E-2</v>
      </c>
      <c r="P22" s="76">
        <f>分析係数表!C25</f>
        <v>2.4457402008422391E-2</v>
      </c>
      <c r="Q22" s="82">
        <f t="shared" si="5"/>
        <v>3.2075659699521526E-4</v>
      </c>
      <c r="R22" s="83">
        <v>3.245923018280293E-3</v>
      </c>
      <c r="S22" s="84">
        <f t="shared" si="6"/>
        <v>8.4636464483712238E-3</v>
      </c>
      <c r="T22" s="85">
        <f>分析係数表!F25</f>
        <v>0.35101010101010099</v>
      </c>
      <c r="U22" s="86">
        <f t="shared" si="7"/>
        <v>2.9708253947565658E-3</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投入係数表!Y23</f>
        <v>8.5007727975270481E-3</v>
      </c>
      <c r="E23" s="77">
        <f t="shared" si="0"/>
        <v>0.85007727975270475</v>
      </c>
      <c r="F23" s="76">
        <f>分析係数表!C26</f>
        <v>7.6803723816912361E-2</v>
      </c>
      <c r="G23" s="77">
        <f t="shared" si="1"/>
        <v>6.5289100617158882E-2</v>
      </c>
      <c r="H23" s="77">
        <v>7.0430046014410344E-2</v>
      </c>
      <c r="I23" s="77">
        <f t="shared" si="2"/>
        <v>7.0430046014410344E-2</v>
      </c>
      <c r="J23" s="76">
        <f>分析係数表!G26</f>
        <v>0.19661921708185054</v>
      </c>
      <c r="K23" s="78">
        <f t="shared" si="3"/>
        <v>1.384790050639207E-2</v>
      </c>
      <c r="L23" s="79"/>
      <c r="M23" s="80"/>
      <c r="N23" s="81">
        <f>分析係数表!H26</f>
        <v>1.0945993261354961E-2</v>
      </c>
      <c r="O23" s="82">
        <f t="shared" si="4"/>
        <v>0.2778903454982351</v>
      </c>
      <c r="P23" s="76">
        <f>分析係数表!C26</f>
        <v>7.6803723816912361E-2</v>
      </c>
      <c r="Q23" s="82">
        <f t="shared" si="5"/>
        <v>2.1343013347032803E-2</v>
      </c>
      <c r="R23" s="83">
        <v>2.3030935362144987E-2</v>
      </c>
      <c r="S23" s="84">
        <f t="shared" si="6"/>
        <v>9.3460981376555327E-2</v>
      </c>
      <c r="T23" s="85">
        <f>分析係数表!F26</f>
        <v>0.33496441281138789</v>
      </c>
      <c r="U23" s="86">
        <f t="shared" si="7"/>
        <v>3.1306102747573915E-2</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投入係数表!Y24</f>
        <v>1.7516743946419371E-3</v>
      </c>
      <c r="E24" s="77">
        <f t="shared" si="0"/>
        <v>0.17516743946419372</v>
      </c>
      <c r="F24" s="76">
        <f>分析係数表!C27</f>
        <v>1</v>
      </c>
      <c r="G24" s="77">
        <f t="shared" si="1"/>
        <v>0.17516743946419372</v>
      </c>
      <c r="H24" s="77">
        <v>0.18976791724359204</v>
      </c>
      <c r="I24" s="77">
        <f t="shared" si="2"/>
        <v>0.18976791724359204</v>
      </c>
      <c r="J24" s="76">
        <f>分析係数表!G27</f>
        <v>0.17096451389423448</v>
      </c>
      <c r="K24" s="78">
        <f t="shared" si="3"/>
        <v>3.2443579724272031E-2</v>
      </c>
      <c r="L24" s="79"/>
      <c r="M24" s="80"/>
      <c r="N24" s="81">
        <f>分析係数表!H27</f>
        <v>1.0923033653045878E-2</v>
      </c>
      <c r="O24" s="82">
        <f t="shared" si="4"/>
        <v>0.27730746066237094</v>
      </c>
      <c r="P24" s="76">
        <f>分析係数表!C27</f>
        <v>1</v>
      </c>
      <c r="Q24" s="82">
        <f t="shared" si="5"/>
        <v>0.27730746066237094</v>
      </c>
      <c r="R24" s="83">
        <v>0.28847755318728302</v>
      </c>
      <c r="S24" s="84">
        <f t="shared" si="6"/>
        <v>0.47824547043087506</v>
      </c>
      <c r="T24" s="85">
        <f>分析係数表!F27</f>
        <v>0.32199214841043799</v>
      </c>
      <c r="U24" s="86">
        <f t="shared" si="7"/>
        <v>0.15399128649159807</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投入係数表!Y25</f>
        <v>0</v>
      </c>
      <c r="E25" s="77">
        <f t="shared" si="0"/>
        <v>0</v>
      </c>
      <c r="F25" s="76">
        <f>分析係数表!C28</f>
        <v>0.18074367492972143</v>
      </c>
      <c r="G25" s="77">
        <f t="shared" si="1"/>
        <v>0</v>
      </c>
      <c r="H25" s="77">
        <v>3.7209844480029015E-2</v>
      </c>
      <c r="I25" s="77">
        <f t="shared" si="2"/>
        <v>3.7209844480029015E-2</v>
      </c>
      <c r="J25" s="76">
        <f>分析係数表!G28</f>
        <v>0.12488465087665333</v>
      </c>
      <c r="K25" s="78">
        <f t="shared" si="3"/>
        <v>4.6469384370629897E-3</v>
      </c>
      <c r="L25" s="79"/>
      <c r="M25" s="80"/>
      <c r="N25" s="81">
        <f>分析係数表!H28</f>
        <v>2.063494796778767E-2</v>
      </c>
      <c r="O25" s="82">
        <f t="shared" si="4"/>
        <v>0.52386774623290777</v>
      </c>
      <c r="P25" s="76">
        <f>分析係数表!C28</f>
        <v>0.18074367492972143</v>
      </c>
      <c r="Q25" s="82">
        <f t="shared" si="5"/>
        <v>9.4685781631286478E-2</v>
      </c>
      <c r="R25" s="83">
        <v>0.10925149980707853</v>
      </c>
      <c r="S25" s="84">
        <f t="shared" si="6"/>
        <v>0.14646134428710755</v>
      </c>
      <c r="T25" s="85">
        <f>分析係数表!F28</f>
        <v>0.21337024505280427</v>
      </c>
      <c r="U25" s="86">
        <f t="shared" si="7"/>
        <v>3.1250492921303274E-2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投入係数表!Y26</f>
        <v>3.3487892838742917E-3</v>
      </c>
      <c r="E26" s="77">
        <f t="shared" si="0"/>
        <v>0.33487892838742916</v>
      </c>
      <c r="F26" s="76">
        <f>分析係数表!C29</f>
        <v>0.4900686838685725</v>
      </c>
      <c r="G26" s="77">
        <f t="shared" si="1"/>
        <v>0.16411367569014534</v>
      </c>
      <c r="H26" s="77">
        <v>0.24933375957061357</v>
      </c>
      <c r="I26" s="77">
        <f t="shared" si="2"/>
        <v>0.24933375957061357</v>
      </c>
      <c r="J26" s="76">
        <f>分析係数表!G29</f>
        <v>0.25811666442139297</v>
      </c>
      <c r="K26" s="78">
        <f t="shared" si="3"/>
        <v>6.4357198348012346E-2</v>
      </c>
      <c r="L26" s="79"/>
      <c r="M26" s="80"/>
      <c r="N26" s="81">
        <f>分析係数表!H29</f>
        <v>9.8668916708280954E-3</v>
      </c>
      <c r="O26" s="82">
        <f t="shared" si="4"/>
        <v>0.25049475821261991</v>
      </c>
      <c r="P26" s="76">
        <f>分析係数表!C29</f>
        <v>0.4900686838685725</v>
      </c>
      <c r="Q26" s="82">
        <f t="shared" si="5"/>
        <v>0.12275963647323493</v>
      </c>
      <c r="R26" s="83">
        <v>0.17682903553308243</v>
      </c>
      <c r="S26" s="84">
        <f t="shared" si="6"/>
        <v>0.42616279510369603</v>
      </c>
      <c r="T26" s="85">
        <f>分析係数表!F29</f>
        <v>0.3889263101172033</v>
      </c>
      <c r="U26" s="86">
        <f t="shared" si="7"/>
        <v>0.16574592340891425</v>
      </c>
      <c r="V26" s="87">
        <f>分析係数表!D29</f>
        <v>9.1472450491714943E-2</v>
      </c>
      <c r="W26" s="167">
        <f t="shared" si="8"/>
        <v>0</v>
      </c>
      <c r="X26" s="76">
        <f>分析係数表!E29</f>
        <v>6.1565404822847905E-2</v>
      </c>
      <c r="Y26" s="166">
        <f t="shared" si="9"/>
        <v>0</v>
      </c>
    </row>
    <row r="27" spans="1:25" x14ac:dyDescent="0.2">
      <c r="A27" s="6" t="s">
        <v>15</v>
      </c>
      <c r="B27" s="5" t="s">
        <v>36</v>
      </c>
      <c r="C27" s="75">
        <f>最終需要_まとめ!C28</f>
        <v>100</v>
      </c>
      <c r="D27" s="76">
        <f>投入係数表!Y27</f>
        <v>6.697578567748583E-4</v>
      </c>
      <c r="E27" s="77">
        <f t="shared" si="0"/>
        <v>6.6975785677485827E-2</v>
      </c>
      <c r="F27" s="76">
        <f>分析係数表!C30</f>
        <v>1</v>
      </c>
      <c r="G27" s="77">
        <f t="shared" si="1"/>
        <v>6.6975785677485827E-2</v>
      </c>
      <c r="H27" s="77">
        <v>0.12681177355910825</v>
      </c>
      <c r="I27" s="77">
        <f t="shared" si="2"/>
        <v>100.12681177355911</v>
      </c>
      <c r="J27" s="76">
        <f>分析係数表!G30</f>
        <v>0.3444616177228233</v>
      </c>
      <c r="K27" s="78">
        <f t="shared" si="3"/>
        <v>34.489843560948799</v>
      </c>
      <c r="L27" s="79"/>
      <c r="M27" s="80"/>
      <c r="N27" s="81">
        <f>分析係数表!H30</f>
        <v>0</v>
      </c>
      <c r="O27" s="82">
        <f t="shared" si="4"/>
        <v>0</v>
      </c>
      <c r="P27" s="76">
        <f>分析係数表!C30</f>
        <v>1</v>
      </c>
      <c r="Q27" s="82">
        <f t="shared" si="5"/>
        <v>0</v>
      </c>
      <c r="R27" s="83">
        <v>6.7233205874880145E-2</v>
      </c>
      <c r="S27" s="84">
        <f t="shared" si="6"/>
        <v>100.194044979434</v>
      </c>
      <c r="T27" s="85">
        <f>分析係数表!F30</f>
        <v>0.4403400309119011</v>
      </c>
      <c r="U27" s="86">
        <f t="shared" si="7"/>
        <v>44.119448863432375</v>
      </c>
      <c r="V27" s="87">
        <f>分析係数表!D30</f>
        <v>0.12627511591962906</v>
      </c>
      <c r="W27" s="167">
        <f t="shared" si="8"/>
        <v>13</v>
      </c>
      <c r="X27" s="76">
        <f>分析係数表!E30</f>
        <v>8.212261720762494E-2</v>
      </c>
      <c r="Y27" s="166">
        <f t="shared" si="9"/>
        <v>8</v>
      </c>
    </row>
    <row r="28" spans="1:25" x14ac:dyDescent="0.2">
      <c r="A28" s="6" t="s">
        <v>16</v>
      </c>
      <c r="B28" s="5" t="s">
        <v>193</v>
      </c>
      <c r="C28" s="90"/>
      <c r="D28" s="76">
        <f>投入係数表!Y28</f>
        <v>3.1942297784647087E-3</v>
      </c>
      <c r="E28" s="77">
        <f t="shared" si="0"/>
        <v>0.31942297784647089</v>
      </c>
      <c r="F28" s="76">
        <f>分析係数表!C31</f>
        <v>4.323595505617972E-2</v>
      </c>
      <c r="G28" s="77">
        <f t="shared" si="1"/>
        <v>1.3810557514081105E-2</v>
      </c>
      <c r="H28" s="77">
        <v>3.0451745270134143E-2</v>
      </c>
      <c r="I28" s="77">
        <f t="shared" si="2"/>
        <v>3.0451745270134143E-2</v>
      </c>
      <c r="J28" s="76">
        <f>分析係数表!G31</f>
        <v>7.0393374741200831E-2</v>
      </c>
      <c r="K28" s="78">
        <f t="shared" si="3"/>
        <v>2.1436011163241428E-3</v>
      </c>
      <c r="L28" s="79"/>
      <c r="M28" s="80"/>
      <c r="N28" s="81">
        <f>分析係数表!H31</f>
        <v>2.2758711736377779E-2</v>
      </c>
      <c r="O28" s="82">
        <f t="shared" si="4"/>
        <v>0.57778459355034206</v>
      </c>
      <c r="P28" s="76">
        <f>分析係数表!C31</f>
        <v>4.323595505617972E-2</v>
      </c>
      <c r="Q28" s="82">
        <f t="shared" si="5"/>
        <v>2.4981068718895657E-2</v>
      </c>
      <c r="R28" s="83">
        <v>3.2594481784616755E-2</v>
      </c>
      <c r="S28" s="84">
        <f t="shared" si="6"/>
        <v>6.3046227054750895E-2</v>
      </c>
      <c r="T28" s="85">
        <f>分析係数表!F31</f>
        <v>0.34575569358178054</v>
      </c>
      <c r="U28" s="86">
        <f t="shared" si="7"/>
        <v>2.1798591963029811E-2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投入係数表!Y29</f>
        <v>7.2127769191138592E-4</v>
      </c>
      <c r="E29" s="77">
        <f t="shared" si="0"/>
        <v>7.2127769191138585E-2</v>
      </c>
      <c r="F29" s="76">
        <f>分析係数表!C32</f>
        <v>0.52019105514546249</v>
      </c>
      <c r="G29" s="77">
        <f t="shared" si="1"/>
        <v>3.7520220360826764E-2</v>
      </c>
      <c r="H29" s="77">
        <v>5.2877565506471047E-2</v>
      </c>
      <c r="I29" s="77">
        <f t="shared" si="2"/>
        <v>5.2877565506471047E-2</v>
      </c>
      <c r="J29" s="76">
        <f>分析係数表!G32</f>
        <v>0.14013266998341625</v>
      </c>
      <c r="K29" s="78">
        <f t="shared" si="3"/>
        <v>7.4098744366447823E-3</v>
      </c>
      <c r="L29" s="79"/>
      <c r="M29" s="80"/>
      <c r="N29" s="81">
        <f>分析係数表!H32</f>
        <v>6.5492282701657108E-3</v>
      </c>
      <c r="O29" s="82">
        <f t="shared" si="4"/>
        <v>0.16626789943024972</v>
      </c>
      <c r="P29" s="76">
        <f>分析係数表!C32</f>
        <v>0.52019105514546249</v>
      </c>
      <c r="Q29" s="82">
        <f t="shared" si="5"/>
        <v>8.649107404144124E-2</v>
      </c>
      <c r="R29" s="83">
        <v>0.10872979271106066</v>
      </c>
      <c r="S29" s="84">
        <f t="shared" si="6"/>
        <v>0.16160735821753169</v>
      </c>
      <c r="T29" s="85">
        <f>分析係数表!F32</f>
        <v>0.48341625207296851</v>
      </c>
      <c r="U29" s="86">
        <f t="shared" si="7"/>
        <v>7.8123623416932825E-2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投入係数表!Y30</f>
        <v>2.0092735703245751E-3</v>
      </c>
      <c r="E30" s="77">
        <f t="shared" si="0"/>
        <v>0.20092735703245751</v>
      </c>
      <c r="F30" s="76">
        <f>分析係数表!C33</f>
        <v>0.8616094310609943</v>
      </c>
      <c r="G30" s="77">
        <f t="shared" si="1"/>
        <v>0.17312090577732497</v>
      </c>
      <c r="H30" s="77">
        <v>0.19917410025205518</v>
      </c>
      <c r="I30" s="77">
        <f t="shared" si="2"/>
        <v>0.19917410025205518</v>
      </c>
      <c r="J30" s="76">
        <f>分析係数表!G33</f>
        <v>0.50771971496437052</v>
      </c>
      <c r="K30" s="78">
        <f t="shared" si="3"/>
        <v>0.10112461740825841</v>
      </c>
      <c r="L30" s="79"/>
      <c r="M30" s="80"/>
      <c r="N30" s="81">
        <f>分析係数表!H33</f>
        <v>9.6430354898145438E-4</v>
      </c>
      <c r="O30" s="82">
        <f t="shared" si="4"/>
        <v>2.4481163106294439E-2</v>
      </c>
      <c r="P30" s="76">
        <f>分析係数表!C33</f>
        <v>0.8616094310609943</v>
      </c>
      <c r="Q30" s="82">
        <f t="shared" si="5"/>
        <v>2.1093201015725756E-2</v>
      </c>
      <c r="R30" s="83">
        <v>5.9338315354203475E-2</v>
      </c>
      <c r="S30" s="84">
        <f t="shared" si="6"/>
        <v>0.25851241560625865</v>
      </c>
      <c r="T30" s="85">
        <f>分析係数表!F33</f>
        <v>0.64489311163895491</v>
      </c>
      <c r="U30" s="86">
        <f t="shared" si="7"/>
        <v>0.16671287609762286</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投入係数表!Y31</f>
        <v>5.8990211231324058E-2</v>
      </c>
      <c r="E31" s="77">
        <f t="shared" si="0"/>
        <v>5.8990211231324059</v>
      </c>
      <c r="F31" s="76">
        <f>分析係数表!C34</f>
        <v>0.46533725073451271</v>
      </c>
      <c r="G31" s="77">
        <f t="shared" si="1"/>
        <v>2.745034271463251</v>
      </c>
      <c r="H31" s="77">
        <v>3.0660264583755774</v>
      </c>
      <c r="I31" s="77">
        <f t="shared" si="2"/>
        <v>3.0660264583755774</v>
      </c>
      <c r="J31" s="76">
        <f>分析係数表!G34</f>
        <v>0.42478189749182116</v>
      </c>
      <c r="K31" s="78">
        <f t="shared" si="3"/>
        <v>1.302392536748906</v>
      </c>
      <c r="L31" s="79"/>
      <c r="M31" s="80"/>
      <c r="N31" s="81">
        <f>分析係数表!H34</f>
        <v>0.16189393808941618</v>
      </c>
      <c r="O31" s="82">
        <f t="shared" si="4"/>
        <v>4.1100666988871106</v>
      </c>
      <c r="P31" s="76">
        <f>分析係数表!C34</f>
        <v>0.46533725073451271</v>
      </c>
      <c r="Q31" s="82">
        <f t="shared" si="5"/>
        <v>1.9125671379956024</v>
      </c>
      <c r="R31" s="83">
        <v>2.0793806962499501</v>
      </c>
      <c r="S31" s="84">
        <f t="shared" si="6"/>
        <v>5.1454071546255271</v>
      </c>
      <c r="T31" s="85">
        <f>分析係数表!F34</f>
        <v>0.69907306434023986</v>
      </c>
      <c r="U31" s="86">
        <f t="shared" si="7"/>
        <v>3.5970155468622615</v>
      </c>
      <c r="V31" s="87">
        <f>分析係数表!D34</f>
        <v>0.22532715376226828</v>
      </c>
      <c r="W31" s="167">
        <f t="shared" si="8"/>
        <v>1</v>
      </c>
      <c r="X31" s="76">
        <f>分析係数表!E34</f>
        <v>0.16319520174482008</v>
      </c>
      <c r="Y31" s="166">
        <f t="shared" si="9"/>
        <v>1</v>
      </c>
    </row>
    <row r="32" spans="1:25" x14ac:dyDescent="0.2">
      <c r="A32" s="6" t="s">
        <v>20</v>
      </c>
      <c r="B32" s="5" t="s">
        <v>37</v>
      </c>
      <c r="C32" s="90"/>
      <c r="D32" s="76">
        <f>投入係数表!Y32</f>
        <v>1.2570839773312725E-2</v>
      </c>
      <c r="E32" s="77">
        <f t="shared" si="0"/>
        <v>1.2570839773312725</v>
      </c>
      <c r="F32" s="76">
        <f>分析係数表!C35</f>
        <v>0.39835445318599483</v>
      </c>
      <c r="G32" s="77">
        <f t="shared" si="1"/>
        <v>0.50076500039867455</v>
      </c>
      <c r="H32" s="77">
        <v>0.61270717690038012</v>
      </c>
      <c r="I32" s="77">
        <f t="shared" si="2"/>
        <v>0.61270717690038012</v>
      </c>
      <c r="J32" s="76">
        <f>分析係数表!G35</f>
        <v>0.31392226148409896</v>
      </c>
      <c r="K32" s="78">
        <f t="shared" si="3"/>
        <v>0.1923424226001052</v>
      </c>
      <c r="L32" s="79"/>
      <c r="M32" s="80"/>
      <c r="N32" s="81">
        <f>分析係数表!H35</f>
        <v>6.1135697025008755E-2</v>
      </c>
      <c r="O32" s="82">
        <f t="shared" si="4"/>
        <v>1.5520765966972743</v>
      </c>
      <c r="P32" s="76">
        <f>分析係数表!C35</f>
        <v>0.39835445318599483</v>
      </c>
      <c r="Q32" s="82">
        <f t="shared" si="5"/>
        <v>0.61827662398012251</v>
      </c>
      <c r="R32" s="83">
        <v>0.79508803194042588</v>
      </c>
      <c r="S32" s="84">
        <f t="shared" si="6"/>
        <v>1.4077952088408061</v>
      </c>
      <c r="T32" s="85">
        <f>分析係数表!F35</f>
        <v>0.64325088339222614</v>
      </c>
      <c r="U32" s="86">
        <f t="shared" si="7"/>
        <v>0.90556551172219202</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投入係数表!Y33</f>
        <v>3.4518289541473467E-3</v>
      </c>
      <c r="E33" s="77">
        <f t="shared" si="0"/>
        <v>0.34518289541473468</v>
      </c>
      <c r="F33" s="76">
        <f>分析係数表!C36</f>
        <v>0.82984806862140492</v>
      </c>
      <c r="G33" s="77">
        <f t="shared" si="1"/>
        <v>0.286449359081062</v>
      </c>
      <c r="H33" s="77">
        <v>0.45035000132408864</v>
      </c>
      <c r="I33" s="77">
        <f t="shared" si="2"/>
        <v>0.45035000132408864</v>
      </c>
      <c r="J33" s="76">
        <f>分析係数表!G36</f>
        <v>2.3700511715593859E-2</v>
      </c>
      <c r="K33" s="78">
        <f t="shared" si="3"/>
        <v>1.0673525482499273E-2</v>
      </c>
      <c r="L33" s="79"/>
      <c r="M33" s="80"/>
      <c r="N33" s="81">
        <f>分析係数表!H36</f>
        <v>0.1825633254696675</v>
      </c>
      <c r="O33" s="82">
        <f t="shared" si="4"/>
        <v>4.6348087723738152</v>
      </c>
      <c r="P33" s="76">
        <f>分析係数表!C36</f>
        <v>0.82984806862140492</v>
      </c>
      <c r="Q33" s="82">
        <f t="shared" si="5"/>
        <v>3.8461871081839552</v>
      </c>
      <c r="R33" s="83">
        <v>4.0157281483423573</v>
      </c>
      <c r="S33" s="84">
        <f t="shared" si="6"/>
        <v>4.4660781496664459</v>
      </c>
      <c r="T33" s="85">
        <f>分析係数表!F36</f>
        <v>0.87735658497172098</v>
      </c>
      <c r="U33" s="86">
        <f t="shared" si="7"/>
        <v>3.9183430736081757</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投入係数表!Y34</f>
        <v>2.6326635754765584E-2</v>
      </c>
      <c r="E34" s="77">
        <f t="shared" si="0"/>
        <v>2.6326635754765584</v>
      </c>
      <c r="F34" s="76">
        <f>分析係数表!C37</f>
        <v>0.51418558077436582</v>
      </c>
      <c r="G34" s="77">
        <f t="shared" si="1"/>
        <v>1.3536776495399327</v>
      </c>
      <c r="H34" s="77">
        <v>1.6270161397656508</v>
      </c>
      <c r="I34" s="77">
        <f t="shared" si="2"/>
        <v>1.6270161397656508</v>
      </c>
      <c r="J34" s="76">
        <f>分析係数表!G37</f>
        <v>0.49604430379746833</v>
      </c>
      <c r="K34" s="78">
        <f t="shared" si="3"/>
        <v>0.80707208831729671</v>
      </c>
      <c r="L34" s="79"/>
      <c r="M34" s="80"/>
      <c r="N34" s="81">
        <f>分析係数表!H37</f>
        <v>4.8416074021777188E-2</v>
      </c>
      <c r="O34" s="82">
        <f t="shared" si="4"/>
        <v>1.2291583976285332</v>
      </c>
      <c r="P34" s="76">
        <f>分析係数表!C37</f>
        <v>0.51418558077436582</v>
      </c>
      <c r="Q34" s="82">
        <f t="shared" si="5"/>
        <v>0.63201552454831622</v>
      </c>
      <c r="R34" s="83">
        <v>0.76579767462233239</v>
      </c>
      <c r="S34" s="84">
        <f t="shared" si="6"/>
        <v>2.3928138143879831</v>
      </c>
      <c r="T34" s="85">
        <f>分析係数表!F37</f>
        <v>0.72084956183057447</v>
      </c>
      <c r="U34" s="86">
        <f t="shared" si="7"/>
        <v>1.7248587896437231</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投入係数表!Y35</f>
        <v>8.5522926326635756E-3</v>
      </c>
      <c r="E35" s="77">
        <f t="shared" si="0"/>
        <v>0.85522926326635751</v>
      </c>
      <c r="F35" s="76">
        <f>分析係数表!C38</f>
        <v>1.798368367772285E-2</v>
      </c>
      <c r="G35" s="77">
        <f t="shared" si="1"/>
        <v>1.5380172542514132E-2</v>
      </c>
      <c r="H35" s="77">
        <v>2.2619381433896947E-2</v>
      </c>
      <c r="I35" s="77">
        <f t="shared" si="2"/>
        <v>2.2619381433896947E-2</v>
      </c>
      <c r="J35" s="76">
        <f>分析係数表!G38</f>
        <v>0.32425742574257427</v>
      </c>
      <c r="K35" s="78">
        <f t="shared" si="3"/>
        <v>7.3345023956448022E-3</v>
      </c>
      <c r="L35" s="79"/>
      <c r="M35" s="80"/>
      <c r="N35" s="81">
        <f>分析係数表!H38</f>
        <v>4.2681911846583896E-2</v>
      </c>
      <c r="O35" s="82">
        <f t="shared" si="4"/>
        <v>1.0835829098714609</v>
      </c>
      <c r="P35" s="76">
        <f>分析係数表!C38</f>
        <v>1.798368367772285E-2</v>
      </c>
      <c r="Q35" s="82">
        <f t="shared" si="5"/>
        <v>1.9486812289714821E-2</v>
      </c>
      <c r="R35" s="83">
        <v>2.4649212183437925E-2</v>
      </c>
      <c r="S35" s="84">
        <f t="shared" si="6"/>
        <v>4.7268593617334875E-2</v>
      </c>
      <c r="T35" s="85">
        <f>分析係数表!F38</f>
        <v>0.53712871287128716</v>
      </c>
      <c r="U35" s="86">
        <f t="shared" si="7"/>
        <v>2.5389318848915023E-2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投入係数表!Y36</f>
        <v>0</v>
      </c>
      <c r="E36" s="77">
        <f t="shared" si="0"/>
        <v>0</v>
      </c>
      <c r="F36" s="76">
        <f>分析係数表!C39</f>
        <v>1</v>
      </c>
      <c r="G36" s="77">
        <f t="shared" si="1"/>
        <v>0</v>
      </c>
      <c r="H36" s="77">
        <v>0.17039780095294316</v>
      </c>
      <c r="I36" s="77">
        <f t="shared" si="2"/>
        <v>0.17039780095294316</v>
      </c>
      <c r="J36" s="76">
        <f>分析係数表!G39</f>
        <v>0.35219608488238197</v>
      </c>
      <c r="K36" s="78">
        <f t="shared" si="3"/>
        <v>6.0013438368193991E-2</v>
      </c>
      <c r="L36" s="79"/>
      <c r="M36" s="80"/>
      <c r="N36" s="81">
        <f>分析係数表!H39</f>
        <v>3.8399944896940056E-3</v>
      </c>
      <c r="O36" s="82">
        <f t="shared" si="4"/>
        <v>9.7487488798279634E-2</v>
      </c>
      <c r="P36" s="76">
        <f>分析係数表!C39</f>
        <v>1</v>
      </c>
      <c r="Q36" s="82">
        <f t="shared" si="5"/>
        <v>9.7487488798279634E-2</v>
      </c>
      <c r="R36" s="83">
        <v>0.16272873715635172</v>
      </c>
      <c r="S36" s="84">
        <f t="shared" si="6"/>
        <v>0.33312653810929488</v>
      </c>
      <c r="T36" s="85">
        <f>分析係数表!F39</f>
        <v>0.70282941273235733</v>
      </c>
      <c r="U36" s="86">
        <f t="shared" si="7"/>
        <v>0.23413112914491896</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投入係数表!Y37</f>
        <v>1.545595054095827E-4</v>
      </c>
      <c r="E37" s="77">
        <f t="shared" si="0"/>
        <v>1.5455950540958269E-2</v>
      </c>
      <c r="F37" s="76">
        <f>分析係数表!C40</f>
        <v>0.9626016260162602</v>
      </c>
      <c r="G37" s="77">
        <f t="shared" si="1"/>
        <v>1.4877923122353327E-2</v>
      </c>
      <c r="H37" s="77">
        <v>1.8026046575744331E-2</v>
      </c>
      <c r="I37" s="77">
        <f t="shared" si="2"/>
        <v>1.8026046575744331E-2</v>
      </c>
      <c r="J37" s="76">
        <f>分析係数表!G40</f>
        <v>0.50871012884234912</v>
      </c>
      <c r="K37" s="78">
        <f t="shared" si="3"/>
        <v>9.1700324760650848E-3</v>
      </c>
      <c r="L37" s="79"/>
      <c r="M37" s="80"/>
      <c r="N37" s="81">
        <f>分析係数表!H40</f>
        <v>2.9858970605961464E-2</v>
      </c>
      <c r="O37" s="82">
        <f t="shared" si="4"/>
        <v>0.75804172904133138</v>
      </c>
      <c r="P37" s="76">
        <f>分析係数表!C40</f>
        <v>0.9626016260162602</v>
      </c>
      <c r="Q37" s="82">
        <f t="shared" si="5"/>
        <v>0.72969220096336296</v>
      </c>
      <c r="R37" s="83">
        <v>0.73099235078506031</v>
      </c>
      <c r="S37" s="84">
        <f t="shared" si="6"/>
        <v>0.74901839736080467</v>
      </c>
      <c r="T37" s="85">
        <f>分析係数表!F40</f>
        <v>0.70414515272885203</v>
      </c>
      <c r="U37" s="86">
        <f t="shared" si="7"/>
        <v>0.52741767380634375</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投入係数表!Y38</f>
        <v>0</v>
      </c>
      <c r="E38" s="77">
        <f t="shared" si="0"/>
        <v>0</v>
      </c>
      <c r="F38" s="76">
        <f>分析係数表!C41</f>
        <v>0.80407934786411506</v>
      </c>
      <c r="G38" s="77">
        <f t="shared" si="1"/>
        <v>0</v>
      </c>
      <c r="H38" s="77">
        <v>2.6626302288022107E-3</v>
      </c>
      <c r="I38" s="77">
        <f t="shared" si="2"/>
        <v>2.6626302288022107E-3</v>
      </c>
      <c r="J38" s="76">
        <f>分析係数表!G41</f>
        <v>0.44359889765752225</v>
      </c>
      <c r="K38" s="78">
        <f t="shared" si="3"/>
        <v>1.181139834366257E-3</v>
      </c>
      <c r="L38" s="79"/>
      <c r="M38" s="80"/>
      <c r="N38" s="81">
        <f>分析係数表!H41</f>
        <v>5.117122701886706E-2</v>
      </c>
      <c r="O38" s="82">
        <f t="shared" si="4"/>
        <v>1.2991045779322317</v>
      </c>
      <c r="P38" s="76">
        <f>分析係数表!C41</f>
        <v>0.80407934786411506</v>
      </c>
      <c r="Q38" s="82">
        <f t="shared" si="5"/>
        <v>1.0445831618310353</v>
      </c>
      <c r="R38" s="83">
        <v>1.0635626552922508</v>
      </c>
      <c r="S38" s="84">
        <f t="shared" si="6"/>
        <v>1.066225285521053</v>
      </c>
      <c r="T38" s="85">
        <f>分析係数表!F41</f>
        <v>0.54800826756858323</v>
      </c>
      <c r="U38" s="86">
        <f t="shared" si="7"/>
        <v>0.58430027155621023</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投入係数表!Y39</f>
        <v>6.697578567748583E-4</v>
      </c>
      <c r="E39" s="77">
        <f>$C$27*D39</f>
        <v>6.6975785677485827E-2</v>
      </c>
      <c r="F39" s="76">
        <f>分析係数表!C42</f>
        <v>0.72084063047285463</v>
      </c>
      <c r="G39" s="77">
        <f>E39*F39</f>
        <v>4.827886757417367E-2</v>
      </c>
      <c r="H39" s="77">
        <v>6.3980955994335134E-2</v>
      </c>
      <c r="I39" s="77">
        <f>C39+H39</f>
        <v>6.3980955994335134E-2</v>
      </c>
      <c r="J39" s="76">
        <f>分析係数表!G42</f>
        <v>0.48553519768563164</v>
      </c>
      <c r="K39" s="78">
        <f>I39*J39</f>
        <v>3.1065006116825208E-2</v>
      </c>
      <c r="L39" s="79"/>
      <c r="M39" s="80"/>
      <c r="N39" s="81">
        <f>分析係数表!H42</f>
        <v>1.3345272329654056E-2</v>
      </c>
      <c r="O39" s="82">
        <f t="shared" si="4"/>
        <v>0.33880181084603911</v>
      </c>
      <c r="P39" s="76">
        <f>分析係数表!C42</f>
        <v>0.72084063047285463</v>
      </c>
      <c r="Q39" s="82">
        <f>O39*P39</f>
        <v>0.24422211093560367</v>
      </c>
      <c r="R39" s="83">
        <v>0.25678026546806526</v>
      </c>
      <c r="S39" s="84">
        <f>I39+R39</f>
        <v>0.32076122146240038</v>
      </c>
      <c r="T39" s="85">
        <f>分析係数表!F42</f>
        <v>0.55737704918032782</v>
      </c>
      <c r="U39" s="86">
        <f>S39*T39</f>
        <v>0.17878494311019036</v>
      </c>
      <c r="V39" s="87">
        <f>分析係数表!D42</f>
        <v>0.19961427193828352</v>
      </c>
      <c r="W39" s="167">
        <f>ROUND(S39*V39,0)</f>
        <v>0</v>
      </c>
      <c r="X39" s="76">
        <f>分析係数表!E42</f>
        <v>0.15043394406943106</v>
      </c>
      <c r="Y39" s="166">
        <f>ROUND(S39*X39,0)</f>
        <v>0</v>
      </c>
    </row>
    <row r="40" spans="1:25" x14ac:dyDescent="0.2">
      <c r="A40" s="6" t="s">
        <v>195</v>
      </c>
      <c r="B40" s="5" t="s">
        <v>41</v>
      </c>
      <c r="C40" s="90"/>
      <c r="D40" s="76">
        <f>投入係数表!Y40</f>
        <v>9.5569294178258629E-2</v>
      </c>
      <c r="E40" s="77">
        <f>$C$27*D40</f>
        <v>9.556929417825863</v>
      </c>
      <c r="F40" s="76">
        <f>分析係数表!C43</f>
        <v>0.38963327337469256</v>
      </c>
      <c r="G40" s="77">
        <f>E40*F40</f>
        <v>3.7236976924783858</v>
      </c>
      <c r="H40" s="77">
        <v>4.2426484504395914</v>
      </c>
      <c r="I40" s="77">
        <f>C40+H40</f>
        <v>4.2426484504395914</v>
      </c>
      <c r="J40" s="76">
        <f>分析係数表!G43</f>
        <v>0.33758167298539971</v>
      </c>
      <c r="K40" s="78">
        <f>I40*J40</f>
        <v>1.4322403617883108</v>
      </c>
      <c r="L40" s="79"/>
      <c r="M40" s="80"/>
      <c r="N40" s="81">
        <f>分析係数表!H43</f>
        <v>3.6299140736659033E-2</v>
      </c>
      <c r="O40" s="82">
        <f t="shared" si="4"/>
        <v>0.92154092550122635</v>
      </c>
      <c r="P40" s="76">
        <f>分析係数表!C43</f>
        <v>0.38963327337469256</v>
      </c>
      <c r="Q40" s="82">
        <f>O40*P40</f>
        <v>0.35906300735178653</v>
      </c>
      <c r="R40" s="83">
        <v>0.64186960889049682</v>
      </c>
      <c r="S40" s="84">
        <f>I40+R40</f>
        <v>4.8845180593300883</v>
      </c>
      <c r="T40" s="85">
        <f>分析係数表!F43</f>
        <v>0.6053884004194563</v>
      </c>
      <c r="U40" s="86">
        <f>S40*T40</f>
        <v>2.957030574757789</v>
      </c>
      <c r="V40" s="87">
        <f>分析係数表!D43</f>
        <v>0.1323707348552069</v>
      </c>
      <c r="W40" s="167">
        <f>ROUND(S40*V40,0)</f>
        <v>1</v>
      </c>
      <c r="X40" s="76">
        <f>分析係数表!E43</f>
        <v>0.1111559248205211</v>
      </c>
      <c r="Y40" s="166">
        <f>ROUND(S40*X40,0)</f>
        <v>1</v>
      </c>
    </row>
    <row r="41" spans="1:25" x14ac:dyDescent="0.2">
      <c r="A41" s="6" t="s">
        <v>341</v>
      </c>
      <c r="B41" s="5" t="s">
        <v>42</v>
      </c>
      <c r="C41" s="90"/>
      <c r="D41" s="76">
        <f>投入係数表!Y41</f>
        <v>2.0607934054611026E-4</v>
      </c>
      <c r="E41" s="77">
        <f>$C$27*D41</f>
        <v>2.0607934054611025E-2</v>
      </c>
      <c r="F41" s="76">
        <f>分析係数表!C44</f>
        <v>0.46868809379421872</v>
      </c>
      <c r="G41" s="77">
        <f>E41*F41</f>
        <v>9.6586933290926068E-3</v>
      </c>
      <c r="H41" s="77">
        <v>1.4359383874561871E-2</v>
      </c>
      <c r="I41" s="77">
        <f>C41+H41</f>
        <v>1.4359383874561871E-2</v>
      </c>
      <c r="J41" s="76">
        <f>分析係数表!G44</f>
        <v>0.26169007702763936</v>
      </c>
      <c r="K41" s="78">
        <f>I41*J41</f>
        <v>3.7577082722035386E-3</v>
      </c>
      <c r="L41" s="79"/>
      <c r="M41" s="80"/>
      <c r="N41" s="81">
        <f>分析係数表!H44</f>
        <v>0.11189365109431233</v>
      </c>
      <c r="O41" s="82">
        <f t="shared" si="4"/>
        <v>2.8406892475839514</v>
      </c>
      <c r="P41" s="76">
        <f>分析係数表!C44</f>
        <v>0.46868809379421872</v>
      </c>
      <c r="Q41" s="82">
        <f>O41*P41</f>
        <v>1.3313972285118556</v>
      </c>
      <c r="R41" s="83">
        <v>1.3530819765659039</v>
      </c>
      <c r="S41" s="84">
        <f>I41+R41</f>
        <v>1.3674413604404658</v>
      </c>
      <c r="T41" s="85">
        <f>分析係数表!F44</f>
        <v>0.56748980516538283</v>
      </c>
      <c r="U41" s="86">
        <f>S41*T41</f>
        <v>0.77600903121144604</v>
      </c>
      <c r="V41" s="87">
        <f>分析係数表!D44</f>
        <v>0.1153375623017671</v>
      </c>
      <c r="W41" s="167">
        <f>ROUND(S41*V41,0)</f>
        <v>0</v>
      </c>
      <c r="X41" s="76">
        <f>分析係数表!E44</f>
        <v>8.8151336656094245E-2</v>
      </c>
      <c r="Y41" s="166">
        <f>ROUND(S41*X41,0)</f>
        <v>0</v>
      </c>
    </row>
    <row r="42" spans="1:25" x14ac:dyDescent="0.2">
      <c r="A42" s="6" t="s">
        <v>342</v>
      </c>
      <c r="B42" s="5" t="s">
        <v>279</v>
      </c>
      <c r="C42" s="90"/>
      <c r="D42" s="76">
        <f>投入係数表!Y42</f>
        <v>1.0819165378670788E-3</v>
      </c>
      <c r="E42" s="77">
        <f>$C$27*D42</f>
        <v>0.10819165378670788</v>
      </c>
      <c r="F42" s="76">
        <f>分析係数表!C45</f>
        <v>1</v>
      </c>
      <c r="G42" s="77">
        <f>E42*F42</f>
        <v>0.10819165378670788</v>
      </c>
      <c r="H42" s="77">
        <v>0.13923618433408863</v>
      </c>
      <c r="I42" s="77">
        <f>C42+H42</f>
        <v>0.13923618433408863</v>
      </c>
      <c r="J42" s="76">
        <f>分析係数表!G45</f>
        <v>0</v>
      </c>
      <c r="K42" s="78">
        <f>I42*J42</f>
        <v>0</v>
      </c>
      <c r="L42" s="79"/>
      <c r="M42" s="80"/>
      <c r="N42" s="81">
        <f>分析係数表!H45</f>
        <v>0</v>
      </c>
      <c r="O42" s="82">
        <f t="shared" si="4"/>
        <v>0</v>
      </c>
      <c r="P42" s="76">
        <f>分析係数表!C45</f>
        <v>1</v>
      </c>
      <c r="Q42" s="82">
        <f>O42*P42</f>
        <v>0</v>
      </c>
      <c r="R42" s="83">
        <v>2.678730845708082E-2</v>
      </c>
      <c r="S42" s="84">
        <f>I42+R42</f>
        <v>0.16602349279116946</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投入係数表!Y43</f>
        <v>1.5558990211231324E-2</v>
      </c>
      <c r="E43" s="77">
        <f>$C$27*D43</f>
        <v>1.5558990211231325</v>
      </c>
      <c r="F43" s="76">
        <f>分析係数表!C46</f>
        <v>0.536069455406472</v>
      </c>
      <c r="G43" s="77">
        <f>E43*F43</f>
        <v>0.83406994092094056</v>
      </c>
      <c r="H43" s="77">
        <v>0.89927769681212177</v>
      </c>
      <c r="I43" s="77">
        <f>C43+H43</f>
        <v>0.89927769681212177</v>
      </c>
      <c r="J43" s="76">
        <f>分析係数表!G46</f>
        <v>9.4007050528789656E-3</v>
      </c>
      <c r="K43" s="78">
        <f>I43*J43</f>
        <v>8.4538443883630712E-3</v>
      </c>
      <c r="L43" s="79"/>
      <c r="M43" s="80"/>
      <c r="N43" s="81">
        <f>分析係数表!H46</f>
        <v>2.2310999374350673E-2</v>
      </c>
      <c r="O43" s="82">
        <f t="shared" si="4"/>
        <v>0.56641833925099094</v>
      </c>
      <c r="P43" s="76">
        <f>分析係数表!C46</f>
        <v>0.536069455406472</v>
      </c>
      <c r="Q43" s="82">
        <f>O43*P43</f>
        <v>0.30363957065451702</v>
      </c>
      <c r="R43" s="83">
        <v>0.3443119525750038</v>
      </c>
      <c r="S43" s="84">
        <f>I43+R43</f>
        <v>1.2435896493871255</v>
      </c>
      <c r="T43" s="85">
        <f>分析係数表!F46</f>
        <v>0.31345475910693305</v>
      </c>
      <c r="U43" s="86">
        <f>S43*T43</f>
        <v>0.38980909397651675</v>
      </c>
      <c r="V43" s="87">
        <f>分析係数表!D46</f>
        <v>1.7626321974148062E-3</v>
      </c>
      <c r="W43" s="167">
        <f>ROUND(S43*V43,0)</f>
        <v>0</v>
      </c>
      <c r="X43" s="76">
        <f>分析係数表!E46</f>
        <v>4.4065804935370153E-3</v>
      </c>
      <c r="Y43" s="166">
        <f>ROUND(S43*X43,0)</f>
        <v>0</v>
      </c>
    </row>
    <row r="44" spans="1:25" x14ac:dyDescent="0.2">
      <c r="A44" s="192">
        <v>40</v>
      </c>
      <c r="B44" s="14" t="s">
        <v>151</v>
      </c>
      <c r="C44" s="197">
        <f>SUM(C5:C43)</f>
        <v>100</v>
      </c>
      <c r="D44" s="92">
        <f>投入係数表!Y44</f>
        <v>0.53827923750644002</v>
      </c>
      <c r="E44" s="91">
        <f>SUM(E5:E43)</f>
        <v>53.827923750643983</v>
      </c>
      <c r="F44" s="92">
        <f>分析係数表!C47</f>
        <v>0.44522465035354009</v>
      </c>
      <c r="G44" s="91">
        <f>SUM(G5:G43)</f>
        <v>17.534782590991966</v>
      </c>
      <c r="H44" s="91">
        <f>SUM(H5:H43)</f>
        <v>20.149304297977466</v>
      </c>
      <c r="I44" s="91">
        <f>SUM(I5:I43)</f>
        <v>120.14930429797745</v>
      </c>
      <c r="J44" s="92">
        <f>分析係数表!G47</f>
        <v>0.26635660586338372</v>
      </c>
      <c r="K44" s="93">
        <f>SUM(K5:K43)</f>
        <v>40.468761909969544</v>
      </c>
      <c r="L44" s="94">
        <f>最終需要_まとめ!$L$33</f>
        <v>0.62733333333333341</v>
      </c>
      <c r="M44" s="91">
        <f>K44*L44</f>
        <v>25.387403304854232</v>
      </c>
      <c r="N44" s="95">
        <f>分析係数表!H47</f>
        <v>1</v>
      </c>
      <c r="O44" s="96">
        <f>SUM(O5:O43)</f>
        <v>25.387403304854232</v>
      </c>
      <c r="P44" s="92">
        <f>分析係数表!C47</f>
        <v>0.44522465035354009</v>
      </c>
      <c r="Q44" s="96">
        <f>SUM(Q5:Q43)</f>
        <v>12.333022593874187</v>
      </c>
      <c r="R44" s="91">
        <f>SUM(R5:R43)</f>
        <v>13.834173611742207</v>
      </c>
      <c r="S44" s="97">
        <f>SUM(S5:S43)</f>
        <v>133.98347790971971</v>
      </c>
      <c r="T44" s="98">
        <f>分析係数表!F47</f>
        <v>0.51444037128882703</v>
      </c>
      <c r="U44" s="99">
        <f>SUM(U5:U43)</f>
        <v>63.918283553806681</v>
      </c>
      <c r="V44" s="100">
        <f>分析係数表!D47</f>
        <v>9.5757819315252443E-2</v>
      </c>
      <c r="W44" s="164">
        <f>SUM(W5:W43)</f>
        <v>16</v>
      </c>
      <c r="X44" s="92">
        <f>分析係数表!E47</f>
        <v>7.8077982415729788E-2</v>
      </c>
      <c r="Y44" s="165">
        <f>SUM(Y5:Y43)</f>
        <v>10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
        <v>488</v>
      </c>
      <c r="H1" s="401"/>
      <c r="I1" s="401"/>
    </row>
    <row r="2" spans="1:25" x14ac:dyDescent="0.2">
      <c r="B2" s="3" t="s">
        <v>293</v>
      </c>
      <c r="S2" s="3" t="s">
        <v>153</v>
      </c>
      <c r="U2" s="64" t="s">
        <v>210</v>
      </c>
      <c r="W2" s="3" t="s">
        <v>130</v>
      </c>
      <c r="Y2" s="3" t="s">
        <v>154</v>
      </c>
    </row>
    <row r="3" spans="1:25" ht="44" x14ac:dyDescent="0.2">
      <c r="B3" s="65"/>
      <c r="C3" s="66" t="s">
        <v>228</v>
      </c>
      <c r="D3" s="66" t="s">
        <v>315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投入係数表!Z5</f>
        <v>0</v>
      </c>
      <c r="E5" s="77">
        <f t="shared" ref="E5:E38" si="0">$C$28*D5</f>
        <v>0</v>
      </c>
      <c r="F5" s="76">
        <f>分析係数表!C8</f>
        <v>0.25708080716677228</v>
      </c>
      <c r="G5" s="77">
        <f t="shared" ref="G5:G38" si="1">E5*F5</f>
        <v>0</v>
      </c>
      <c r="H5" s="77">
        <f t="array" ref="H5:H43">MMULT(逆行列係数!C5:AO43,'24'!G5:G43)</f>
        <v>8.9918582798850452E-4</v>
      </c>
      <c r="I5" s="77">
        <f t="shared" ref="I5:I38" si="2">C5+H5</f>
        <v>8.9918582798850452E-4</v>
      </c>
      <c r="J5" s="76">
        <f>分析係数表!G8</f>
        <v>0.11961316593145571</v>
      </c>
      <c r="K5" s="78">
        <f t="shared" ref="K5:K38" si="3">I5*J5</f>
        <v>1.0755446364640238E-4</v>
      </c>
      <c r="L5" s="79" t="s">
        <v>184</v>
      </c>
      <c r="M5" s="80" t="s">
        <v>184</v>
      </c>
      <c r="N5" s="81">
        <f>分析係数表!H8</f>
        <v>1.1829938181254628E-2</v>
      </c>
      <c r="O5" s="82">
        <f t="shared" ref="O5:O43" si="4">$M$44*N5</f>
        <v>8.1833996976948709E-2</v>
      </c>
      <c r="P5" s="76">
        <f>分析係数表!C8</f>
        <v>0.25708080716677228</v>
      </c>
      <c r="Q5" s="82">
        <f t="shared" ref="Q5:Q38" si="5">O5*P5</f>
        <v>2.1037949996517178E-2</v>
      </c>
      <c r="R5" s="83">
        <f t="array" ref="R5:R43">MMULT(逆行列係数!C5:AO43,'24'!Q5:Q43)</f>
        <v>3.0501378324738499E-2</v>
      </c>
      <c r="S5" s="84">
        <f t="shared" ref="S5:S38" si="6">I5+R5</f>
        <v>3.1400564152727004E-2</v>
      </c>
      <c r="T5" s="85">
        <f>分析係数表!F8</f>
        <v>0.4511367492365117</v>
      </c>
      <c r="U5" s="86">
        <f t="shared" ref="U5:U38" si="7">S5*T5</f>
        <v>1.41659484360538E-2</v>
      </c>
      <c r="V5" s="87">
        <f>分析係数表!D8</f>
        <v>0.32558534102477094</v>
      </c>
      <c r="W5" s="167">
        <f t="shared" ref="W5:W38" si="8">ROUND(S5*V5,0)</f>
        <v>0</v>
      </c>
      <c r="X5" s="76">
        <f>分析係数表!E8</f>
        <v>0.2662029182219206</v>
      </c>
      <c r="Y5" s="166">
        <f t="shared" ref="Y5:Y38" si="9">ROUND(S5*X5,0)</f>
        <v>0</v>
      </c>
    </row>
    <row r="6" spans="1:25" x14ac:dyDescent="0.2">
      <c r="A6" s="6" t="s">
        <v>220</v>
      </c>
      <c r="B6" s="5" t="s">
        <v>266</v>
      </c>
      <c r="C6" s="90"/>
      <c r="D6" s="76">
        <f>投入係数表!Z6</f>
        <v>0</v>
      </c>
      <c r="E6" s="77">
        <f t="shared" si="0"/>
        <v>0</v>
      </c>
      <c r="F6" s="76">
        <f>分析係数表!C9</f>
        <v>5.5710306406685284E-2</v>
      </c>
      <c r="G6" s="77">
        <f t="shared" si="1"/>
        <v>0</v>
      </c>
      <c r="H6" s="77">
        <v>1.4791595755827476E-4</v>
      </c>
      <c r="I6" s="77">
        <f t="shared" si="2"/>
        <v>1.4791595755827476E-4</v>
      </c>
      <c r="J6" s="76">
        <f>分析係数表!G9</f>
        <v>0.27272727272727271</v>
      </c>
      <c r="K6" s="78">
        <f t="shared" si="3"/>
        <v>4.0340715697711297E-5</v>
      </c>
      <c r="L6" s="79"/>
      <c r="M6" s="80"/>
      <c r="N6" s="81">
        <f>分析係数表!H9</f>
        <v>6.1990942434522072E-4</v>
      </c>
      <c r="O6" s="82">
        <f t="shared" si="4"/>
        <v>4.2882443830715485E-3</v>
      </c>
      <c r="P6" s="76">
        <f>分析係数表!C9</f>
        <v>5.5710306406685284E-2</v>
      </c>
      <c r="Q6" s="82">
        <f t="shared" si="5"/>
        <v>2.3889940852766308E-4</v>
      </c>
      <c r="R6" s="83">
        <v>2.7762411186439657E-4</v>
      </c>
      <c r="S6" s="84">
        <f t="shared" si="6"/>
        <v>4.2554006942267136E-4</v>
      </c>
      <c r="T6" s="85">
        <f>分析係数表!F9</f>
        <v>0.77272727272727271</v>
      </c>
      <c r="U6" s="86">
        <f t="shared" si="7"/>
        <v>3.288264172811551E-4</v>
      </c>
      <c r="V6" s="87">
        <f>分析係数表!D9</f>
        <v>0</v>
      </c>
      <c r="W6" s="167">
        <f t="shared" si="8"/>
        <v>0</v>
      </c>
      <c r="X6" s="76">
        <f>分析係数表!E9</f>
        <v>0</v>
      </c>
      <c r="Y6" s="166">
        <f t="shared" si="9"/>
        <v>0</v>
      </c>
    </row>
    <row r="7" spans="1:25" x14ac:dyDescent="0.2">
      <c r="A7" s="6" t="s">
        <v>221</v>
      </c>
      <c r="B7" s="5" t="s">
        <v>267</v>
      </c>
      <c r="C7" s="90"/>
      <c r="D7" s="76">
        <f>投入係数表!Z7</f>
        <v>0</v>
      </c>
      <c r="E7" s="77">
        <f t="shared" si="0"/>
        <v>0</v>
      </c>
      <c r="F7" s="76">
        <f>分析係数表!C10</f>
        <v>2.7964205816555232E-3</v>
      </c>
      <c r="G7" s="77">
        <f t="shared" si="1"/>
        <v>0</v>
      </c>
      <c r="H7" s="77">
        <v>1.1888616706082118E-5</v>
      </c>
      <c r="I7" s="77">
        <f t="shared" si="2"/>
        <v>1.1888616706082118E-5</v>
      </c>
      <c r="J7" s="76">
        <f>分析係数表!G10</f>
        <v>0.2857142857142857</v>
      </c>
      <c r="K7" s="78">
        <f t="shared" si="3"/>
        <v>3.3967476303091766E-6</v>
      </c>
      <c r="L7" s="79"/>
      <c r="M7" s="80"/>
      <c r="N7" s="81">
        <f>分析係数表!H10</f>
        <v>1.205379436226818E-3</v>
      </c>
      <c r="O7" s="82">
        <f t="shared" si="4"/>
        <v>8.3382529670835669E-3</v>
      </c>
      <c r="P7" s="76">
        <f>分析係数表!C10</f>
        <v>2.7964205816555232E-3</v>
      </c>
      <c r="Q7" s="82">
        <f t="shared" si="5"/>
        <v>2.331726221220272E-5</v>
      </c>
      <c r="R7" s="83">
        <v>4.1363978786292512E-5</v>
      </c>
      <c r="S7" s="84">
        <f t="shared" si="6"/>
        <v>5.3252595492374633E-5</v>
      </c>
      <c r="T7" s="85">
        <f>分析係数表!F10</f>
        <v>0.5714285714285714</v>
      </c>
      <c r="U7" s="86">
        <f t="shared" si="7"/>
        <v>3.0430054567071217E-5</v>
      </c>
      <c r="V7" s="87">
        <f>分析係数表!D10</f>
        <v>0.14285714285714285</v>
      </c>
      <c r="W7" s="167">
        <f t="shared" si="8"/>
        <v>0</v>
      </c>
      <c r="X7" s="76">
        <f>分析係数表!E10</f>
        <v>0</v>
      </c>
      <c r="Y7" s="166">
        <f t="shared" si="9"/>
        <v>0</v>
      </c>
    </row>
    <row r="8" spans="1:25" x14ac:dyDescent="0.2">
      <c r="A8" s="6" t="s">
        <v>222</v>
      </c>
      <c r="B8" s="5" t="s">
        <v>27</v>
      </c>
      <c r="C8" s="90"/>
      <c r="D8" s="76">
        <f>投入係数表!Z8</f>
        <v>0.29813664596273293</v>
      </c>
      <c r="E8" s="77">
        <f t="shared" si="0"/>
        <v>29.813664596273291</v>
      </c>
      <c r="F8" s="76">
        <f>分析係数表!C11</f>
        <v>6.4759848893686245E-3</v>
      </c>
      <c r="G8" s="77">
        <f t="shared" si="1"/>
        <v>0.19307284142217015</v>
      </c>
      <c r="H8" s="77">
        <v>0.1954464000786354</v>
      </c>
      <c r="I8" s="77">
        <f t="shared" si="2"/>
        <v>0.1954464000786354</v>
      </c>
      <c r="J8" s="76">
        <f>分析係数表!G11</f>
        <v>0.45</v>
      </c>
      <c r="K8" s="78">
        <f t="shared" si="3"/>
        <v>8.7950880035385925E-2</v>
      </c>
      <c r="L8" s="79"/>
      <c r="M8" s="80"/>
      <c r="N8" s="81">
        <f>分析係数表!H11</f>
        <v>-2.2959608309082246E-5</v>
      </c>
      <c r="O8" s="82">
        <f t="shared" si="4"/>
        <v>-1.5882386603968698E-4</v>
      </c>
      <c r="P8" s="76">
        <f>分析係数表!C11</f>
        <v>6.4759848893686245E-3</v>
      </c>
      <c r="Q8" s="82">
        <f t="shared" si="5"/>
        <v>-1.0285409565441195E-6</v>
      </c>
      <c r="R8" s="83">
        <v>5.355780115080618E-5</v>
      </c>
      <c r="S8" s="84">
        <f t="shared" si="6"/>
        <v>0.19549995787978619</v>
      </c>
      <c r="T8" s="85">
        <f>分析係数表!F11</f>
        <v>0.7</v>
      </c>
      <c r="U8" s="86">
        <f t="shared" si="7"/>
        <v>0.13684997051585032</v>
      </c>
      <c r="V8" s="87">
        <f>分析係数表!D11</f>
        <v>0</v>
      </c>
      <c r="W8" s="167">
        <f t="shared" si="8"/>
        <v>0</v>
      </c>
      <c r="X8" s="76">
        <f>分析係数表!E11</f>
        <v>0</v>
      </c>
      <c r="Y8" s="166">
        <f t="shared" si="9"/>
        <v>0</v>
      </c>
    </row>
    <row r="9" spans="1:25" x14ac:dyDescent="0.2">
      <c r="A9" s="6" t="s">
        <v>223</v>
      </c>
      <c r="B9" s="5" t="s">
        <v>191</v>
      </c>
      <c r="C9" s="90"/>
      <c r="D9" s="76">
        <f>投入係数表!Z9</f>
        <v>0</v>
      </c>
      <c r="E9" s="77">
        <f t="shared" si="0"/>
        <v>0</v>
      </c>
      <c r="F9" s="76">
        <f>分析係数表!C12</f>
        <v>0.17595248540478525</v>
      </c>
      <c r="G9" s="77">
        <f t="shared" si="1"/>
        <v>0</v>
      </c>
      <c r="H9" s="77">
        <v>6.916293074993164E-4</v>
      </c>
      <c r="I9" s="77">
        <f t="shared" si="2"/>
        <v>6.916293074993164E-4</v>
      </c>
      <c r="J9" s="76">
        <f>分析係数表!G12</f>
        <v>0.14349788595589075</v>
      </c>
      <c r="K9" s="78">
        <f t="shared" si="3"/>
        <v>9.9247343491288602E-5</v>
      </c>
      <c r="L9" s="79"/>
      <c r="M9" s="80"/>
      <c r="N9" s="81">
        <f>分析係数表!H12</f>
        <v>9.2205786969274298E-2</v>
      </c>
      <c r="O9" s="82">
        <f t="shared" si="4"/>
        <v>0.63783664601538281</v>
      </c>
      <c r="P9" s="76">
        <f>分析係数表!C12</f>
        <v>0.17595248540478525</v>
      </c>
      <c r="Q9" s="82">
        <f t="shared" si="5"/>
        <v>0.11222894314865882</v>
      </c>
      <c r="R9" s="83">
        <v>0.12477703562296034</v>
      </c>
      <c r="S9" s="84">
        <f t="shared" si="6"/>
        <v>0.12546866493045966</v>
      </c>
      <c r="T9" s="85">
        <f>分析係数表!F12</f>
        <v>0.29285224545766197</v>
      </c>
      <c r="U9" s="86">
        <f t="shared" si="7"/>
        <v>3.6743780259460117E-2</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投入係数表!Z10</f>
        <v>0</v>
      </c>
      <c r="E10" s="77">
        <f t="shared" si="0"/>
        <v>0</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9.75178537483678E-2</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投入係数表!Z11</f>
        <v>2.070393374741201E-3</v>
      </c>
      <c r="E11" s="77">
        <f t="shared" si="0"/>
        <v>0.20703933747412009</v>
      </c>
      <c r="F11" s="76">
        <f>分析係数表!C14</f>
        <v>0.19640062597809071</v>
      </c>
      <c r="G11" s="77">
        <f t="shared" si="1"/>
        <v>4.0662655482006364E-2</v>
      </c>
      <c r="H11" s="77">
        <v>7.7470956683049583E-2</v>
      </c>
      <c r="I11" s="77">
        <f t="shared" si="2"/>
        <v>7.7470956683049583E-2</v>
      </c>
      <c r="J11" s="76">
        <f>分析係数表!G14</f>
        <v>0.16773857118025379</v>
      </c>
      <c r="K11" s="78">
        <f t="shared" si="3"/>
        <v>1.299486758198207E-2</v>
      </c>
      <c r="L11" s="79"/>
      <c r="M11" s="80"/>
      <c r="N11" s="81">
        <f>分析係数表!H14</f>
        <v>1.1652001216859241E-3</v>
      </c>
      <c r="O11" s="82">
        <f t="shared" si="4"/>
        <v>8.060311201514115E-3</v>
      </c>
      <c r="P11" s="76">
        <f>分析係数表!C14</f>
        <v>0.19640062597809071</v>
      </c>
      <c r="Q11" s="82">
        <f t="shared" si="5"/>
        <v>1.5830501655555887E-3</v>
      </c>
      <c r="R11" s="83">
        <v>8.8788117567000398E-3</v>
      </c>
      <c r="S11" s="84">
        <f t="shared" si="6"/>
        <v>8.6349768439749619E-2</v>
      </c>
      <c r="T11" s="85">
        <f>分析係数表!F14</f>
        <v>0.31948548583347819</v>
      </c>
      <c r="U11" s="86">
        <f t="shared" si="7"/>
        <v>2.7587497721581748E-2</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投入係数表!Z12</f>
        <v>0</v>
      </c>
      <c r="E12" s="77">
        <f t="shared" si="0"/>
        <v>0</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5.8764830434684175E-2</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投入係数表!Z13</f>
        <v>5.5900621118012424E-2</v>
      </c>
      <c r="E13" s="77">
        <f t="shared" si="0"/>
        <v>5.5900621118012426</v>
      </c>
      <c r="F13" s="76">
        <f>分析係数表!C16</f>
        <v>6.4643221946592777E-2</v>
      </c>
      <c r="G13" s="77">
        <f t="shared" si="1"/>
        <v>0.36135962578840686</v>
      </c>
      <c r="H13" s="77">
        <v>0.37422324280172536</v>
      </c>
      <c r="I13" s="77">
        <f t="shared" si="2"/>
        <v>0.37422324280172536</v>
      </c>
      <c r="J13" s="76">
        <f>分析係数表!G16</f>
        <v>3.2854209445585217E-2</v>
      </c>
      <c r="K13" s="78">
        <f t="shared" si="3"/>
        <v>1.2294808798413975E-2</v>
      </c>
      <c r="L13" s="79"/>
      <c r="M13" s="80"/>
      <c r="N13" s="81">
        <f>分析係数表!H16</f>
        <v>1.6731814555243689E-2</v>
      </c>
      <c r="O13" s="82">
        <f t="shared" si="4"/>
        <v>0.11574289237642189</v>
      </c>
      <c r="P13" s="76">
        <f>分析係数表!C16</f>
        <v>6.4643221946592777E-2</v>
      </c>
      <c r="Q13" s="82">
        <f t="shared" si="5"/>
        <v>7.4819934806296413E-3</v>
      </c>
      <c r="R13" s="83">
        <v>8.874863351448466E-3</v>
      </c>
      <c r="S13" s="84">
        <f t="shared" si="6"/>
        <v>0.38309810615317386</v>
      </c>
      <c r="T13" s="85">
        <f>分析係数表!F16</f>
        <v>0.28747433264887062</v>
      </c>
      <c r="U13" s="86">
        <f t="shared" si="7"/>
        <v>0.11013087240542985</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投入係数表!Z14</f>
        <v>0</v>
      </c>
      <c r="E14" s="77">
        <f t="shared" si="0"/>
        <v>0</v>
      </c>
      <c r="F14" s="76">
        <f>分析係数表!C17</f>
        <v>7.1833954921355581E-2</v>
      </c>
      <c r="G14" s="77">
        <f t="shared" si="1"/>
        <v>0</v>
      </c>
      <c r="H14" s="77">
        <v>9.6775784564651392E-3</v>
      </c>
      <c r="I14" s="77">
        <f t="shared" si="2"/>
        <v>9.6775784564651392E-3</v>
      </c>
      <c r="J14" s="76">
        <f>分析係数表!G17</f>
        <v>0.22404227212681638</v>
      </c>
      <c r="K14" s="78">
        <f t="shared" si="3"/>
        <v>2.1681866660719783E-3</v>
      </c>
      <c r="L14" s="79"/>
      <c r="M14" s="80"/>
      <c r="N14" s="81">
        <f>分析係数表!H17</f>
        <v>2.8642111365580103E-3</v>
      </c>
      <c r="O14" s="82">
        <f t="shared" si="4"/>
        <v>1.9813277288450951E-2</v>
      </c>
      <c r="P14" s="76">
        <f>分析係数表!C17</f>
        <v>7.1833954921355581E-2</v>
      </c>
      <c r="Q14" s="82">
        <f t="shared" si="5"/>
        <v>1.423266067582904E-3</v>
      </c>
      <c r="R14" s="83">
        <v>3.282750356117612E-3</v>
      </c>
      <c r="S14" s="84">
        <f t="shared" si="6"/>
        <v>1.2960328812582751E-2</v>
      </c>
      <c r="T14" s="85">
        <f>分析係数表!F17</f>
        <v>0.35984147952443857</v>
      </c>
      <c r="U14" s="86">
        <f t="shared" si="7"/>
        <v>4.663663895042987E-3</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投入係数表!Z15</f>
        <v>0</v>
      </c>
      <c r="E15" s="77">
        <f t="shared" si="0"/>
        <v>0</v>
      </c>
      <c r="F15" s="76">
        <f>分析係数表!C18</f>
        <v>8.5547050877982866E-2</v>
      </c>
      <c r="G15" s="77">
        <f t="shared" si="1"/>
        <v>0</v>
      </c>
      <c r="H15" s="77">
        <v>7.2187229188448495E-3</v>
      </c>
      <c r="I15" s="77">
        <f t="shared" si="2"/>
        <v>7.2187229188448495E-3</v>
      </c>
      <c r="J15" s="76">
        <f>分析係数表!G18</f>
        <v>0.21485411140583555</v>
      </c>
      <c r="K15" s="78">
        <f t="shared" si="3"/>
        <v>1.5509722982133497E-3</v>
      </c>
      <c r="L15" s="79"/>
      <c r="M15" s="80"/>
      <c r="N15" s="81">
        <f>分析係数表!H18</f>
        <v>4.4771236202710384E-4</v>
      </c>
      <c r="O15" s="82">
        <f t="shared" si="4"/>
        <v>3.0970653877738963E-3</v>
      </c>
      <c r="P15" s="76">
        <f>分析係数表!C18</f>
        <v>8.5547050877982866E-2</v>
      </c>
      <c r="Q15" s="82">
        <f t="shared" si="5"/>
        <v>2.6494481030033326E-4</v>
      </c>
      <c r="R15" s="83">
        <v>6.5976129197378155E-4</v>
      </c>
      <c r="S15" s="84">
        <f t="shared" si="6"/>
        <v>7.8784842108186315E-3</v>
      </c>
      <c r="T15" s="85">
        <f>分析係数表!F18</f>
        <v>0.45800176834659595</v>
      </c>
      <c r="U15" s="86">
        <f t="shared" si="7"/>
        <v>3.6083597004456687E-3</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投入係数表!Z16</f>
        <v>0</v>
      </c>
      <c r="E16" s="77">
        <f t="shared" si="0"/>
        <v>0</v>
      </c>
      <c r="F16" s="76">
        <f>分析係数表!C19</f>
        <v>0.13115875912408759</v>
      </c>
      <c r="G16" s="77">
        <f t="shared" si="1"/>
        <v>0</v>
      </c>
      <c r="H16" s="77">
        <v>8.3427608834218941E-3</v>
      </c>
      <c r="I16" s="77">
        <f t="shared" si="2"/>
        <v>8.3427608834218941E-3</v>
      </c>
      <c r="J16" s="76">
        <f>分析係数表!G19</f>
        <v>5.7684761281883587E-2</v>
      </c>
      <c r="K16" s="78">
        <f t="shared" si="3"/>
        <v>4.8125016999202817E-4</v>
      </c>
      <c r="L16" s="79"/>
      <c r="M16" s="80"/>
      <c r="N16" s="81">
        <f>分析係数表!H19</f>
        <v>-1.1479804154541123E-4</v>
      </c>
      <c r="O16" s="82">
        <f t="shared" si="4"/>
        <v>-7.9411933019843482E-4</v>
      </c>
      <c r="P16" s="76">
        <f>分析係数表!C19</f>
        <v>0.13115875912408759</v>
      </c>
      <c r="Q16" s="82">
        <f t="shared" si="5"/>
        <v>-1.0415570594527829E-4</v>
      </c>
      <c r="R16" s="83">
        <v>7.4915267070270681E-4</v>
      </c>
      <c r="S16" s="84">
        <f t="shared" si="6"/>
        <v>9.0919135541246004E-3</v>
      </c>
      <c r="T16" s="85">
        <f>分析係数表!F19</f>
        <v>0.24015696533682146</v>
      </c>
      <c r="U16" s="86">
        <f t="shared" si="7"/>
        <v>2.1834863682632789E-3</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投入係数表!Z17</f>
        <v>0</v>
      </c>
      <c r="E17" s="77">
        <f t="shared" si="0"/>
        <v>0</v>
      </c>
      <c r="F17" s="76">
        <f>分析係数表!C20</f>
        <v>0.10578609000584449</v>
      </c>
      <c r="G17" s="77">
        <f t="shared" si="1"/>
        <v>0</v>
      </c>
      <c r="H17" s="77">
        <v>3.6633369304249108E-3</v>
      </c>
      <c r="I17" s="77">
        <f t="shared" si="2"/>
        <v>3.6633369304249108E-3</v>
      </c>
      <c r="J17" s="76">
        <f>分析係数表!G20</f>
        <v>0.10007552870090634</v>
      </c>
      <c r="K17" s="78">
        <f t="shared" si="3"/>
        <v>3.6661038012182829E-4</v>
      </c>
      <c r="L17" s="79"/>
      <c r="M17" s="80"/>
      <c r="N17" s="81">
        <f>分析係数表!H20</f>
        <v>5.5677050149524447E-4</v>
      </c>
      <c r="O17" s="82">
        <f t="shared" si="4"/>
        <v>3.851478751462409E-3</v>
      </c>
      <c r="P17" s="76">
        <f>分析係数表!C20</f>
        <v>0.10578609000584449</v>
      </c>
      <c r="Q17" s="82">
        <f t="shared" si="5"/>
        <v>4.0743287785779996E-4</v>
      </c>
      <c r="R17" s="83">
        <v>1.2861976797068177E-3</v>
      </c>
      <c r="S17" s="84">
        <f t="shared" si="6"/>
        <v>4.9495346101317284E-3</v>
      </c>
      <c r="T17" s="85">
        <f>分析係数表!F20</f>
        <v>0.22356495468277945</v>
      </c>
      <c r="U17" s="86">
        <f t="shared" si="7"/>
        <v>1.1065424808149483E-3</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投入係数表!Z18</f>
        <v>0</v>
      </c>
      <c r="E18" s="77">
        <f t="shared" si="0"/>
        <v>0</v>
      </c>
      <c r="F18" s="76">
        <f>分析係数表!C21</f>
        <v>0.49326544021024965</v>
      </c>
      <c r="G18" s="77">
        <f t="shared" si="1"/>
        <v>0</v>
      </c>
      <c r="H18" s="77">
        <v>8.3800735768603668E-2</v>
      </c>
      <c r="I18" s="77">
        <f t="shared" si="2"/>
        <v>8.3800735768603668E-2</v>
      </c>
      <c r="J18" s="76">
        <f>分析係数表!G21</f>
        <v>0.28516082529957654</v>
      </c>
      <c r="K18" s="78">
        <f t="shared" si="3"/>
        <v>2.3896686972486765E-2</v>
      </c>
      <c r="L18" s="79"/>
      <c r="M18" s="80"/>
      <c r="N18" s="81">
        <f>分析係数表!H21</f>
        <v>9.2412423444056041E-4</v>
      </c>
      <c r="O18" s="82">
        <f t="shared" si="4"/>
        <v>6.3926606080974002E-3</v>
      </c>
      <c r="P18" s="76">
        <f>分析係数表!C21</f>
        <v>0.49326544021024965</v>
      </c>
      <c r="Q18" s="82">
        <f t="shared" si="5"/>
        <v>3.1532785489678862E-3</v>
      </c>
      <c r="R18" s="83">
        <v>8.8281794811179582E-3</v>
      </c>
      <c r="S18" s="84">
        <f t="shared" si="6"/>
        <v>9.2628915249721624E-2</v>
      </c>
      <c r="T18" s="85">
        <f>分析係数表!F21</f>
        <v>0.42584917560140551</v>
      </c>
      <c r="U18" s="86">
        <f t="shared" si="7"/>
        <v>3.9445947195946414E-2</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投入係数表!Z19</f>
        <v>0</v>
      </c>
      <c r="E19" s="77">
        <f t="shared" si="0"/>
        <v>0</v>
      </c>
      <c r="F19" s="76">
        <f>分析係数表!C22</f>
        <v>6.9390630503698536E-2</v>
      </c>
      <c r="G19" s="77">
        <f t="shared" si="1"/>
        <v>0</v>
      </c>
      <c r="H19" s="77">
        <v>3.3703413287357103E-3</v>
      </c>
      <c r="I19" s="77">
        <f t="shared" si="2"/>
        <v>3.3703413287357103E-3</v>
      </c>
      <c r="J19" s="76">
        <f>分析係数表!G22</f>
        <v>0.19456830158086744</v>
      </c>
      <c r="K19" s="78">
        <f t="shared" si="3"/>
        <v>6.557615880799112E-4</v>
      </c>
      <c r="L19" s="79"/>
      <c r="M19" s="80"/>
      <c r="N19" s="81">
        <f>分析係数表!H22</f>
        <v>4.5919216618164492E-5</v>
      </c>
      <c r="O19" s="82">
        <f t="shared" si="4"/>
        <v>3.1764773207937396E-4</v>
      </c>
      <c r="P19" s="76">
        <f>分析係数表!C22</f>
        <v>6.9390630503698536E-2</v>
      </c>
      <c r="Q19" s="82">
        <f t="shared" si="5"/>
        <v>2.2041776407057665E-5</v>
      </c>
      <c r="R19" s="83">
        <v>2.4589734153613907E-4</v>
      </c>
      <c r="S19" s="84">
        <f t="shared" si="6"/>
        <v>3.6162386702718492E-3</v>
      </c>
      <c r="T19" s="85">
        <f>分析係数表!F22</f>
        <v>0.41264693960275639</v>
      </c>
      <c r="U19" s="86">
        <f t="shared" si="7"/>
        <v>1.4922298201608198E-3</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投入係数表!Z20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1.5882386603968698E-4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投入係数表!Z21</f>
        <v>0</v>
      </c>
      <c r="E21" s="77">
        <f t="shared" si="0"/>
        <v>0</v>
      </c>
      <c r="F21" s="76">
        <f>分析係数表!C24</f>
        <v>0.34782608695652173</v>
      </c>
      <c r="G21" s="77">
        <f t="shared" si="1"/>
        <v>0</v>
      </c>
      <c r="H21" s="77">
        <v>8.4386798982801457E-3</v>
      </c>
      <c r="I21" s="77">
        <f t="shared" si="2"/>
        <v>8.4386798982801457E-3</v>
      </c>
      <c r="J21" s="76">
        <f>分析係数表!G24</f>
        <v>0.20816326530612245</v>
      </c>
      <c r="K21" s="78">
        <f t="shared" si="3"/>
        <v>1.7566231624991323E-3</v>
      </c>
      <c r="L21" s="79"/>
      <c r="M21" s="80"/>
      <c r="N21" s="81">
        <f>分析係数表!H24</f>
        <v>3.5587392879077485E-4</v>
      </c>
      <c r="O21" s="82">
        <f t="shared" si="4"/>
        <v>2.4617699236151483E-3</v>
      </c>
      <c r="P21" s="76">
        <f>分析係数表!C24</f>
        <v>0.34782608695652173</v>
      </c>
      <c r="Q21" s="82">
        <f t="shared" si="5"/>
        <v>8.5626779951831242E-4</v>
      </c>
      <c r="R21" s="83">
        <v>3.555072663213163E-3</v>
      </c>
      <c r="S21" s="84">
        <f t="shared" si="6"/>
        <v>1.1993752561493308E-2</v>
      </c>
      <c r="T21" s="85">
        <f>分析係数表!F24</f>
        <v>0.39183673469387753</v>
      </c>
      <c r="U21" s="86">
        <f t="shared" si="7"/>
        <v>4.6995928404218673E-3</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投入係数表!Z22</f>
        <v>0</v>
      </c>
      <c r="E22" s="77">
        <f t="shared" si="0"/>
        <v>0</v>
      </c>
      <c r="F22" s="76">
        <f>分析係数表!C25</f>
        <v>2.4457402008422391E-2</v>
      </c>
      <c r="G22" s="77">
        <f t="shared" si="1"/>
        <v>0</v>
      </c>
      <c r="H22" s="77">
        <v>1.7490977294705738E-3</v>
      </c>
      <c r="I22" s="77">
        <f t="shared" si="2"/>
        <v>1.7490977294705738E-3</v>
      </c>
      <c r="J22" s="76">
        <f>分析係数表!G25</f>
        <v>0.19696969696969696</v>
      </c>
      <c r="K22" s="78">
        <f t="shared" si="3"/>
        <v>3.4451924974420394E-4</v>
      </c>
      <c r="L22" s="79"/>
      <c r="M22" s="80"/>
      <c r="N22" s="81">
        <f>分析係数表!H25</f>
        <v>5.165911869543506E-4</v>
      </c>
      <c r="O22" s="82">
        <f t="shared" si="4"/>
        <v>3.5735369858929571E-3</v>
      </c>
      <c r="P22" s="76">
        <f>分析係数表!C25</f>
        <v>2.4457402008422391E-2</v>
      </c>
      <c r="Q22" s="82">
        <f t="shared" si="5"/>
        <v>8.7399430655950105E-5</v>
      </c>
      <c r="R22" s="83">
        <v>8.8444579599705829E-4</v>
      </c>
      <c r="S22" s="84">
        <f t="shared" si="6"/>
        <v>2.633543525467632E-3</v>
      </c>
      <c r="T22" s="85">
        <f>分析係数表!F25</f>
        <v>0.35101010101010099</v>
      </c>
      <c r="U22" s="86">
        <f t="shared" si="7"/>
        <v>9.2440037888889099E-4</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投入係数表!Z23</f>
        <v>0</v>
      </c>
      <c r="E23" s="77">
        <f t="shared" si="0"/>
        <v>0</v>
      </c>
      <c r="F23" s="76">
        <f>分析係数表!C26</f>
        <v>7.6803723816912361E-2</v>
      </c>
      <c r="G23" s="77">
        <f t="shared" si="1"/>
        <v>0</v>
      </c>
      <c r="H23" s="77">
        <v>3.5838185619234079E-3</v>
      </c>
      <c r="I23" s="77">
        <f t="shared" si="2"/>
        <v>3.5838185619234079E-3</v>
      </c>
      <c r="J23" s="76">
        <f>分析係数表!G26</f>
        <v>0.19661921708185054</v>
      </c>
      <c r="K23" s="78">
        <f t="shared" si="3"/>
        <v>7.04647599808784E-4</v>
      </c>
      <c r="L23" s="79"/>
      <c r="M23" s="80"/>
      <c r="N23" s="81">
        <f>分析係数表!H26</f>
        <v>1.0945993261354961E-2</v>
      </c>
      <c r="O23" s="82">
        <f t="shared" si="4"/>
        <v>7.5719278134420767E-2</v>
      </c>
      <c r="P23" s="76">
        <f>分析係数表!C26</f>
        <v>7.6803723816912361E-2</v>
      </c>
      <c r="Q23" s="82">
        <f t="shared" si="5"/>
        <v>5.815522525452024E-3</v>
      </c>
      <c r="R23" s="83">
        <v>6.2754457959144864E-3</v>
      </c>
      <c r="S23" s="84">
        <f t="shared" si="6"/>
        <v>9.8592643578378943E-3</v>
      </c>
      <c r="T23" s="85">
        <f>分析係数表!F26</f>
        <v>0.33496441281138789</v>
      </c>
      <c r="U23" s="86">
        <f t="shared" si="7"/>
        <v>3.3025026963754154E-3</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投入係数表!Z24</f>
        <v>0</v>
      </c>
      <c r="E24" s="77">
        <f t="shared" si="0"/>
        <v>0</v>
      </c>
      <c r="F24" s="76">
        <f>分析係数表!C27</f>
        <v>1</v>
      </c>
      <c r="G24" s="77">
        <f t="shared" si="1"/>
        <v>0</v>
      </c>
      <c r="H24" s="77">
        <v>8.80100351809379E-3</v>
      </c>
      <c r="I24" s="77">
        <f t="shared" si="2"/>
        <v>8.80100351809379E-3</v>
      </c>
      <c r="J24" s="76">
        <f>分析係数表!G27</f>
        <v>0.17096451389423448</v>
      </c>
      <c r="K24" s="78">
        <f t="shared" si="3"/>
        <v>1.5046592882523523E-3</v>
      </c>
      <c r="L24" s="79"/>
      <c r="M24" s="80"/>
      <c r="N24" s="81">
        <f>分析係数表!H27</f>
        <v>1.0923033653045878E-2</v>
      </c>
      <c r="O24" s="82">
        <f t="shared" si="4"/>
        <v>7.556045426838108E-2</v>
      </c>
      <c r="P24" s="76">
        <f>分析係数表!C27</f>
        <v>1</v>
      </c>
      <c r="Q24" s="82">
        <f t="shared" si="5"/>
        <v>7.556045426838108E-2</v>
      </c>
      <c r="R24" s="83">
        <v>7.8604069695770579E-2</v>
      </c>
      <c r="S24" s="84">
        <f t="shared" si="6"/>
        <v>8.740507321386437E-2</v>
      </c>
      <c r="T24" s="85">
        <f>分析係数表!F27</f>
        <v>0.32199214841043799</v>
      </c>
      <c r="U24" s="86">
        <f t="shared" si="7"/>
        <v>2.8143747306103816E-2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投入係数表!Z25</f>
        <v>0</v>
      </c>
      <c r="E25" s="77">
        <f t="shared" si="0"/>
        <v>0</v>
      </c>
      <c r="F25" s="76">
        <f>分析係数表!C28</f>
        <v>0.18074367492972143</v>
      </c>
      <c r="G25" s="77">
        <f t="shared" si="1"/>
        <v>0</v>
      </c>
      <c r="H25" s="77">
        <v>2.745260609768678E-2</v>
      </c>
      <c r="I25" s="77">
        <f t="shared" si="2"/>
        <v>2.745260609768678E-2</v>
      </c>
      <c r="J25" s="76">
        <f>分析係数表!G28</f>
        <v>0.12488465087665333</v>
      </c>
      <c r="K25" s="78">
        <f t="shared" si="3"/>
        <v>3.4284091281638978E-3</v>
      </c>
      <c r="L25" s="79"/>
      <c r="M25" s="80"/>
      <c r="N25" s="81">
        <f>分析係数表!H28</f>
        <v>2.063494796778767E-2</v>
      </c>
      <c r="O25" s="82">
        <f t="shared" si="4"/>
        <v>0.14274294960316866</v>
      </c>
      <c r="P25" s="76">
        <f>分析係数表!C28</f>
        <v>0.18074367492972143</v>
      </c>
      <c r="Q25" s="82">
        <f t="shared" si="5"/>
        <v>2.5799885281584726E-2</v>
      </c>
      <c r="R25" s="83">
        <v>2.9768737325735324E-2</v>
      </c>
      <c r="S25" s="84">
        <f t="shared" si="6"/>
        <v>5.7221343423422104E-2</v>
      </c>
      <c r="T25" s="85">
        <f>分析係数表!F28</f>
        <v>0.21337024505280427</v>
      </c>
      <c r="U25" s="86">
        <f t="shared" si="7"/>
        <v>1.2209332068506244E-2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投入係数表!Z26</f>
        <v>8.2815734989648039E-3</v>
      </c>
      <c r="E26" s="77">
        <f t="shared" si="0"/>
        <v>0.82815734989648038</v>
      </c>
      <c r="F26" s="76">
        <f>分析係数表!C29</f>
        <v>0.4900686838685725</v>
      </c>
      <c r="G26" s="77">
        <f t="shared" si="1"/>
        <v>0.40585398249985299</v>
      </c>
      <c r="H26" s="77">
        <v>0.45357203526212742</v>
      </c>
      <c r="I26" s="77">
        <f t="shared" si="2"/>
        <v>0.45357203526212742</v>
      </c>
      <c r="J26" s="76">
        <f>分析係数表!G29</f>
        <v>0.25811666442139297</v>
      </c>
      <c r="K26" s="78">
        <f t="shared" si="3"/>
        <v>0.11707450081668276</v>
      </c>
      <c r="L26" s="79"/>
      <c r="M26" s="80"/>
      <c r="N26" s="81">
        <f>分析係数表!H29</f>
        <v>9.8668916708280954E-3</v>
      </c>
      <c r="O26" s="82">
        <f t="shared" si="4"/>
        <v>6.8254556430555474E-2</v>
      </c>
      <c r="P26" s="76">
        <f>分析係数表!C29</f>
        <v>0.4900686838685725</v>
      </c>
      <c r="Q26" s="82">
        <f t="shared" si="5"/>
        <v>3.3449420637955529E-2</v>
      </c>
      <c r="R26" s="83">
        <v>4.8182195389928996E-2</v>
      </c>
      <c r="S26" s="84">
        <f t="shared" si="6"/>
        <v>0.50175423065205638</v>
      </c>
      <c r="T26" s="85">
        <f>分析係数表!F29</f>
        <v>0.3889263101172033</v>
      </c>
      <c r="U26" s="86">
        <f t="shared" si="7"/>
        <v>0.19514542151320044</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投入係数表!Z27</f>
        <v>1.2422360248447204E-2</v>
      </c>
      <c r="E27" s="77">
        <f t="shared" si="0"/>
        <v>1.2422360248447204</v>
      </c>
      <c r="F27" s="76">
        <f>分析係数表!C30</f>
        <v>1</v>
      </c>
      <c r="G27" s="77">
        <f t="shared" si="1"/>
        <v>1.2422360248447204</v>
      </c>
      <c r="H27" s="77">
        <v>1.2701957537101003</v>
      </c>
      <c r="I27" s="77">
        <f t="shared" si="2"/>
        <v>1.2701957537101003</v>
      </c>
      <c r="J27" s="76">
        <f>分析係数表!G30</f>
        <v>0.3444616177228233</v>
      </c>
      <c r="K27" s="78">
        <f t="shared" si="3"/>
        <v>0.43753368414764199</v>
      </c>
      <c r="L27" s="79"/>
      <c r="M27" s="80"/>
      <c r="N27" s="81">
        <f>分析係数表!H30</f>
        <v>0</v>
      </c>
      <c r="O27" s="82">
        <f t="shared" si="4"/>
        <v>0</v>
      </c>
      <c r="P27" s="76">
        <f>分析係数表!C30</f>
        <v>1</v>
      </c>
      <c r="Q27" s="82">
        <f t="shared" si="5"/>
        <v>0</v>
      </c>
      <c r="R27" s="83">
        <v>1.8319635417277047E-2</v>
      </c>
      <c r="S27" s="84">
        <f t="shared" si="6"/>
        <v>1.2885153891273773</v>
      </c>
      <c r="T27" s="85">
        <f>分析係数表!F30</f>
        <v>0.4403400309119011</v>
      </c>
      <c r="U27" s="86">
        <f t="shared" si="7"/>
        <v>0.56738490627880955</v>
      </c>
      <c r="V27" s="87">
        <f>分析係数表!D30</f>
        <v>0.12627511591962906</v>
      </c>
      <c r="W27" s="167">
        <f t="shared" si="8"/>
        <v>0</v>
      </c>
      <c r="X27" s="76">
        <f>分析係数表!E30</f>
        <v>8.212261720762494E-2</v>
      </c>
      <c r="Y27" s="166">
        <f t="shared" si="9"/>
        <v>0</v>
      </c>
    </row>
    <row r="28" spans="1:25" x14ac:dyDescent="0.2">
      <c r="A28" s="6" t="s">
        <v>16</v>
      </c>
      <c r="B28" s="5" t="s">
        <v>193</v>
      </c>
      <c r="C28" s="75">
        <f>最終需要_まとめ!C29</f>
        <v>100</v>
      </c>
      <c r="D28" s="76">
        <f>投入係数表!Z28</f>
        <v>0.10351966873706005</v>
      </c>
      <c r="E28" s="77">
        <f t="shared" si="0"/>
        <v>10.351966873706004</v>
      </c>
      <c r="F28" s="76">
        <f>分析係数表!C31</f>
        <v>4.323595505617972E-2</v>
      </c>
      <c r="G28" s="77">
        <f t="shared" si="1"/>
        <v>0.44757717449461409</v>
      </c>
      <c r="H28" s="77">
        <v>0.45714889262718289</v>
      </c>
      <c r="I28" s="77">
        <f t="shared" si="2"/>
        <v>100.45714889262719</v>
      </c>
      <c r="J28" s="76">
        <f>分析係数表!G31</f>
        <v>7.0393374741200831E-2</v>
      </c>
      <c r="K28" s="78">
        <f t="shared" si="3"/>
        <v>7.0715177274313135</v>
      </c>
      <c r="L28" s="79"/>
      <c r="M28" s="80"/>
      <c r="N28" s="81">
        <f>分析係数表!H31</f>
        <v>2.2758711736377779E-2</v>
      </c>
      <c r="O28" s="82">
        <f t="shared" si="4"/>
        <v>0.15743415721183973</v>
      </c>
      <c r="P28" s="76">
        <f>分析係数表!C31</f>
        <v>4.323595505617972E-2</v>
      </c>
      <c r="Q28" s="82">
        <f t="shared" si="5"/>
        <v>6.8068161455186347E-3</v>
      </c>
      <c r="R28" s="83">
        <v>8.8813111785935768E-3</v>
      </c>
      <c r="S28" s="84">
        <f t="shared" si="6"/>
        <v>100.46603020380579</v>
      </c>
      <c r="T28" s="85">
        <f>分析係数表!F31</f>
        <v>0.34575569358178054</v>
      </c>
      <c r="U28" s="86">
        <f t="shared" si="7"/>
        <v>34.736701954524982</v>
      </c>
      <c r="V28" s="87">
        <f>分析係数表!D31</f>
        <v>1.4492753623188406E-2</v>
      </c>
      <c r="W28" s="167">
        <f t="shared" si="8"/>
        <v>1</v>
      </c>
      <c r="X28" s="76">
        <f>分析係数表!E31</f>
        <v>1.2422360248447204E-2</v>
      </c>
      <c r="Y28" s="166">
        <f t="shared" si="9"/>
        <v>1</v>
      </c>
    </row>
    <row r="29" spans="1:25" x14ac:dyDescent="0.2">
      <c r="A29" s="6" t="s">
        <v>17</v>
      </c>
      <c r="B29" s="5" t="s">
        <v>273</v>
      </c>
      <c r="C29" s="90"/>
      <c r="D29" s="76">
        <f>投入係数表!Z29</f>
        <v>0</v>
      </c>
      <c r="E29" s="77">
        <f t="shared" si="0"/>
        <v>0</v>
      </c>
      <c r="F29" s="76">
        <f>分析係数表!C32</f>
        <v>0.52019105514546249</v>
      </c>
      <c r="G29" s="77">
        <f t="shared" si="1"/>
        <v>0</v>
      </c>
      <c r="H29" s="77">
        <v>1.0949470024554391E-2</v>
      </c>
      <c r="I29" s="77">
        <f t="shared" si="2"/>
        <v>1.0949470024554391E-2</v>
      </c>
      <c r="J29" s="76">
        <f>分析係数表!G32</f>
        <v>0.14013266998341625</v>
      </c>
      <c r="K29" s="78">
        <f t="shared" si="3"/>
        <v>1.5343784694441891E-3</v>
      </c>
      <c r="L29" s="79"/>
      <c r="M29" s="80"/>
      <c r="N29" s="81">
        <f>分析係数表!H32</f>
        <v>6.5492282701657108E-3</v>
      </c>
      <c r="O29" s="82">
        <f t="shared" si="4"/>
        <v>4.5304507787820712E-2</v>
      </c>
      <c r="P29" s="76">
        <f>分析係数表!C32</f>
        <v>0.52019105514546249</v>
      </c>
      <c r="Q29" s="82">
        <f t="shared" si="5"/>
        <v>2.356699970899228E-2</v>
      </c>
      <c r="R29" s="83">
        <v>2.9626583107900763E-2</v>
      </c>
      <c r="S29" s="84">
        <f t="shared" si="6"/>
        <v>4.0576053132455152E-2</v>
      </c>
      <c r="T29" s="85">
        <f>分析係数表!F32</f>
        <v>0.48341625207296851</v>
      </c>
      <c r="U29" s="86">
        <f t="shared" si="7"/>
        <v>1.9615123529205102E-2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投入係数表!Z30</f>
        <v>1.2422360248447204E-2</v>
      </c>
      <c r="E30" s="77">
        <f t="shared" si="0"/>
        <v>1.2422360248447204</v>
      </c>
      <c r="F30" s="76">
        <f>分析係数表!C33</f>
        <v>0.8616094310609943</v>
      </c>
      <c r="G30" s="77">
        <f t="shared" si="1"/>
        <v>1.0703222746099308</v>
      </c>
      <c r="H30" s="77">
        <v>1.0903613515763027</v>
      </c>
      <c r="I30" s="77">
        <f t="shared" si="2"/>
        <v>1.0903613515763027</v>
      </c>
      <c r="J30" s="76">
        <f>分析係数表!G33</f>
        <v>0.50771971496437052</v>
      </c>
      <c r="K30" s="78">
        <f t="shared" si="3"/>
        <v>0.55359795463048622</v>
      </c>
      <c r="L30" s="79"/>
      <c r="M30" s="80"/>
      <c r="N30" s="81">
        <f>分析係数表!H33</f>
        <v>9.6430354898145438E-4</v>
      </c>
      <c r="O30" s="82">
        <f t="shared" si="4"/>
        <v>6.670602373666853E-3</v>
      </c>
      <c r="P30" s="76">
        <f>分析係数表!C33</f>
        <v>0.8616094310609943</v>
      </c>
      <c r="Q30" s="82">
        <f t="shared" si="5"/>
        <v>5.7474539160092151E-3</v>
      </c>
      <c r="R30" s="83">
        <v>1.616844369413848E-2</v>
      </c>
      <c r="S30" s="84">
        <f t="shared" si="6"/>
        <v>1.1065297952704412</v>
      </c>
      <c r="T30" s="85">
        <f>分析係数表!F33</f>
        <v>0.64489311163895491</v>
      </c>
      <c r="U30" s="86">
        <f t="shared" si="7"/>
        <v>0.7135934427931705</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投入係数表!Z31</f>
        <v>1.8633540372670808E-2</v>
      </c>
      <c r="E31" s="77">
        <f t="shared" si="0"/>
        <v>1.8633540372670807</v>
      </c>
      <c r="F31" s="76">
        <f>分析係数表!C34</f>
        <v>0.46533725073451271</v>
      </c>
      <c r="G31" s="77">
        <f t="shared" si="1"/>
        <v>0.86708804484691804</v>
      </c>
      <c r="H31" s="77">
        <v>1.0095582201901863</v>
      </c>
      <c r="I31" s="77">
        <f t="shared" si="2"/>
        <v>1.0095582201901863</v>
      </c>
      <c r="J31" s="76">
        <f>分析係数表!G34</f>
        <v>0.42478189749182116</v>
      </c>
      <c r="K31" s="78">
        <f t="shared" si="3"/>
        <v>0.4288420564008531</v>
      </c>
      <c r="L31" s="79"/>
      <c r="M31" s="80"/>
      <c r="N31" s="81">
        <f>分析係数表!H34</f>
        <v>0.16189393808941618</v>
      </c>
      <c r="O31" s="82">
        <f t="shared" si="4"/>
        <v>1.1199067854123428</v>
      </c>
      <c r="P31" s="76">
        <f>分析係数表!C34</f>
        <v>0.46533725073451271</v>
      </c>
      <c r="Q31" s="82">
        <f t="shared" si="5"/>
        <v>0.52113434460270547</v>
      </c>
      <c r="R31" s="83">
        <v>0.5665875329508181</v>
      </c>
      <c r="S31" s="84">
        <f t="shared" si="6"/>
        <v>1.5761457531410044</v>
      </c>
      <c r="T31" s="85">
        <f>分析係数表!F34</f>
        <v>0.69907306434023986</v>
      </c>
      <c r="U31" s="86">
        <f t="shared" si="7"/>
        <v>1.1018410414951372</v>
      </c>
      <c r="V31" s="87">
        <f>分析係数表!D34</f>
        <v>0.22532715376226828</v>
      </c>
      <c r="W31" s="167">
        <f t="shared" si="8"/>
        <v>0</v>
      </c>
      <c r="X31" s="76">
        <f>分析係数表!E34</f>
        <v>0.16319520174482008</v>
      </c>
      <c r="Y31" s="166">
        <f t="shared" si="9"/>
        <v>0</v>
      </c>
    </row>
    <row r="32" spans="1:25" x14ac:dyDescent="0.2">
      <c r="A32" s="6" t="s">
        <v>20</v>
      </c>
      <c r="B32" s="5" t="s">
        <v>37</v>
      </c>
      <c r="C32" s="90"/>
      <c r="D32" s="76">
        <f>投入係数表!Z32</f>
        <v>2.0703933747412008E-2</v>
      </c>
      <c r="E32" s="77">
        <f t="shared" si="0"/>
        <v>2.0703933747412009</v>
      </c>
      <c r="F32" s="76">
        <f>分析係数表!C35</f>
        <v>0.39835445318599483</v>
      </c>
      <c r="G32" s="77">
        <f t="shared" si="1"/>
        <v>0.82475042067493753</v>
      </c>
      <c r="H32" s="77">
        <v>0.90928008628037693</v>
      </c>
      <c r="I32" s="77">
        <f t="shared" si="2"/>
        <v>0.90928008628037693</v>
      </c>
      <c r="J32" s="76">
        <f>分析係数表!G35</f>
        <v>0.31392226148409896</v>
      </c>
      <c r="K32" s="78">
        <f t="shared" si="3"/>
        <v>0.28544326100759254</v>
      </c>
      <c r="L32" s="79"/>
      <c r="M32" s="80"/>
      <c r="N32" s="81">
        <f>分析係数表!H35</f>
        <v>6.1135697025008755E-2</v>
      </c>
      <c r="O32" s="82">
        <f t="shared" si="4"/>
        <v>0.42290824929717652</v>
      </c>
      <c r="P32" s="76">
        <f>分析係数表!C35</f>
        <v>0.39835445318599483</v>
      </c>
      <c r="Q32" s="82">
        <f t="shared" si="5"/>
        <v>0.16846738439662312</v>
      </c>
      <c r="R32" s="83">
        <v>0.21664477664348614</v>
      </c>
      <c r="S32" s="84">
        <f t="shared" si="6"/>
        <v>1.125924862923863</v>
      </c>
      <c r="T32" s="85">
        <f>分析係数表!F35</f>
        <v>0.64325088339222614</v>
      </c>
      <c r="U32" s="86">
        <f t="shared" si="7"/>
        <v>0.72425216270904602</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投入係数表!Z33</f>
        <v>2.070393374741201E-3</v>
      </c>
      <c r="E33" s="77">
        <f t="shared" si="0"/>
        <v>0.20703933747412009</v>
      </c>
      <c r="F33" s="76">
        <f>分析係数表!C36</f>
        <v>0.82984806862140492</v>
      </c>
      <c r="G33" s="77">
        <f t="shared" si="1"/>
        <v>0.17181119433155381</v>
      </c>
      <c r="H33" s="77">
        <v>0.26127838506946272</v>
      </c>
      <c r="I33" s="77">
        <f t="shared" si="2"/>
        <v>0.26127838506946272</v>
      </c>
      <c r="J33" s="76">
        <f>分析係数表!G36</f>
        <v>2.3700511715593859E-2</v>
      </c>
      <c r="K33" s="78">
        <f t="shared" si="3"/>
        <v>6.1924314263702446E-3</v>
      </c>
      <c r="L33" s="79"/>
      <c r="M33" s="80"/>
      <c r="N33" s="81">
        <f>分析係数表!H36</f>
        <v>0.1825633254696675</v>
      </c>
      <c r="O33" s="82">
        <f t="shared" si="4"/>
        <v>1.262887970814571</v>
      </c>
      <c r="P33" s="76">
        <f>分析係数表!C36</f>
        <v>0.82984806862140492</v>
      </c>
      <c r="Q33" s="82">
        <f t="shared" si="5"/>
        <v>1.048005143465677</v>
      </c>
      <c r="R33" s="83">
        <v>1.0942015133033416</v>
      </c>
      <c r="S33" s="84">
        <f t="shared" si="6"/>
        <v>1.3554798983728042</v>
      </c>
      <c r="T33" s="85">
        <f>分析係数表!F36</f>
        <v>0.87735658497172098</v>
      </c>
      <c r="U33" s="86">
        <f t="shared" si="7"/>
        <v>1.189239214634179</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投入係数表!Z34</f>
        <v>3.1055900621118012E-2</v>
      </c>
      <c r="E34" s="77">
        <f t="shared" si="0"/>
        <v>3.1055900621118013</v>
      </c>
      <c r="F34" s="76">
        <f>分析係数表!C37</f>
        <v>0.51418558077436582</v>
      </c>
      <c r="G34" s="77">
        <f t="shared" si="1"/>
        <v>1.5968496297340553</v>
      </c>
      <c r="H34" s="77">
        <v>1.7803262066875116</v>
      </c>
      <c r="I34" s="77">
        <f t="shared" si="2"/>
        <v>1.7803262066875116</v>
      </c>
      <c r="J34" s="76">
        <f>分析係数表!G37</f>
        <v>0.49604430379746833</v>
      </c>
      <c r="K34" s="78">
        <f t="shared" si="3"/>
        <v>0.88312067372869441</v>
      </c>
      <c r="L34" s="79"/>
      <c r="M34" s="80"/>
      <c r="N34" s="81">
        <f>分析係数表!H37</f>
        <v>4.8416074021777188E-2</v>
      </c>
      <c r="O34" s="82">
        <f t="shared" si="4"/>
        <v>0.33491982751118993</v>
      </c>
      <c r="P34" s="76">
        <f>分析係数表!C37</f>
        <v>0.51418558077436582</v>
      </c>
      <c r="Q34" s="82">
        <f t="shared" si="5"/>
        <v>0.17221094602169162</v>
      </c>
      <c r="R34" s="83">
        <v>0.20866376993219193</v>
      </c>
      <c r="S34" s="84">
        <f t="shared" si="6"/>
        <v>1.9889899766197034</v>
      </c>
      <c r="T34" s="85">
        <f>分析係数表!F37</f>
        <v>0.72084956183057447</v>
      </c>
      <c r="U34" s="86">
        <f t="shared" si="7"/>
        <v>1.4337625531317177</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投入係数表!Z35</f>
        <v>6.2111801242236021E-3</v>
      </c>
      <c r="E35" s="77">
        <f t="shared" si="0"/>
        <v>0.6211180124223602</v>
      </c>
      <c r="F35" s="76">
        <f>分析係数表!C38</f>
        <v>1.798368367772285E-2</v>
      </c>
      <c r="G35" s="77">
        <f t="shared" si="1"/>
        <v>1.1169989861939658E-2</v>
      </c>
      <c r="H35" s="77">
        <v>1.5537311684677873E-2</v>
      </c>
      <c r="I35" s="77">
        <f t="shared" si="2"/>
        <v>1.5537311684677873E-2</v>
      </c>
      <c r="J35" s="76">
        <f>分析係数表!G38</f>
        <v>0.32425742574257427</v>
      </c>
      <c r="K35" s="78">
        <f t="shared" si="3"/>
        <v>5.0380886898336672E-3</v>
      </c>
      <c r="L35" s="79"/>
      <c r="M35" s="80"/>
      <c r="N35" s="81">
        <f>分析係数表!H38</f>
        <v>4.2681911846583896E-2</v>
      </c>
      <c r="O35" s="82">
        <f t="shared" si="4"/>
        <v>0.2952535669677781</v>
      </c>
      <c r="P35" s="76">
        <f>分析係数表!C38</f>
        <v>1.798368367772285E-2</v>
      </c>
      <c r="Q35" s="82">
        <f t="shared" si="5"/>
        <v>5.3097467530678812E-3</v>
      </c>
      <c r="R35" s="83">
        <v>6.7163922149427241E-3</v>
      </c>
      <c r="S35" s="84">
        <f t="shared" si="6"/>
        <v>2.2253703899620596E-2</v>
      </c>
      <c r="T35" s="85">
        <f>分析係数表!F38</f>
        <v>0.53712871287128716</v>
      </c>
      <c r="U35" s="86">
        <f t="shared" si="7"/>
        <v>1.1953103332221954E-2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投入係数表!Z36</f>
        <v>0</v>
      </c>
      <c r="E36" s="77">
        <f t="shared" si="0"/>
        <v>0</v>
      </c>
      <c r="F36" s="76">
        <f>分析係数表!C39</f>
        <v>1</v>
      </c>
      <c r="G36" s="77">
        <f t="shared" si="1"/>
        <v>0</v>
      </c>
      <c r="H36" s="77">
        <v>5.3149117504774218E-2</v>
      </c>
      <c r="I36" s="77">
        <f t="shared" si="2"/>
        <v>5.3149117504774218E-2</v>
      </c>
      <c r="J36" s="76">
        <f>分析係数表!G39</f>
        <v>0.35219608488238197</v>
      </c>
      <c r="K36" s="78">
        <f t="shared" si="3"/>
        <v>1.8718911100135155E-2</v>
      </c>
      <c r="L36" s="79"/>
      <c r="M36" s="80"/>
      <c r="N36" s="81">
        <f>分析係数表!H39</f>
        <v>3.8399944896940056E-3</v>
      </c>
      <c r="O36" s="82">
        <f t="shared" si="4"/>
        <v>2.6563291595137647E-2</v>
      </c>
      <c r="P36" s="76">
        <f>分析係数表!C39</f>
        <v>1</v>
      </c>
      <c r="Q36" s="82">
        <f t="shared" si="5"/>
        <v>2.6563291595137647E-2</v>
      </c>
      <c r="R36" s="83">
        <v>4.4340160458302448E-2</v>
      </c>
      <c r="S36" s="84">
        <f t="shared" si="6"/>
        <v>9.7489277963076659E-2</v>
      </c>
      <c r="T36" s="85">
        <f>分析係数表!F39</f>
        <v>0.70282941273235733</v>
      </c>
      <c r="U36" s="86">
        <f t="shared" si="7"/>
        <v>6.8518331978490707E-2</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投入係数表!Z37</f>
        <v>0</v>
      </c>
      <c r="E37" s="77">
        <f t="shared" si="0"/>
        <v>0</v>
      </c>
      <c r="F37" s="76">
        <f>分析係数表!C40</f>
        <v>0.9626016260162602</v>
      </c>
      <c r="G37" s="77">
        <f t="shared" si="1"/>
        <v>0</v>
      </c>
      <c r="H37" s="77">
        <v>1.3037144895454785E-3</v>
      </c>
      <c r="I37" s="77">
        <f t="shared" si="2"/>
        <v>1.3037144895454785E-3</v>
      </c>
      <c r="J37" s="76">
        <f>分析係数表!G40</f>
        <v>0.50871012884234912</v>
      </c>
      <c r="K37" s="78">
        <f t="shared" si="3"/>
        <v>6.6321276595031776E-4</v>
      </c>
      <c r="L37" s="79"/>
      <c r="M37" s="80"/>
      <c r="N37" s="81">
        <f>分析係数表!H40</f>
        <v>2.9858970605961464E-2</v>
      </c>
      <c r="O37" s="82">
        <f t="shared" si="4"/>
        <v>0.20655043778461293</v>
      </c>
      <c r="P37" s="76">
        <f>分析係数表!C40</f>
        <v>0.9626016260162602</v>
      </c>
      <c r="Q37" s="82">
        <f t="shared" si="5"/>
        <v>0.1988257872658388</v>
      </c>
      <c r="R37" s="83">
        <v>0.19918005076423059</v>
      </c>
      <c r="S37" s="84">
        <f t="shared" si="6"/>
        <v>0.20048376525377606</v>
      </c>
      <c r="T37" s="85">
        <f>分析係数表!F40</f>
        <v>0.70414515272885203</v>
      </c>
      <c r="U37" s="86">
        <f t="shared" si="7"/>
        <v>0.14116967150427545</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投入係数表!Z38</f>
        <v>0</v>
      </c>
      <c r="E38" s="77">
        <f t="shared" si="0"/>
        <v>0</v>
      </c>
      <c r="F38" s="76">
        <f>分析係数表!C41</f>
        <v>0.80407934786411506</v>
      </c>
      <c r="G38" s="77">
        <f t="shared" si="1"/>
        <v>0</v>
      </c>
      <c r="H38" s="77">
        <v>1.8612384664473778E-3</v>
      </c>
      <c r="I38" s="77">
        <f t="shared" si="2"/>
        <v>1.8612384664473778E-3</v>
      </c>
      <c r="J38" s="76">
        <f>分析係数表!G41</f>
        <v>0.44359889765752225</v>
      </c>
      <c r="K38" s="78">
        <f t="shared" si="3"/>
        <v>8.2564333199383404E-4</v>
      </c>
      <c r="L38" s="79"/>
      <c r="M38" s="80"/>
      <c r="N38" s="81">
        <f>分析係数表!H41</f>
        <v>5.117122701886706E-2</v>
      </c>
      <c r="O38" s="82">
        <f t="shared" si="4"/>
        <v>0.35397869143595234</v>
      </c>
      <c r="P38" s="76">
        <f>分析係数表!C41</f>
        <v>0.80407934786411506</v>
      </c>
      <c r="Q38" s="82">
        <f t="shared" si="5"/>
        <v>0.28462695536761334</v>
      </c>
      <c r="R38" s="83">
        <v>0.28979846840331658</v>
      </c>
      <c r="S38" s="84">
        <f t="shared" si="6"/>
        <v>0.29165970686976395</v>
      </c>
      <c r="T38" s="85">
        <f>分析係数表!F41</f>
        <v>0.54800826756858323</v>
      </c>
      <c r="U38" s="86">
        <f t="shared" si="7"/>
        <v>0.15983193068126014</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投入係数表!Z39</f>
        <v>0</v>
      </c>
      <c r="E39" s="77">
        <f>$C$28*D39</f>
        <v>0</v>
      </c>
      <c r="F39" s="76">
        <f>分析係数表!C42</f>
        <v>0.72084063047285463</v>
      </c>
      <c r="G39" s="77">
        <f>E39*F39</f>
        <v>0</v>
      </c>
      <c r="H39" s="77">
        <v>1.0778154283365603E-2</v>
      </c>
      <c r="I39" s="77">
        <f>C39+H39</f>
        <v>1.0778154283365603E-2</v>
      </c>
      <c r="J39" s="76">
        <f>分析係数表!G42</f>
        <v>0.48553519768563164</v>
      </c>
      <c r="K39" s="78">
        <f>I39*J39</f>
        <v>5.2331732706601556E-3</v>
      </c>
      <c r="L39" s="79"/>
      <c r="M39" s="80"/>
      <c r="N39" s="81">
        <f>分析係数表!H42</f>
        <v>1.3345272329654056E-2</v>
      </c>
      <c r="O39" s="82">
        <f t="shared" si="4"/>
        <v>9.2316372135568051E-2</v>
      </c>
      <c r="P39" s="76">
        <f>分析係数表!C42</f>
        <v>0.72084063047285463</v>
      </c>
      <c r="Q39" s="82">
        <f>O39*P39</f>
        <v>6.6545391893169548E-2</v>
      </c>
      <c r="R39" s="83">
        <v>6.9967225041757758E-2</v>
      </c>
      <c r="S39" s="84">
        <f>I39+R39</f>
        <v>8.0745379325123365E-2</v>
      </c>
      <c r="T39" s="85">
        <f>分析係数表!F42</f>
        <v>0.55737704918032782</v>
      </c>
      <c r="U39" s="86">
        <f>S39*T39</f>
        <v>4.5005621263183512E-2</v>
      </c>
      <c r="V39" s="87">
        <f>分析係数表!D42</f>
        <v>0.19961427193828352</v>
      </c>
      <c r="W39" s="167">
        <f>ROUND(S39*V39,0)</f>
        <v>0</v>
      </c>
      <c r="X39" s="76">
        <f>分析係数表!E42</f>
        <v>0.15043394406943106</v>
      </c>
      <c r="Y39" s="166">
        <f>ROUND(S39*X39,0)</f>
        <v>0</v>
      </c>
    </row>
    <row r="40" spans="1:25" x14ac:dyDescent="0.2">
      <c r="A40" s="6" t="s">
        <v>195</v>
      </c>
      <c r="B40" s="5" t="s">
        <v>41</v>
      </c>
      <c r="C40" s="90"/>
      <c r="D40" s="76">
        <f>投入係数表!Z40</f>
        <v>7.0393374741200831E-2</v>
      </c>
      <c r="E40" s="77">
        <f>$C$28*D40</f>
        <v>7.0393374741200834</v>
      </c>
      <c r="F40" s="76">
        <f>分析係数表!C43</f>
        <v>0.38963327337469256</v>
      </c>
      <c r="G40" s="77">
        <f>E40*F40</f>
        <v>2.7427601024305481</v>
      </c>
      <c r="H40" s="77">
        <v>3.1336294164445864</v>
      </c>
      <c r="I40" s="77">
        <f>C40+H40</f>
        <v>3.1336294164445864</v>
      </c>
      <c r="J40" s="76">
        <f>分析係数表!G43</f>
        <v>0.33758167298539971</v>
      </c>
      <c r="K40" s="78">
        <f>I40*J40</f>
        <v>1.0578558609196254</v>
      </c>
      <c r="L40" s="79"/>
      <c r="M40" s="80"/>
      <c r="N40" s="81">
        <f>分析係数表!H43</f>
        <v>3.6299140736659033E-2</v>
      </c>
      <c r="O40" s="82">
        <f t="shared" si="4"/>
        <v>0.25110053220874512</v>
      </c>
      <c r="P40" s="76">
        <f>分析係数表!C43</f>
        <v>0.38963327337469256</v>
      </c>
      <c r="Q40" s="82">
        <f>O40*P40</f>
        <v>9.7837122310620778E-2</v>
      </c>
      <c r="R40" s="83">
        <v>0.17489597688063646</v>
      </c>
      <c r="S40" s="84">
        <f>I40+R40</f>
        <v>3.308525393325223</v>
      </c>
      <c r="T40" s="85">
        <f>分析係数表!F43</f>
        <v>0.6053884004194563</v>
      </c>
      <c r="U40" s="86">
        <f>S40*T40</f>
        <v>2.0029428956123092</v>
      </c>
      <c r="V40" s="87">
        <f>分析係数表!D43</f>
        <v>0.1323707348552069</v>
      </c>
      <c r="W40" s="167">
        <f>ROUND(S40*V40,0)</f>
        <v>0</v>
      </c>
      <c r="X40" s="76">
        <f>分析係数表!E43</f>
        <v>0.1111559248205211</v>
      </c>
      <c r="Y40" s="166">
        <f>ROUND(S40*X40,0)</f>
        <v>0</v>
      </c>
    </row>
    <row r="41" spans="1:25" x14ac:dyDescent="0.2">
      <c r="A41" s="6" t="s">
        <v>341</v>
      </c>
      <c r="B41" s="5" t="s">
        <v>42</v>
      </c>
      <c r="C41" s="90"/>
      <c r="D41" s="76">
        <f>投入係数表!Z41</f>
        <v>0</v>
      </c>
      <c r="E41" s="77">
        <f>$C$28*D41</f>
        <v>0</v>
      </c>
      <c r="F41" s="76">
        <f>分析係数表!C44</f>
        <v>0.46868809379421872</v>
      </c>
      <c r="G41" s="77">
        <f>E41*F41</f>
        <v>0</v>
      </c>
      <c r="H41" s="77">
        <v>2.7099478054377489E-3</v>
      </c>
      <c r="I41" s="77">
        <f>C41+H41</f>
        <v>2.7099478054377489E-3</v>
      </c>
      <c r="J41" s="76">
        <f>分析係数表!G44</f>
        <v>0.26169007702763936</v>
      </c>
      <c r="K41" s="78">
        <f>I41*J41</f>
        <v>7.0916644994588676E-4</v>
      </c>
      <c r="L41" s="79"/>
      <c r="M41" s="80"/>
      <c r="N41" s="81">
        <f>分析係数表!H44</f>
        <v>0.11189365109431233</v>
      </c>
      <c r="O41" s="82">
        <f t="shared" si="4"/>
        <v>0.7740281111444145</v>
      </c>
      <c r="P41" s="76">
        <f>分析係数表!C44</f>
        <v>0.46868809379421872</v>
      </c>
      <c r="Q41" s="82">
        <f>O41*P41</f>
        <v>0.36277775995541528</v>
      </c>
      <c r="R41" s="83">
        <v>0.36868639800556208</v>
      </c>
      <c r="S41" s="84">
        <f>I41+R41</f>
        <v>0.37139634581099984</v>
      </c>
      <c r="T41" s="85">
        <f>分析係数表!F44</f>
        <v>0.56748980516538283</v>
      </c>
      <c r="U41" s="86">
        <f>S41*T41</f>
        <v>0.21076363992341945</v>
      </c>
      <c r="V41" s="87">
        <f>分析係数表!D44</f>
        <v>0.1153375623017671</v>
      </c>
      <c r="W41" s="167">
        <f>ROUND(S41*V41,0)</f>
        <v>0</v>
      </c>
      <c r="X41" s="76">
        <f>分析係数表!E44</f>
        <v>8.8151336656094245E-2</v>
      </c>
      <c r="Y41" s="166">
        <f>ROUND(S41*X41,0)</f>
        <v>0</v>
      </c>
    </row>
    <row r="42" spans="1:25" x14ac:dyDescent="0.2">
      <c r="A42" s="6" t="s">
        <v>342</v>
      </c>
      <c r="B42" s="5" t="s">
        <v>279</v>
      </c>
      <c r="C42" s="90"/>
      <c r="D42" s="76">
        <f>投入係数表!Z42</f>
        <v>0</v>
      </c>
      <c r="E42" s="77">
        <f>$C$28*D42</f>
        <v>0</v>
      </c>
      <c r="F42" s="76">
        <f>分析係数表!C45</f>
        <v>1</v>
      </c>
      <c r="G42" s="77">
        <f>E42*F42</f>
        <v>0</v>
      </c>
      <c r="H42" s="77">
        <v>2.3273610972884658E-2</v>
      </c>
      <c r="I42" s="77">
        <f>C42+H42</f>
        <v>2.3273610972884658E-2</v>
      </c>
      <c r="J42" s="76">
        <f>分析係数表!G45</f>
        <v>0</v>
      </c>
      <c r="K42" s="78">
        <f>I42*J42</f>
        <v>0</v>
      </c>
      <c r="L42" s="79"/>
      <c r="M42" s="80"/>
      <c r="N42" s="81">
        <f>分析係数表!H45</f>
        <v>0</v>
      </c>
      <c r="O42" s="82">
        <f t="shared" si="4"/>
        <v>0</v>
      </c>
      <c r="P42" s="76">
        <f>分析係数表!C45</f>
        <v>1</v>
      </c>
      <c r="Q42" s="82">
        <f>O42*P42</f>
        <v>0</v>
      </c>
      <c r="R42" s="83">
        <v>7.298978508582645E-3</v>
      </c>
      <c r="S42" s="84">
        <f>I42+R42</f>
        <v>3.0572589481467304E-2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投入係数表!Z43</f>
        <v>4.140786749482402E-3</v>
      </c>
      <c r="E43" s="77">
        <f>$C$28*D43</f>
        <v>0.41407867494824019</v>
      </c>
      <c r="F43" s="76">
        <f>分析係数表!C46</f>
        <v>0.536069455406472</v>
      </c>
      <c r="G43" s="77">
        <f>E43*F43</f>
        <v>0.22197492977493666</v>
      </c>
      <c r="H43" s="77">
        <v>0.280495497653103</v>
      </c>
      <c r="I43" s="77">
        <f>C43+H43</f>
        <v>0.280495497653103</v>
      </c>
      <c r="J43" s="76">
        <f>分析係数表!G46</f>
        <v>9.4007050528789656E-3</v>
      </c>
      <c r="K43" s="78">
        <f>I43*J43</f>
        <v>2.6368554420973253E-3</v>
      </c>
      <c r="L43" s="79"/>
      <c r="M43" s="80"/>
      <c r="N43" s="81">
        <f>分析係数表!H46</f>
        <v>2.2310999374350673E-2</v>
      </c>
      <c r="O43" s="82">
        <f t="shared" si="4"/>
        <v>0.15433709182406583</v>
      </c>
      <c r="P43" s="76">
        <f>分析係数表!C46</f>
        <v>0.536069455406472</v>
      </c>
      <c r="Q43" s="82">
        <f>O43*P43</f>
        <v>8.2735400763145631E-2</v>
      </c>
      <c r="R43" s="83">
        <v>9.3817769938314727E-2</v>
      </c>
      <c r="S43" s="84">
        <f>I43+R43</f>
        <v>0.3743132675914177</v>
      </c>
      <c r="T43" s="85">
        <f>分析係数表!F46</f>
        <v>0.31345475910693305</v>
      </c>
      <c r="U43" s="86">
        <f>S43*T43</f>
        <v>0.1173302751233968</v>
      </c>
      <c r="V43" s="87">
        <f>分析係数表!D46</f>
        <v>1.7626321974148062E-3</v>
      </c>
      <c r="W43" s="167">
        <f>ROUND(S43*V43,0)</f>
        <v>0</v>
      </c>
      <c r="X43" s="76">
        <f>分析係数表!E46</f>
        <v>4.4065804935370153E-3</v>
      </c>
      <c r="Y43" s="166">
        <f>ROUND(S43*X43,0)</f>
        <v>0</v>
      </c>
    </row>
    <row r="44" spans="1:25" x14ac:dyDescent="0.2">
      <c r="A44" s="192">
        <v>40</v>
      </c>
      <c r="B44" s="14" t="s">
        <v>151</v>
      </c>
      <c r="C44" s="197">
        <f>SUM(C5:C43)</f>
        <v>100</v>
      </c>
      <c r="D44" s="92">
        <f>投入係数表!Z44</f>
        <v>0.64596273291925466</v>
      </c>
      <c r="E44" s="91">
        <f>SUM(E5:E43)</f>
        <v>64.596273291925471</v>
      </c>
      <c r="F44" s="92">
        <f>分析係数表!C47</f>
        <v>0.44522465035354009</v>
      </c>
      <c r="G44" s="91">
        <f>SUM(G5:G43)</f>
        <v>10.197488890796592</v>
      </c>
      <c r="H44" s="91">
        <f>SUM(H5:H43)</f>
        <v>11.580398312097739</v>
      </c>
      <c r="I44" s="91">
        <f>SUM(I5:I43)</f>
        <v>111.58039831209776</v>
      </c>
      <c r="J44" s="92">
        <f>分析係数表!G47</f>
        <v>0.26635660586338372</v>
      </c>
      <c r="K44" s="93">
        <f>SUM(K5:K43)</f>
        <v>11.026887002219004</v>
      </c>
      <c r="L44" s="94">
        <f>最終需要_まとめ!$L$33</f>
        <v>0.62733333333333341</v>
      </c>
      <c r="M44" s="91">
        <f>K44*L44</f>
        <v>6.9175337793920564</v>
      </c>
      <c r="N44" s="95">
        <f>分析係数表!H47</f>
        <v>1</v>
      </c>
      <c r="O44" s="96">
        <f>SUM(O5:O43)</f>
        <v>6.9175337793920564</v>
      </c>
      <c r="P44" s="92">
        <f>分析係数表!C47</f>
        <v>0.44522465035354009</v>
      </c>
      <c r="Q44" s="96">
        <f>SUM(Q5:Q43)</f>
        <v>3.3604894274010899</v>
      </c>
      <c r="R44" s="91">
        <f>SUM(R7:R43)</f>
        <v>3.7387425244421544</v>
      </c>
      <c r="S44" s="97">
        <f>SUM(S5:S43)</f>
        <v>115.34991983897652</v>
      </c>
      <c r="T44" s="98">
        <f>分析係数表!F47</f>
        <v>0.51444037128882703</v>
      </c>
      <c r="U44" s="99">
        <f>SUM(U5:U43)</f>
        <v>43.866668420589178</v>
      </c>
      <c r="V44" s="100">
        <f>分析係数表!D47</f>
        <v>9.5757819315252443E-2</v>
      </c>
      <c r="W44" s="164">
        <f>SUM(W5:W43)</f>
        <v>1</v>
      </c>
      <c r="X44" s="92">
        <f>分析係数表!E47</f>
        <v>7.8077982415729788E-2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286</v>
      </c>
      <c r="S2" s="3" t="s">
        <v>153</v>
      </c>
      <c r="U2" s="64" t="s">
        <v>210</v>
      </c>
      <c r="W2" s="3" t="s">
        <v>130</v>
      </c>
      <c r="Y2" s="3" t="s">
        <v>154</v>
      </c>
    </row>
    <row r="3" spans="1:25" ht="44" x14ac:dyDescent="0.2">
      <c r="B3" s="65"/>
      <c r="C3" s="66" t="s">
        <v>228</v>
      </c>
      <c r="D3" s="66" t="s">
        <v>316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投入係数表!AA5</f>
        <v>0</v>
      </c>
      <c r="E5" s="77">
        <f t="shared" ref="E5:E38" si="0">$C$29*D5</f>
        <v>0</v>
      </c>
      <c r="F5" s="76">
        <f>分析係数表!C8</f>
        <v>0.25708080716677228</v>
      </c>
      <c r="G5" s="77">
        <f t="shared" ref="G5:G38" si="1">E5*F5</f>
        <v>0</v>
      </c>
      <c r="H5" s="77">
        <f t="array" ref="H5:H43">MMULT(逆行列係数!C5:AO43,'25'!G5:G43)</f>
        <v>3.0261091095589391E-3</v>
      </c>
      <c r="I5" s="77">
        <f t="shared" ref="I5:I38" si="2">C5+H5</f>
        <v>3.0261091095589391E-3</v>
      </c>
      <c r="J5" s="76">
        <f>分析係数表!G8</f>
        <v>0.11961316593145571</v>
      </c>
      <c r="K5" s="78">
        <f t="shared" ref="K5:K38" si="3">I5*J5</f>
        <v>3.6196249104836307E-4</v>
      </c>
      <c r="L5" s="79" t="s">
        <v>185</v>
      </c>
      <c r="M5" s="80" t="s">
        <v>185</v>
      </c>
      <c r="N5" s="81">
        <f>分析係数表!H8</f>
        <v>1.1829938181254628E-2</v>
      </c>
      <c r="O5" s="82">
        <f t="shared" ref="O5:O43" si="4">$M$44*N5</f>
        <v>0.14877753340708169</v>
      </c>
      <c r="P5" s="76">
        <f>分析係数表!C8</f>
        <v>0.25708080716677228</v>
      </c>
      <c r="Q5" s="82">
        <f t="shared" ref="Q5:Q38" si="5">O5*P5</f>
        <v>3.8247848376573988E-2</v>
      </c>
      <c r="R5" s="83">
        <f t="array" ref="R5:R43">MMULT(逆行列係数!C5:AO43,'25'!Q5:Q43)</f>
        <v>5.5452745806233508E-2</v>
      </c>
      <c r="S5" s="84">
        <f t="shared" ref="S5:S38" si="6">I5+R5</f>
        <v>5.8478854915792446E-2</v>
      </c>
      <c r="T5" s="85">
        <f>分析係数表!F8</f>
        <v>0.4511367492365117</v>
      </c>
      <c r="U5" s="86">
        <f t="shared" ref="U5:U38" si="7">S5*T5</f>
        <v>2.6381960505784206E-2</v>
      </c>
      <c r="V5" s="87">
        <f>分析係数表!D8</f>
        <v>0.32558534102477094</v>
      </c>
      <c r="W5" s="167">
        <f t="shared" ref="W5:W38" si="8">ROUND(S5*V5,0)</f>
        <v>0</v>
      </c>
      <c r="X5" s="76">
        <f>分析係数表!E8</f>
        <v>0.2662029182219206</v>
      </c>
      <c r="Y5" s="166">
        <f t="shared" ref="Y5:Y38" si="9">ROUND(S5*X5,0)</f>
        <v>0</v>
      </c>
    </row>
    <row r="6" spans="1:25" x14ac:dyDescent="0.2">
      <c r="A6" s="6" t="s">
        <v>220</v>
      </c>
      <c r="B6" s="5" t="s">
        <v>266</v>
      </c>
      <c r="C6" s="90"/>
      <c r="D6" s="76">
        <f>投入係数表!AA6</f>
        <v>0</v>
      </c>
      <c r="E6" s="77">
        <f t="shared" si="0"/>
        <v>0</v>
      </c>
      <c r="F6" s="76">
        <f>分析係数表!C9</f>
        <v>5.5710306406685284E-2</v>
      </c>
      <c r="G6" s="77">
        <f t="shared" si="1"/>
        <v>0</v>
      </c>
      <c r="H6" s="77">
        <v>2.719314338141884E-4</v>
      </c>
      <c r="I6" s="77">
        <f t="shared" si="2"/>
        <v>2.719314338141884E-4</v>
      </c>
      <c r="J6" s="76">
        <f>分析係数表!G9</f>
        <v>0.27272727272727271</v>
      </c>
      <c r="K6" s="78">
        <f t="shared" si="3"/>
        <v>7.4163118312960464E-5</v>
      </c>
      <c r="L6" s="79"/>
      <c r="M6" s="80"/>
      <c r="N6" s="81">
        <f>分析係数表!H9</f>
        <v>6.1990942434522072E-4</v>
      </c>
      <c r="O6" s="82">
        <f t="shared" si="4"/>
        <v>7.7962026239518801E-3</v>
      </c>
      <c r="P6" s="76">
        <f>分析係数表!C9</f>
        <v>5.5710306406685284E-2</v>
      </c>
      <c r="Q6" s="82">
        <f t="shared" si="5"/>
        <v>4.3432883698896305E-4</v>
      </c>
      <c r="R6" s="83">
        <v>5.0473192198043776E-4</v>
      </c>
      <c r="S6" s="84">
        <f t="shared" si="6"/>
        <v>7.766633557946261E-4</v>
      </c>
      <c r="T6" s="85">
        <f>分析係数表!F9</f>
        <v>0.77272727272727271</v>
      </c>
      <c r="U6" s="86">
        <f t="shared" si="7"/>
        <v>6.0014895675039289E-4</v>
      </c>
      <c r="V6" s="87">
        <f>分析係数表!D9</f>
        <v>0</v>
      </c>
      <c r="W6" s="167">
        <f t="shared" si="8"/>
        <v>0</v>
      </c>
      <c r="X6" s="76">
        <f>分析係数表!E9</f>
        <v>0</v>
      </c>
      <c r="Y6" s="166">
        <f t="shared" si="9"/>
        <v>0</v>
      </c>
    </row>
    <row r="7" spans="1:25" x14ac:dyDescent="0.2">
      <c r="A7" s="6" t="s">
        <v>221</v>
      </c>
      <c r="B7" s="5" t="s">
        <v>267</v>
      </c>
      <c r="C7" s="90"/>
      <c r="D7" s="76">
        <f>投入係数表!AA7</f>
        <v>0</v>
      </c>
      <c r="E7" s="77">
        <f t="shared" si="0"/>
        <v>0</v>
      </c>
      <c r="F7" s="76">
        <f>分析係数表!C10</f>
        <v>2.7964205816555232E-3</v>
      </c>
      <c r="G7" s="77">
        <f t="shared" si="1"/>
        <v>0</v>
      </c>
      <c r="H7" s="77">
        <v>7.875251484317825E-6</v>
      </c>
      <c r="I7" s="77">
        <f t="shared" si="2"/>
        <v>7.875251484317825E-6</v>
      </c>
      <c r="J7" s="76">
        <f>分析係数表!G10</f>
        <v>0.2857142857142857</v>
      </c>
      <c r="K7" s="78">
        <f t="shared" si="3"/>
        <v>2.2500718526622356E-6</v>
      </c>
      <c r="L7" s="79"/>
      <c r="M7" s="80"/>
      <c r="N7" s="81">
        <f>分析係数表!H10</f>
        <v>1.205379436226818E-3</v>
      </c>
      <c r="O7" s="82">
        <f t="shared" si="4"/>
        <v>1.5159282879906434E-2</v>
      </c>
      <c r="P7" s="76">
        <f>分析係数表!C10</f>
        <v>2.7964205816555232E-3</v>
      </c>
      <c r="Q7" s="82">
        <f t="shared" si="5"/>
        <v>4.2391730648508562E-5</v>
      </c>
      <c r="R7" s="83">
        <v>7.5201395056640654E-5</v>
      </c>
      <c r="S7" s="84">
        <f t="shared" si="6"/>
        <v>8.3076646540958482E-5</v>
      </c>
      <c r="T7" s="85">
        <f>分析係数表!F10</f>
        <v>0.5714285714285714</v>
      </c>
      <c r="U7" s="86">
        <f t="shared" si="7"/>
        <v>4.7472369451976271E-5</v>
      </c>
      <c r="V7" s="87">
        <f>分析係数表!D10</f>
        <v>0.14285714285714285</v>
      </c>
      <c r="W7" s="167">
        <f t="shared" si="8"/>
        <v>0</v>
      </c>
      <c r="X7" s="76">
        <f>分析係数表!E10</f>
        <v>0</v>
      </c>
      <c r="Y7" s="166">
        <f t="shared" si="9"/>
        <v>0</v>
      </c>
    </row>
    <row r="8" spans="1:25" x14ac:dyDescent="0.2">
      <c r="A8" s="6" t="s">
        <v>222</v>
      </c>
      <c r="B8" s="5" t="s">
        <v>27</v>
      </c>
      <c r="C8" s="90"/>
      <c r="D8" s="76">
        <f>投入係数表!AA8</f>
        <v>0</v>
      </c>
      <c r="E8" s="77">
        <f t="shared" si="0"/>
        <v>0</v>
      </c>
      <c r="F8" s="76">
        <f>分析係数表!C11</f>
        <v>6.4759848893686245E-3</v>
      </c>
      <c r="G8" s="77">
        <f t="shared" si="1"/>
        <v>0</v>
      </c>
      <c r="H8" s="77">
        <v>9.1356705337694664E-4</v>
      </c>
      <c r="I8" s="77">
        <f t="shared" si="2"/>
        <v>9.1356705337694664E-4</v>
      </c>
      <c r="J8" s="76">
        <f>分析係数表!G11</f>
        <v>0.45</v>
      </c>
      <c r="K8" s="78">
        <f t="shared" si="3"/>
        <v>4.1110517401962601E-4</v>
      </c>
      <c r="L8" s="79"/>
      <c r="M8" s="80"/>
      <c r="N8" s="81">
        <f>分析係数表!H11</f>
        <v>-2.2959608309082246E-5</v>
      </c>
      <c r="O8" s="82">
        <f t="shared" si="4"/>
        <v>-2.887482453315511E-4</v>
      </c>
      <c r="P8" s="76">
        <f>分析係数表!C11</f>
        <v>6.4759848893686245E-3</v>
      </c>
      <c r="Q8" s="82">
        <f t="shared" si="5"/>
        <v>-1.8699292735988295E-6</v>
      </c>
      <c r="R8" s="83">
        <v>9.7370259846508701E-5</v>
      </c>
      <c r="S8" s="84">
        <f t="shared" si="6"/>
        <v>1.0109373132234554E-3</v>
      </c>
      <c r="T8" s="85">
        <f>分析係数表!F11</f>
        <v>0.7</v>
      </c>
      <c r="U8" s="86">
        <f t="shared" si="7"/>
        <v>7.0765611925641873E-4</v>
      </c>
      <c r="V8" s="87">
        <f>分析係数表!D11</f>
        <v>0</v>
      </c>
      <c r="W8" s="167">
        <f t="shared" si="8"/>
        <v>0</v>
      </c>
      <c r="X8" s="76">
        <f>分析係数表!E11</f>
        <v>0</v>
      </c>
      <c r="Y8" s="166">
        <f t="shared" si="9"/>
        <v>0</v>
      </c>
    </row>
    <row r="9" spans="1:25" x14ac:dyDescent="0.2">
      <c r="A9" s="6" t="s">
        <v>223</v>
      </c>
      <c r="B9" s="5" t="s">
        <v>191</v>
      </c>
      <c r="C9" s="90"/>
      <c r="D9" s="76">
        <f>投入係数表!AA9</f>
        <v>0</v>
      </c>
      <c r="E9" s="77">
        <f t="shared" si="0"/>
        <v>0</v>
      </c>
      <c r="F9" s="76">
        <f>分析係数表!C12</f>
        <v>0.17595248540478525</v>
      </c>
      <c r="G9" s="77">
        <f t="shared" si="1"/>
        <v>0</v>
      </c>
      <c r="H9" s="77">
        <v>1.0373278483702024E-3</v>
      </c>
      <c r="I9" s="77">
        <f t="shared" si="2"/>
        <v>1.0373278483702024E-3</v>
      </c>
      <c r="J9" s="76">
        <f>分析係数表!G12</f>
        <v>0.14349788595589075</v>
      </c>
      <c r="K9" s="78">
        <f t="shared" si="3"/>
        <v>1.4885435328429683E-4</v>
      </c>
      <c r="L9" s="79"/>
      <c r="M9" s="80"/>
      <c r="N9" s="81">
        <f>分析係数表!H12</f>
        <v>9.2205786969274298E-2</v>
      </c>
      <c r="O9" s="82">
        <f t="shared" si="4"/>
        <v>1.1596129532515091</v>
      </c>
      <c r="P9" s="76">
        <f>分析係数表!C12</f>
        <v>0.17595248540478525</v>
      </c>
      <c r="Q9" s="82">
        <f t="shared" si="5"/>
        <v>0.20403678123218608</v>
      </c>
      <c r="R9" s="83">
        <v>0.22684972348424806</v>
      </c>
      <c r="S9" s="84">
        <f t="shared" si="6"/>
        <v>0.22788705133261827</v>
      </c>
      <c r="T9" s="85">
        <f>分析係数表!F12</f>
        <v>0.29285224545766197</v>
      </c>
      <c r="U9" s="86">
        <f t="shared" si="7"/>
        <v>6.6737234693482736E-2</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投入係数表!AA10</f>
        <v>8.2918739635157548E-4</v>
      </c>
      <c r="E10" s="77">
        <f t="shared" si="0"/>
        <v>8.2918739635157543E-2</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0.17729142263357239</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投入係数表!AA11</f>
        <v>3.3167495854063019E-3</v>
      </c>
      <c r="E11" s="77">
        <f t="shared" si="0"/>
        <v>0.33167495854063017</v>
      </c>
      <c r="F11" s="76">
        <f>分析係数表!C14</f>
        <v>0.19640062597809071</v>
      </c>
      <c r="G11" s="77">
        <f t="shared" si="1"/>
        <v>6.5141169478637045E-2</v>
      </c>
      <c r="H11" s="77">
        <v>0.14807651058820431</v>
      </c>
      <c r="I11" s="77">
        <f t="shared" si="2"/>
        <v>0.14807651058820431</v>
      </c>
      <c r="J11" s="76">
        <f>分析係数表!G14</f>
        <v>0.16773857118025379</v>
      </c>
      <c r="K11" s="78">
        <f t="shared" si="3"/>
        <v>2.4838142311423114E-2</v>
      </c>
      <c r="L11" s="79"/>
      <c r="M11" s="80"/>
      <c r="N11" s="81">
        <f>分析係数表!H14</f>
        <v>1.1652001216859241E-3</v>
      </c>
      <c r="O11" s="82">
        <f t="shared" si="4"/>
        <v>1.4653973450576219E-2</v>
      </c>
      <c r="P11" s="76">
        <f>分析係数表!C14</f>
        <v>0.19640062597809071</v>
      </c>
      <c r="Q11" s="82">
        <f t="shared" si="5"/>
        <v>2.8780495587594915E-3</v>
      </c>
      <c r="R11" s="83">
        <v>1.6142040735462604E-2</v>
      </c>
      <c r="S11" s="84">
        <f t="shared" si="6"/>
        <v>0.16421855132366692</v>
      </c>
      <c r="T11" s="85">
        <f>分析係数表!F14</f>
        <v>0.31948548583347819</v>
      </c>
      <c r="U11" s="86">
        <f t="shared" si="7"/>
        <v>5.2465443652511698E-2</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投入係数表!AA12</f>
        <v>9.1210613598673301E-3</v>
      </c>
      <c r="E12" s="77">
        <f t="shared" si="0"/>
        <v>0.91210613598673307</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0.10683685077267389</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投入係数表!AA13</f>
        <v>1.1608623548922056E-2</v>
      </c>
      <c r="E13" s="77">
        <f t="shared" si="0"/>
        <v>1.1608623548922055</v>
      </c>
      <c r="F13" s="76">
        <f>分析係数表!C16</f>
        <v>6.4643221946592777E-2</v>
      </c>
      <c r="G13" s="77">
        <f t="shared" si="1"/>
        <v>7.5041882856741196E-2</v>
      </c>
      <c r="H13" s="77">
        <v>8.8229302683146341E-2</v>
      </c>
      <c r="I13" s="77">
        <f t="shared" si="2"/>
        <v>8.8229302683146341E-2</v>
      </c>
      <c r="J13" s="76">
        <f>分析係数表!G16</f>
        <v>3.2854209445585217E-2</v>
      </c>
      <c r="K13" s="78">
        <f t="shared" si="3"/>
        <v>2.8987039895900235E-3</v>
      </c>
      <c r="L13" s="79"/>
      <c r="M13" s="80"/>
      <c r="N13" s="81">
        <f>分析係数表!H16</f>
        <v>1.6731814555243689E-2</v>
      </c>
      <c r="O13" s="82">
        <f t="shared" si="4"/>
        <v>0.21042528378536787</v>
      </c>
      <c r="P13" s="76">
        <f>分析係数表!C16</f>
        <v>6.4643221946592777E-2</v>
      </c>
      <c r="Q13" s="82">
        <f t="shared" si="5"/>
        <v>1.3602568322912305E-2</v>
      </c>
      <c r="R13" s="83">
        <v>1.6134862374195643E-2</v>
      </c>
      <c r="S13" s="84">
        <f t="shared" si="6"/>
        <v>0.10436416505734199</v>
      </c>
      <c r="T13" s="85">
        <f>分析係数表!F16</f>
        <v>0.28747433264887062</v>
      </c>
      <c r="U13" s="86">
        <f t="shared" si="7"/>
        <v>3.0002018702315971E-2</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投入係数表!AA14</f>
        <v>3.8971807628524049E-2</v>
      </c>
      <c r="E14" s="77">
        <f t="shared" si="0"/>
        <v>3.8971807628524049</v>
      </c>
      <c r="F14" s="76">
        <f>分析係数表!C17</f>
        <v>7.1833954921355581E-2</v>
      </c>
      <c r="G14" s="77">
        <f t="shared" si="1"/>
        <v>0.27994990723911378</v>
      </c>
      <c r="H14" s="77">
        <v>0.31327408422451691</v>
      </c>
      <c r="I14" s="77">
        <f t="shared" si="2"/>
        <v>0.31327408422451691</v>
      </c>
      <c r="J14" s="76">
        <f>分析係数表!G17</f>
        <v>0.22404227212681638</v>
      </c>
      <c r="K14" s="78">
        <f t="shared" si="3"/>
        <v>7.0186637628108409E-2</v>
      </c>
      <c r="L14" s="79"/>
      <c r="M14" s="80"/>
      <c r="N14" s="81">
        <f>分析係数表!H17</f>
        <v>2.8642111365580103E-3</v>
      </c>
      <c r="O14" s="82">
        <f t="shared" si="4"/>
        <v>3.6021343605111E-2</v>
      </c>
      <c r="P14" s="76">
        <f>分析係数表!C17</f>
        <v>7.1833954921355581E-2</v>
      </c>
      <c r="Q14" s="82">
        <f t="shared" si="5"/>
        <v>2.5875555727362036E-3</v>
      </c>
      <c r="R14" s="83">
        <v>5.9681736053045498E-3</v>
      </c>
      <c r="S14" s="84">
        <f t="shared" si="6"/>
        <v>0.31924225782982146</v>
      </c>
      <c r="T14" s="85">
        <f>分析係数表!F17</f>
        <v>0.35984147952443857</v>
      </c>
      <c r="U14" s="86">
        <f t="shared" si="7"/>
        <v>0.11487660638420524</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投入係数表!AA15</f>
        <v>4.9751243781094526E-3</v>
      </c>
      <c r="E15" s="77">
        <f t="shared" si="0"/>
        <v>0.49751243781094528</v>
      </c>
      <c r="F15" s="76">
        <f>分析係数表!C18</f>
        <v>8.5547050877982866E-2</v>
      </c>
      <c r="G15" s="77">
        <f t="shared" si="1"/>
        <v>4.2560721829842225E-2</v>
      </c>
      <c r="H15" s="77">
        <v>6.2088681997396498E-2</v>
      </c>
      <c r="I15" s="77">
        <f t="shared" si="2"/>
        <v>6.2088681997396498E-2</v>
      </c>
      <c r="J15" s="76">
        <f>分析係数表!G18</f>
        <v>0.21485411140583555</v>
      </c>
      <c r="K15" s="78">
        <f t="shared" si="3"/>
        <v>1.3340008598910123E-2</v>
      </c>
      <c r="L15" s="79"/>
      <c r="M15" s="80"/>
      <c r="N15" s="81">
        <f>分析係数表!H18</f>
        <v>4.4771236202710384E-4</v>
      </c>
      <c r="O15" s="82">
        <f t="shared" si="4"/>
        <v>5.6305907839652464E-3</v>
      </c>
      <c r="P15" s="76">
        <f>分析係数表!C18</f>
        <v>8.5547050877982866E-2</v>
      </c>
      <c r="Q15" s="82">
        <f t="shared" si="5"/>
        <v>4.8168043626897636E-4</v>
      </c>
      <c r="R15" s="83">
        <v>1.199472850934778E-3</v>
      </c>
      <c r="S15" s="84">
        <f t="shared" si="6"/>
        <v>6.3288154848331279E-2</v>
      </c>
      <c r="T15" s="85">
        <f>分析係数表!F18</f>
        <v>0.45800176834659595</v>
      </c>
      <c r="U15" s="86">
        <f t="shared" si="7"/>
        <v>2.8986086835928918E-2</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投入係数表!AA16</f>
        <v>0</v>
      </c>
      <c r="E16" s="77">
        <f t="shared" si="0"/>
        <v>0</v>
      </c>
      <c r="F16" s="76">
        <f>分析係数表!C19</f>
        <v>0.13115875912408759</v>
      </c>
      <c r="G16" s="77">
        <f t="shared" si="1"/>
        <v>0</v>
      </c>
      <c r="H16" s="77">
        <v>2.1757273417355893E-2</v>
      </c>
      <c r="I16" s="77">
        <f t="shared" si="2"/>
        <v>2.1757273417355893E-2</v>
      </c>
      <c r="J16" s="76">
        <f>分析係数表!G19</f>
        <v>5.7684761281883587E-2</v>
      </c>
      <c r="K16" s="78">
        <f t="shared" si="3"/>
        <v>1.2550631232248462E-3</v>
      </c>
      <c r="L16" s="79"/>
      <c r="M16" s="80"/>
      <c r="N16" s="81">
        <f>分析係数表!H19</f>
        <v>-1.1479804154541123E-4</v>
      </c>
      <c r="O16" s="82">
        <f t="shared" si="4"/>
        <v>-1.4437412266577554E-3</v>
      </c>
      <c r="P16" s="76">
        <f>分析係数表!C19</f>
        <v>0.13115875912408759</v>
      </c>
      <c r="Q16" s="82">
        <f t="shared" si="5"/>
        <v>-1.8935930778471929E-4</v>
      </c>
      <c r="R16" s="83">
        <v>1.3619900116069376E-3</v>
      </c>
      <c r="S16" s="84">
        <f t="shared" si="6"/>
        <v>2.3119263428962832E-2</v>
      </c>
      <c r="T16" s="85">
        <f>分析係数表!F19</f>
        <v>0.24015696533682146</v>
      </c>
      <c r="U16" s="86">
        <f t="shared" si="7"/>
        <v>5.5522521459222705E-3</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投入係数表!AA17</f>
        <v>0</v>
      </c>
      <c r="E17" s="77">
        <f t="shared" si="0"/>
        <v>0</v>
      </c>
      <c r="F17" s="76">
        <f>分析係数表!C20</f>
        <v>0.10578609000584449</v>
      </c>
      <c r="G17" s="77">
        <f t="shared" si="1"/>
        <v>0</v>
      </c>
      <c r="H17" s="77">
        <v>7.4471753486825354E-3</v>
      </c>
      <c r="I17" s="77">
        <f t="shared" si="2"/>
        <v>7.4471753486825354E-3</v>
      </c>
      <c r="J17" s="76">
        <f>分析係数表!G20</f>
        <v>0.10007552870090634</v>
      </c>
      <c r="K17" s="78">
        <f t="shared" si="3"/>
        <v>7.4528001034776124E-4</v>
      </c>
      <c r="L17" s="79"/>
      <c r="M17" s="80"/>
      <c r="N17" s="81">
        <f>分析係数表!H20</f>
        <v>5.5677050149524447E-4</v>
      </c>
      <c r="O17" s="82">
        <f t="shared" si="4"/>
        <v>7.0021449492901136E-3</v>
      </c>
      <c r="P17" s="76">
        <f>分析係数表!C20</f>
        <v>0.10578609000584449</v>
      </c>
      <c r="Q17" s="82">
        <f t="shared" si="5"/>
        <v>7.4072953583957332E-4</v>
      </c>
      <c r="R17" s="83">
        <v>2.3383596711595818E-3</v>
      </c>
      <c r="S17" s="84">
        <f t="shared" si="6"/>
        <v>9.7855350198421173E-3</v>
      </c>
      <c r="T17" s="85">
        <f>分析係数表!F20</f>
        <v>0.22356495468277945</v>
      </c>
      <c r="U17" s="86">
        <f t="shared" si="7"/>
        <v>2.1877026932577543E-3</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投入係数表!AA18</f>
        <v>8.2918739635157548E-4</v>
      </c>
      <c r="E18" s="77">
        <f t="shared" si="0"/>
        <v>8.2918739635157543E-2</v>
      </c>
      <c r="F18" s="76">
        <f>分析係数表!C21</f>
        <v>0.49326544021024965</v>
      </c>
      <c r="G18" s="77">
        <f t="shared" si="1"/>
        <v>4.0900948607815062E-2</v>
      </c>
      <c r="H18" s="77">
        <v>0.22869260743755024</v>
      </c>
      <c r="I18" s="77">
        <f t="shared" si="2"/>
        <v>0.22869260743755024</v>
      </c>
      <c r="J18" s="76">
        <f>分析係数表!G21</f>
        <v>0.28516082529957654</v>
      </c>
      <c r="K18" s="78">
        <f t="shared" si="3"/>
        <v>6.5214172676803905E-2</v>
      </c>
      <c r="L18" s="79"/>
      <c r="M18" s="80"/>
      <c r="N18" s="81">
        <f>分析係数表!H21</f>
        <v>9.2412423444056041E-4</v>
      </c>
      <c r="O18" s="82">
        <f t="shared" si="4"/>
        <v>1.1622116874594931E-2</v>
      </c>
      <c r="P18" s="76">
        <f>分析係数表!C21</f>
        <v>0.49326544021024965</v>
      </c>
      <c r="Q18" s="82">
        <f t="shared" si="5"/>
        <v>5.7327885963220394E-3</v>
      </c>
      <c r="R18" s="83">
        <v>1.6049989200035201E-2</v>
      </c>
      <c r="S18" s="84">
        <f t="shared" si="6"/>
        <v>0.24474259663758544</v>
      </c>
      <c r="T18" s="85">
        <f>分析係数表!F21</f>
        <v>0.42584917560140551</v>
      </c>
      <c r="U18" s="86">
        <f t="shared" si="7"/>
        <v>0.10422343301266308</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投入係数表!AA19</f>
        <v>9.9502487562189053E-3</v>
      </c>
      <c r="E19" s="77">
        <f t="shared" si="0"/>
        <v>0.99502487562189057</v>
      </c>
      <c r="F19" s="76">
        <f>分析係数表!C22</f>
        <v>6.9390630503698536E-2</v>
      </c>
      <c r="G19" s="77">
        <f t="shared" si="1"/>
        <v>6.9045403486267198E-2</v>
      </c>
      <c r="H19" s="77">
        <v>8.030026823823054E-2</v>
      </c>
      <c r="I19" s="77">
        <f t="shared" si="2"/>
        <v>8.030026823823054E-2</v>
      </c>
      <c r="J19" s="76">
        <f>分析係数表!G22</f>
        <v>0.19456830158086744</v>
      </c>
      <c r="K19" s="78">
        <f t="shared" si="3"/>
        <v>1.5623886807600591E-2</v>
      </c>
      <c r="L19" s="79"/>
      <c r="M19" s="80"/>
      <c r="N19" s="81">
        <f>分析係数表!H22</f>
        <v>4.5919216618164492E-5</v>
      </c>
      <c r="O19" s="82">
        <f t="shared" si="4"/>
        <v>5.774964906631022E-4</v>
      </c>
      <c r="P19" s="76">
        <f>分析係数表!C22</f>
        <v>6.9390630503698536E-2</v>
      </c>
      <c r="Q19" s="82">
        <f t="shared" si="5"/>
        <v>4.0072845600785917E-5</v>
      </c>
      <c r="R19" s="83">
        <v>4.470513636943656E-4</v>
      </c>
      <c r="S19" s="84">
        <f t="shared" si="6"/>
        <v>8.0747319601924911E-2</v>
      </c>
      <c r="T19" s="85">
        <f>分析係数表!F22</f>
        <v>0.41264693960275639</v>
      </c>
      <c r="U19" s="86">
        <f t="shared" si="7"/>
        <v>3.3320134314859973E-2</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投入係数表!AA20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2.887482453315511E-4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投入係数表!AA21</f>
        <v>0</v>
      </c>
      <c r="E21" s="77">
        <f t="shared" si="0"/>
        <v>0</v>
      </c>
      <c r="F21" s="76">
        <f>分析係数表!C24</f>
        <v>0.34782608695652173</v>
      </c>
      <c r="G21" s="77">
        <f t="shared" si="1"/>
        <v>0</v>
      </c>
      <c r="H21" s="77">
        <v>1.6853999971213531E-2</v>
      </c>
      <c r="I21" s="77">
        <f t="shared" si="2"/>
        <v>1.6853999971213531E-2</v>
      </c>
      <c r="J21" s="76">
        <f>分析係数表!G24</f>
        <v>0.20816326530612245</v>
      </c>
      <c r="K21" s="78">
        <f t="shared" si="3"/>
        <v>3.5083836674771026E-3</v>
      </c>
      <c r="L21" s="79"/>
      <c r="M21" s="80"/>
      <c r="N21" s="81">
        <f>分析係数表!H24</f>
        <v>3.5587392879077485E-4</v>
      </c>
      <c r="O21" s="82">
        <f t="shared" si="4"/>
        <v>4.4755978026390425E-3</v>
      </c>
      <c r="P21" s="76">
        <f>分析係数表!C24</f>
        <v>0.34782608695652173</v>
      </c>
      <c r="Q21" s="82">
        <f t="shared" si="5"/>
        <v>1.5567296704831451E-3</v>
      </c>
      <c r="R21" s="83">
        <v>6.4632666306741193E-3</v>
      </c>
      <c r="S21" s="84">
        <f t="shared" si="6"/>
        <v>2.3317266601887651E-2</v>
      </c>
      <c r="T21" s="85">
        <f>分析係数表!F24</f>
        <v>0.39183673469387753</v>
      </c>
      <c r="U21" s="86">
        <f t="shared" si="7"/>
        <v>9.1365616072702632E-3</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投入係数表!AA22</f>
        <v>0</v>
      </c>
      <c r="E22" s="77">
        <f t="shared" si="0"/>
        <v>0</v>
      </c>
      <c r="F22" s="76">
        <f>分析係数表!C25</f>
        <v>2.4457402008422391E-2</v>
      </c>
      <c r="G22" s="77">
        <f t="shared" si="1"/>
        <v>0</v>
      </c>
      <c r="H22" s="77">
        <v>3.3490241363058047E-3</v>
      </c>
      <c r="I22" s="77">
        <f t="shared" si="2"/>
        <v>3.3490241363058047E-3</v>
      </c>
      <c r="J22" s="76">
        <f>分析係数表!G25</f>
        <v>0.19696969696969696</v>
      </c>
      <c r="K22" s="78">
        <f t="shared" si="3"/>
        <v>6.5965626927235539E-4</v>
      </c>
      <c r="L22" s="79"/>
      <c r="M22" s="80"/>
      <c r="N22" s="81">
        <f>分析係数表!H25</f>
        <v>5.165911869543506E-4</v>
      </c>
      <c r="O22" s="82">
        <f t="shared" si="4"/>
        <v>6.4968355199599001E-3</v>
      </c>
      <c r="P22" s="76">
        <f>分析係数表!C25</f>
        <v>2.4457402008422391E-2</v>
      </c>
      <c r="Q22" s="82">
        <f t="shared" si="5"/>
        <v>1.588957180942572E-4</v>
      </c>
      <c r="R22" s="83">
        <v>1.607958413637926E-3</v>
      </c>
      <c r="S22" s="84">
        <f t="shared" si="6"/>
        <v>4.9569825499437307E-3</v>
      </c>
      <c r="T22" s="85">
        <f>分析係数表!F25</f>
        <v>0.35101010101010099</v>
      </c>
      <c r="U22" s="86">
        <f t="shared" si="7"/>
        <v>1.7399509455610568E-3</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投入係数表!AA23</f>
        <v>0</v>
      </c>
      <c r="E23" s="77">
        <f t="shared" si="0"/>
        <v>0</v>
      </c>
      <c r="F23" s="76">
        <f>分析係数表!C26</f>
        <v>7.6803723816912361E-2</v>
      </c>
      <c r="G23" s="77">
        <f t="shared" si="1"/>
        <v>0</v>
      </c>
      <c r="H23" s="77">
        <v>7.5145640866278989E-3</v>
      </c>
      <c r="I23" s="77">
        <f t="shared" si="2"/>
        <v>7.5145640866278989E-3</v>
      </c>
      <c r="J23" s="76">
        <f>分析係数表!G26</f>
        <v>0.19661921708185054</v>
      </c>
      <c r="K23" s="78">
        <f t="shared" si="3"/>
        <v>1.4775077074241688E-3</v>
      </c>
      <c r="L23" s="79"/>
      <c r="M23" s="80"/>
      <c r="N23" s="81">
        <f>分析係数表!H26</f>
        <v>1.0945993261354961E-2</v>
      </c>
      <c r="O23" s="82">
        <f t="shared" si="4"/>
        <v>0.137660725961817</v>
      </c>
      <c r="P23" s="76">
        <f>分析係数表!C26</f>
        <v>7.6803723816912361E-2</v>
      </c>
      <c r="Q23" s="82">
        <f t="shared" si="5"/>
        <v>1.0572856377207051E-2</v>
      </c>
      <c r="R23" s="83">
        <v>1.1409015580761506E-2</v>
      </c>
      <c r="S23" s="84">
        <f t="shared" si="6"/>
        <v>1.8923579667389404E-2</v>
      </c>
      <c r="T23" s="85">
        <f>分析係数表!F26</f>
        <v>0.33496441281138789</v>
      </c>
      <c r="U23" s="86">
        <f t="shared" si="7"/>
        <v>6.3387257515766108E-3</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投入係数表!AA24</f>
        <v>0</v>
      </c>
      <c r="E24" s="77">
        <f t="shared" si="0"/>
        <v>0</v>
      </c>
      <c r="F24" s="76">
        <f>分析係数表!C27</f>
        <v>1</v>
      </c>
      <c r="G24" s="77">
        <f t="shared" si="1"/>
        <v>0</v>
      </c>
      <c r="H24" s="77">
        <v>1.7815887078337721E-2</v>
      </c>
      <c r="I24" s="77">
        <f t="shared" si="2"/>
        <v>1.7815887078337721E-2</v>
      </c>
      <c r="J24" s="76">
        <f>分析係数表!G27</f>
        <v>0.17096451389423448</v>
      </c>
      <c r="K24" s="78">
        <f t="shared" si="3"/>
        <v>3.0458844739425818E-3</v>
      </c>
      <c r="L24" s="79"/>
      <c r="M24" s="80"/>
      <c r="N24" s="81">
        <f>分析係数表!H27</f>
        <v>1.0923033653045878E-2</v>
      </c>
      <c r="O24" s="82">
        <f t="shared" si="4"/>
        <v>0.13737197771648543</v>
      </c>
      <c r="P24" s="76">
        <f>分析係数表!C27</f>
        <v>1</v>
      </c>
      <c r="Q24" s="82">
        <f t="shared" si="5"/>
        <v>0.13737197771648543</v>
      </c>
      <c r="R24" s="83">
        <v>0.14290539429950166</v>
      </c>
      <c r="S24" s="84">
        <f t="shared" si="6"/>
        <v>0.16072128137783939</v>
      </c>
      <c r="T24" s="85">
        <f>分析係数表!F27</f>
        <v>0.32199214841043799</v>
      </c>
      <c r="U24" s="86">
        <f t="shared" si="7"/>
        <v>5.1750990686129025E-2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投入係数表!AA25</f>
        <v>0</v>
      </c>
      <c r="E25" s="77">
        <f t="shared" si="0"/>
        <v>0</v>
      </c>
      <c r="F25" s="76">
        <f>分析係数表!C28</f>
        <v>0.18074367492972143</v>
      </c>
      <c r="G25" s="77">
        <f t="shared" si="1"/>
        <v>0</v>
      </c>
      <c r="H25" s="77">
        <v>5.4072766883749381E-2</v>
      </c>
      <c r="I25" s="77">
        <f t="shared" si="2"/>
        <v>5.4072766883749381E-2</v>
      </c>
      <c r="J25" s="76">
        <f>分析係数表!G28</f>
        <v>0.12488465087665333</v>
      </c>
      <c r="K25" s="78">
        <f t="shared" si="3"/>
        <v>6.7528586142117037E-3</v>
      </c>
      <c r="L25" s="79"/>
      <c r="M25" s="80"/>
      <c r="N25" s="81">
        <f>分析係数表!H28</f>
        <v>2.063494796778767E-2</v>
      </c>
      <c r="O25" s="82">
        <f t="shared" si="4"/>
        <v>0.25951248549173156</v>
      </c>
      <c r="P25" s="76">
        <f>分析係数表!C28</f>
        <v>0.18074367492972143</v>
      </c>
      <c r="Q25" s="82">
        <f t="shared" si="5"/>
        <v>4.6905240317921579E-2</v>
      </c>
      <c r="R25" s="83">
        <v>5.4120774685046606E-2</v>
      </c>
      <c r="S25" s="84">
        <f t="shared" si="6"/>
        <v>0.10819354156879599</v>
      </c>
      <c r="T25" s="85">
        <f>分析係数表!F28</f>
        <v>0.21337024505280427</v>
      </c>
      <c r="U25" s="86">
        <f t="shared" si="7"/>
        <v>2.3085282477664764E-2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投入係数表!AA26</f>
        <v>4.1459369817578775E-3</v>
      </c>
      <c r="E26" s="77">
        <f t="shared" si="0"/>
        <v>0.41459369817578773</v>
      </c>
      <c r="F26" s="76">
        <f>分析係数表!C29</f>
        <v>0.4900686838685725</v>
      </c>
      <c r="G26" s="77">
        <f t="shared" si="1"/>
        <v>0.20317938800521249</v>
      </c>
      <c r="H26" s="77">
        <v>0.29692139900553816</v>
      </c>
      <c r="I26" s="77">
        <f t="shared" si="2"/>
        <v>0.29692139900553816</v>
      </c>
      <c r="J26" s="76">
        <f>分析係数表!G29</f>
        <v>0.25811666442139297</v>
      </c>
      <c r="K26" s="78">
        <f t="shared" si="3"/>
        <v>7.6640361106643018E-2</v>
      </c>
      <c r="L26" s="79"/>
      <c r="M26" s="80"/>
      <c r="N26" s="81">
        <f>分析係数表!H29</f>
        <v>9.8668916708280954E-3</v>
      </c>
      <c r="O26" s="82">
        <f t="shared" si="4"/>
        <v>0.12408955843123408</v>
      </c>
      <c r="P26" s="76">
        <f>分析係数表!C29</f>
        <v>0.4900686838685725</v>
      </c>
      <c r="Q26" s="82">
        <f t="shared" si="5"/>
        <v>6.081240658222721E-2</v>
      </c>
      <c r="R26" s="83">
        <v>8.7597190031802122E-2</v>
      </c>
      <c r="S26" s="84">
        <f t="shared" si="6"/>
        <v>0.38451858903734026</v>
      </c>
      <c r="T26" s="85">
        <f>分析係数表!F29</f>
        <v>0.3889263101172033</v>
      </c>
      <c r="U26" s="86">
        <f t="shared" si="7"/>
        <v>0.14954939600576606</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投入係数表!AA27</f>
        <v>2.9850746268656716E-2</v>
      </c>
      <c r="E27" s="77">
        <f t="shared" si="0"/>
        <v>2.9850746268656714</v>
      </c>
      <c r="F27" s="76">
        <f>分析係数表!C30</f>
        <v>1</v>
      </c>
      <c r="G27" s="77">
        <f t="shared" si="1"/>
        <v>2.9850746268656714</v>
      </c>
      <c r="H27" s="77">
        <v>3.1641433299395034</v>
      </c>
      <c r="I27" s="77">
        <f t="shared" si="2"/>
        <v>3.1641433299395034</v>
      </c>
      <c r="J27" s="76">
        <f>分析係数表!G30</f>
        <v>0.3444616177228233</v>
      </c>
      <c r="K27" s="78">
        <f t="shared" si="3"/>
        <v>1.0899259301378423</v>
      </c>
      <c r="L27" s="79"/>
      <c r="M27" s="80"/>
      <c r="N27" s="81">
        <f>分析係数表!H30</f>
        <v>0</v>
      </c>
      <c r="O27" s="82">
        <f t="shared" si="4"/>
        <v>0</v>
      </c>
      <c r="P27" s="76">
        <f>分析係数表!C30</f>
        <v>1</v>
      </c>
      <c r="Q27" s="82">
        <f t="shared" si="5"/>
        <v>0</v>
      </c>
      <c r="R27" s="83">
        <v>3.3305841960368079E-2</v>
      </c>
      <c r="S27" s="84">
        <f t="shared" si="6"/>
        <v>3.1974491718998714</v>
      </c>
      <c r="T27" s="85">
        <f>分析係数表!F30</f>
        <v>0.4403400309119011</v>
      </c>
      <c r="U27" s="86">
        <f t="shared" si="7"/>
        <v>1.407964867193622</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投入係数表!AA28</f>
        <v>4.3117744610281922E-2</v>
      </c>
      <c r="E28" s="77">
        <f t="shared" si="0"/>
        <v>4.3117744610281923</v>
      </c>
      <c r="F28" s="76">
        <f>分析係数表!C31</f>
        <v>4.323595505617972E-2</v>
      </c>
      <c r="G28" s="77">
        <f t="shared" si="1"/>
        <v>0.18642368680939847</v>
      </c>
      <c r="H28" s="77">
        <v>0.20291163517587529</v>
      </c>
      <c r="I28" s="77">
        <f t="shared" si="2"/>
        <v>0.20291163517587529</v>
      </c>
      <c r="J28" s="76">
        <f>分析係数表!G31</f>
        <v>7.0393374741200831E-2</v>
      </c>
      <c r="K28" s="78">
        <f t="shared" si="3"/>
        <v>1.4283634774285217E-2</v>
      </c>
      <c r="L28" s="79"/>
      <c r="M28" s="80"/>
      <c r="N28" s="81">
        <f>分析係数表!H31</f>
        <v>2.2758711736377779E-2</v>
      </c>
      <c r="O28" s="82">
        <f t="shared" si="4"/>
        <v>0.28622169818490006</v>
      </c>
      <c r="P28" s="76">
        <f>分析係数表!C31</f>
        <v>4.323595505617972E-2</v>
      </c>
      <c r="Q28" s="82">
        <f t="shared" si="5"/>
        <v>1.2375068478825775E-2</v>
      </c>
      <c r="R28" s="83">
        <v>1.6146584786077278E-2</v>
      </c>
      <c r="S28" s="84">
        <f t="shared" si="6"/>
        <v>0.21905821996195257</v>
      </c>
      <c r="T28" s="85">
        <f>分析係数表!F31</f>
        <v>0.34575569358178054</v>
      </c>
      <c r="U28" s="86">
        <f t="shared" si="7"/>
        <v>7.5740626777735159E-2</v>
      </c>
      <c r="V28" s="87">
        <f>分析係数表!D31</f>
        <v>1.4492753623188406E-2</v>
      </c>
      <c r="W28" s="167">
        <f t="shared" si="8"/>
        <v>0</v>
      </c>
      <c r="X28" s="76">
        <f>分析係数表!E31</f>
        <v>1.2422360248447204E-2</v>
      </c>
      <c r="Y28" s="166">
        <f t="shared" si="9"/>
        <v>0</v>
      </c>
    </row>
    <row r="29" spans="1:25" x14ac:dyDescent="0.2">
      <c r="A29" s="6" t="s">
        <v>17</v>
      </c>
      <c r="B29" s="5" t="s">
        <v>273</v>
      </c>
      <c r="C29" s="75">
        <f>最終需要_まとめ!C30</f>
        <v>100</v>
      </c>
      <c r="D29" s="76">
        <f>投入係数表!AA29</f>
        <v>9.2039800995024873E-2</v>
      </c>
      <c r="E29" s="77">
        <f t="shared" si="0"/>
        <v>9.2039800995024876</v>
      </c>
      <c r="F29" s="76">
        <f>分析係数表!C32</f>
        <v>0.52019105514546249</v>
      </c>
      <c r="G29" s="77">
        <f t="shared" si="1"/>
        <v>4.7878281194980374</v>
      </c>
      <c r="H29" s="77">
        <v>5.0386248538016085</v>
      </c>
      <c r="I29" s="77">
        <f t="shared" si="2"/>
        <v>105.03862485380161</v>
      </c>
      <c r="J29" s="76">
        <f>分析係数表!G32</f>
        <v>0.14013266998341625</v>
      </c>
      <c r="K29" s="78">
        <f t="shared" si="3"/>
        <v>14.719342952149645</v>
      </c>
      <c r="L29" s="79"/>
      <c r="M29" s="80"/>
      <c r="N29" s="81">
        <f>分析係数表!H32</f>
        <v>6.5492282701657108E-3</v>
      </c>
      <c r="O29" s="82">
        <f t="shared" si="4"/>
        <v>8.2365436980824949E-2</v>
      </c>
      <c r="P29" s="76">
        <f>分析係数表!C32</f>
        <v>0.52019105514546249</v>
      </c>
      <c r="Q29" s="82">
        <f t="shared" si="5"/>
        <v>4.2845763570572425E-2</v>
      </c>
      <c r="R29" s="83">
        <v>5.3862332537844677E-2</v>
      </c>
      <c r="S29" s="84">
        <f t="shared" si="6"/>
        <v>105.09248718633945</v>
      </c>
      <c r="T29" s="85">
        <f>分析係数表!F32</f>
        <v>0.48341625207296851</v>
      </c>
      <c r="U29" s="86">
        <f t="shared" si="7"/>
        <v>50.803416276646686</v>
      </c>
      <c r="V29" s="87">
        <f>分析係数表!D32</f>
        <v>9.1210613598673301E-3</v>
      </c>
      <c r="W29" s="167">
        <f t="shared" si="8"/>
        <v>1</v>
      </c>
      <c r="X29" s="76">
        <f>分析係数表!E32</f>
        <v>1.4096185737976783E-2</v>
      </c>
      <c r="Y29" s="166">
        <f t="shared" si="9"/>
        <v>1</v>
      </c>
    </row>
    <row r="30" spans="1:25" x14ac:dyDescent="0.2">
      <c r="A30" s="6" t="s">
        <v>18</v>
      </c>
      <c r="B30" s="5" t="s">
        <v>274</v>
      </c>
      <c r="C30" s="90"/>
      <c r="D30" s="76">
        <f>投入係数表!AA30</f>
        <v>2.4875621890547263E-3</v>
      </c>
      <c r="E30" s="77">
        <f t="shared" si="0"/>
        <v>0.24875621890547264</v>
      </c>
      <c r="F30" s="76">
        <f>分析係数表!C33</f>
        <v>0.8616094310609943</v>
      </c>
      <c r="G30" s="77">
        <f t="shared" si="1"/>
        <v>0.21433070424402845</v>
      </c>
      <c r="H30" s="77">
        <v>0.25080050248056407</v>
      </c>
      <c r="I30" s="77">
        <f t="shared" si="2"/>
        <v>0.25080050248056407</v>
      </c>
      <c r="J30" s="76">
        <f>分析係数表!G33</f>
        <v>0.50771971496437052</v>
      </c>
      <c r="K30" s="78">
        <f t="shared" si="3"/>
        <v>0.1273363596323529</v>
      </c>
      <c r="L30" s="79"/>
      <c r="M30" s="80"/>
      <c r="N30" s="81">
        <f>分析係数表!H33</f>
        <v>9.6430354898145438E-4</v>
      </c>
      <c r="O30" s="82">
        <f t="shared" si="4"/>
        <v>1.2127426303925146E-2</v>
      </c>
      <c r="P30" s="76">
        <f>分析係数表!C33</f>
        <v>0.8616094310609943</v>
      </c>
      <c r="Q30" s="82">
        <f t="shared" si="5"/>
        <v>1.0449104877959081E-2</v>
      </c>
      <c r="R30" s="83">
        <v>2.9394887952531479E-2</v>
      </c>
      <c r="S30" s="84">
        <f t="shared" si="6"/>
        <v>0.28019539043309555</v>
      </c>
      <c r="T30" s="85">
        <f>分析係数表!F33</f>
        <v>0.64489311163895491</v>
      </c>
      <c r="U30" s="86">
        <f t="shared" si="7"/>
        <v>0.18069607720329084</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投入係数表!AA31</f>
        <v>1.824212271973466E-2</v>
      </c>
      <c r="E31" s="77">
        <f t="shared" si="0"/>
        <v>1.8242122719734661</v>
      </c>
      <c r="F31" s="76">
        <f>分析係数表!C34</f>
        <v>0.46533725073451271</v>
      </c>
      <c r="G31" s="77">
        <f t="shared" si="1"/>
        <v>0.84887392339629186</v>
      </c>
      <c r="H31" s="77">
        <v>1.1517898418150851</v>
      </c>
      <c r="I31" s="77">
        <f t="shared" si="2"/>
        <v>1.1517898418150851</v>
      </c>
      <c r="J31" s="76">
        <f>分析係数表!G34</f>
        <v>0.42478189749182116</v>
      </c>
      <c r="K31" s="78">
        <f t="shared" si="3"/>
        <v>0.48925947451801638</v>
      </c>
      <c r="L31" s="79"/>
      <c r="M31" s="80"/>
      <c r="N31" s="81">
        <f>分析係数表!H34</f>
        <v>0.16189393808941618</v>
      </c>
      <c r="O31" s="82">
        <f t="shared" si="4"/>
        <v>2.0360360648940996</v>
      </c>
      <c r="P31" s="76">
        <f>分析係数表!C34</f>
        <v>0.46533725073451271</v>
      </c>
      <c r="Q31" s="82">
        <f t="shared" si="5"/>
        <v>0.94744342483413624</v>
      </c>
      <c r="R31" s="83">
        <v>1.0300791691180746</v>
      </c>
      <c r="S31" s="84">
        <f t="shared" si="6"/>
        <v>2.18186901093316</v>
      </c>
      <c r="T31" s="85">
        <f>分析係数表!F34</f>
        <v>0.69907306434023986</v>
      </c>
      <c r="U31" s="86">
        <f t="shared" si="7"/>
        <v>1.5252858554620525</v>
      </c>
      <c r="V31" s="87">
        <f>分析係数表!D34</f>
        <v>0.22532715376226828</v>
      </c>
      <c r="W31" s="167">
        <f t="shared" si="8"/>
        <v>0</v>
      </c>
      <c r="X31" s="76">
        <f>分析係数表!E34</f>
        <v>0.16319520174482008</v>
      </c>
      <c r="Y31" s="166">
        <f t="shared" si="9"/>
        <v>0</v>
      </c>
    </row>
    <row r="32" spans="1:25" x14ac:dyDescent="0.2">
      <c r="A32" s="6" t="s">
        <v>20</v>
      </c>
      <c r="B32" s="5" t="s">
        <v>37</v>
      </c>
      <c r="C32" s="90"/>
      <c r="D32" s="76">
        <f>投入係数表!AA32</f>
        <v>2.404643449419569E-2</v>
      </c>
      <c r="E32" s="77">
        <f t="shared" si="0"/>
        <v>2.4046434494195692</v>
      </c>
      <c r="F32" s="76">
        <f>分析係数表!C35</f>
        <v>0.39835445318599483</v>
      </c>
      <c r="G32" s="77">
        <f t="shared" si="1"/>
        <v>0.95790042640081685</v>
      </c>
      <c r="H32" s="77">
        <v>1.1028143562878183</v>
      </c>
      <c r="I32" s="77">
        <f t="shared" si="2"/>
        <v>1.1028143562878183</v>
      </c>
      <c r="J32" s="76">
        <f>分析係数表!G35</f>
        <v>0.31392226148409896</v>
      </c>
      <c r="K32" s="78">
        <f t="shared" si="3"/>
        <v>0.34619797672300279</v>
      </c>
      <c r="L32" s="79"/>
      <c r="M32" s="80"/>
      <c r="N32" s="81">
        <f>分析係数表!H35</f>
        <v>6.1135697025008755E-2</v>
      </c>
      <c r="O32" s="82">
        <f t="shared" si="4"/>
        <v>0.7688643902565877</v>
      </c>
      <c r="P32" s="76">
        <f>分析係数表!C35</f>
        <v>0.39835445318599483</v>
      </c>
      <c r="Q32" s="82">
        <f t="shared" si="5"/>
        <v>0.30628055375484631</v>
      </c>
      <c r="R32" s="83">
        <v>0.39386901147728609</v>
      </c>
      <c r="S32" s="84">
        <f t="shared" si="6"/>
        <v>1.4966833677651044</v>
      </c>
      <c r="T32" s="85">
        <f>分析係数表!F35</f>
        <v>0.64325088339222614</v>
      </c>
      <c r="U32" s="86">
        <f t="shared" si="7"/>
        <v>0.96274289847335548</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投入係数表!AA33</f>
        <v>0</v>
      </c>
      <c r="E33" s="77">
        <f t="shared" si="0"/>
        <v>0</v>
      </c>
      <c r="F33" s="76">
        <f>分析係数表!C36</f>
        <v>0.82984806862140492</v>
      </c>
      <c r="G33" s="77">
        <f t="shared" si="1"/>
        <v>0</v>
      </c>
      <c r="H33" s="77">
        <v>0.11780463315981482</v>
      </c>
      <c r="I33" s="77">
        <f t="shared" si="2"/>
        <v>0.11780463315981482</v>
      </c>
      <c r="J33" s="76">
        <f>分析係数表!G36</f>
        <v>2.3700511715593859E-2</v>
      </c>
      <c r="K33" s="78">
        <f t="shared" si="3"/>
        <v>2.792030088355428E-3</v>
      </c>
      <c r="L33" s="79"/>
      <c r="M33" s="80"/>
      <c r="N33" s="81">
        <f>分析係数表!H36</f>
        <v>0.1825633254696675</v>
      </c>
      <c r="O33" s="82">
        <f t="shared" si="4"/>
        <v>2.2959816727538289</v>
      </c>
      <c r="P33" s="76">
        <f>分析係数表!C36</f>
        <v>0.82984806862140492</v>
      </c>
      <c r="Q33" s="82">
        <f t="shared" si="5"/>
        <v>1.9053159567249074</v>
      </c>
      <c r="R33" s="83">
        <v>1.9893028351703674</v>
      </c>
      <c r="S33" s="84">
        <f t="shared" si="6"/>
        <v>2.1071074683301823</v>
      </c>
      <c r="T33" s="85">
        <f>分析係数表!F36</f>
        <v>0.87735658497172098</v>
      </c>
      <c r="U33" s="86">
        <f t="shared" si="7"/>
        <v>1.8486846125825773</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投入係数表!AA34</f>
        <v>1.3266998341625208E-2</v>
      </c>
      <c r="E34" s="77">
        <f t="shared" si="0"/>
        <v>1.3266998341625207</v>
      </c>
      <c r="F34" s="76">
        <f>分析係数表!C37</f>
        <v>0.51418558077436582</v>
      </c>
      <c r="G34" s="77">
        <f t="shared" si="1"/>
        <v>0.68216992474211058</v>
      </c>
      <c r="H34" s="77">
        <v>0.92484598653627059</v>
      </c>
      <c r="I34" s="77">
        <f t="shared" si="2"/>
        <v>0.92484598653627059</v>
      </c>
      <c r="J34" s="76">
        <f>分析係数表!G37</f>
        <v>0.49604430379746833</v>
      </c>
      <c r="K34" s="78">
        <f t="shared" si="3"/>
        <v>0.45876458351126714</v>
      </c>
      <c r="L34" s="79"/>
      <c r="M34" s="80"/>
      <c r="N34" s="81">
        <f>分析係数表!H37</f>
        <v>4.8416074021777188E-2</v>
      </c>
      <c r="O34" s="82">
        <f t="shared" si="4"/>
        <v>0.60889786234290832</v>
      </c>
      <c r="P34" s="76">
        <f>分析係数表!C37</f>
        <v>0.51418558077436582</v>
      </c>
      <c r="Q34" s="82">
        <f t="shared" si="5"/>
        <v>0.31308650098105817</v>
      </c>
      <c r="R34" s="83">
        <v>0.37935921681399731</v>
      </c>
      <c r="S34" s="84">
        <f t="shared" si="6"/>
        <v>1.3042052033502678</v>
      </c>
      <c r="T34" s="85">
        <f>分析係数表!F37</f>
        <v>0.72084956183057447</v>
      </c>
      <c r="U34" s="86">
        <f t="shared" si="7"/>
        <v>0.94013574937219579</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投入係数表!AA35</f>
        <v>3.9800995024875621E-2</v>
      </c>
      <c r="E35" s="77">
        <f t="shared" si="0"/>
        <v>3.9800995024875623</v>
      </c>
      <c r="F35" s="76">
        <f>分析係数表!C38</f>
        <v>1.798368367772285E-2</v>
      </c>
      <c r="G35" s="77">
        <f t="shared" si="1"/>
        <v>7.1576850458598407E-2</v>
      </c>
      <c r="H35" s="77">
        <v>8.2769526402373325E-2</v>
      </c>
      <c r="I35" s="77">
        <f t="shared" si="2"/>
        <v>8.2769526402373325E-2</v>
      </c>
      <c r="J35" s="76">
        <f>分析係数表!G38</f>
        <v>0.32425742574257427</v>
      </c>
      <c r="K35" s="78">
        <f t="shared" si="3"/>
        <v>2.6838633561165608E-2</v>
      </c>
      <c r="L35" s="79"/>
      <c r="M35" s="80"/>
      <c r="N35" s="81">
        <f>分析係数表!H38</f>
        <v>4.2681911846583896E-2</v>
      </c>
      <c r="O35" s="82">
        <f t="shared" si="4"/>
        <v>0.5367829880713535</v>
      </c>
      <c r="P35" s="76">
        <f>分析係数表!C38</f>
        <v>1.798368367772285E-2</v>
      </c>
      <c r="Q35" s="82">
        <f t="shared" si="5"/>
        <v>9.6533354610580987E-3</v>
      </c>
      <c r="R35" s="83">
        <v>1.2210674096918134E-2</v>
      </c>
      <c r="S35" s="84">
        <f t="shared" si="6"/>
        <v>9.4980200499291456E-2</v>
      </c>
      <c r="T35" s="85">
        <f>分析係数表!F38</f>
        <v>0.53712871287128716</v>
      </c>
      <c r="U35" s="86">
        <f t="shared" si="7"/>
        <v>5.1016592842441207E-2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投入係数表!AA36</f>
        <v>0</v>
      </c>
      <c r="E36" s="77">
        <f t="shared" si="0"/>
        <v>0</v>
      </c>
      <c r="F36" s="76">
        <f>分析係数表!C39</f>
        <v>1</v>
      </c>
      <c r="G36" s="77">
        <f t="shared" si="1"/>
        <v>0</v>
      </c>
      <c r="H36" s="77">
        <v>0.11955863050629534</v>
      </c>
      <c r="I36" s="77">
        <f t="shared" si="2"/>
        <v>0.11955863050629534</v>
      </c>
      <c r="J36" s="76">
        <f>分析係数表!G39</f>
        <v>0.35219608488238197</v>
      </c>
      <c r="K36" s="78">
        <f t="shared" si="3"/>
        <v>4.2108081578216536E-2</v>
      </c>
      <c r="L36" s="79"/>
      <c r="M36" s="80"/>
      <c r="N36" s="81">
        <f>分析係数表!H39</f>
        <v>3.8399944896940056E-3</v>
      </c>
      <c r="O36" s="82">
        <f t="shared" si="4"/>
        <v>4.8293144031701922E-2</v>
      </c>
      <c r="P36" s="76">
        <f>分析係数表!C39</f>
        <v>1</v>
      </c>
      <c r="Q36" s="82">
        <f t="shared" si="5"/>
        <v>4.8293144031701922E-2</v>
      </c>
      <c r="R36" s="83">
        <v>8.0612214330905402E-2</v>
      </c>
      <c r="S36" s="84">
        <f t="shared" si="6"/>
        <v>0.20017084483720074</v>
      </c>
      <c r="T36" s="85">
        <f>分析係数表!F39</f>
        <v>0.70282941273235733</v>
      </c>
      <c r="U36" s="86">
        <f t="shared" si="7"/>
        <v>0.14068595732306963</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投入係数表!AA37</f>
        <v>0</v>
      </c>
      <c r="E37" s="77">
        <f t="shared" si="0"/>
        <v>0</v>
      </c>
      <c r="F37" s="76">
        <f>分析係数表!C40</f>
        <v>0.9626016260162602</v>
      </c>
      <c r="G37" s="77">
        <f t="shared" si="1"/>
        <v>0</v>
      </c>
      <c r="H37" s="77">
        <v>2.2811782418831286E-3</v>
      </c>
      <c r="I37" s="77">
        <f t="shared" si="2"/>
        <v>2.2811782418831286E-3</v>
      </c>
      <c r="J37" s="76">
        <f>分析係数表!G40</f>
        <v>0.50871012884234912</v>
      </c>
      <c r="K37" s="78">
        <f t="shared" si="3"/>
        <v>1.1604584773407297E-3</v>
      </c>
      <c r="L37" s="79"/>
      <c r="M37" s="80"/>
      <c r="N37" s="81">
        <f>分析係数表!H40</f>
        <v>2.9858970605961464E-2</v>
      </c>
      <c r="O37" s="82">
        <f t="shared" si="4"/>
        <v>0.37551709305368225</v>
      </c>
      <c r="P37" s="76">
        <f>分析係数表!C40</f>
        <v>0.9626016260162602</v>
      </c>
      <c r="Q37" s="82">
        <f t="shared" si="5"/>
        <v>0.36147336437037381</v>
      </c>
      <c r="R37" s="83">
        <v>0.362117429812781</v>
      </c>
      <c r="S37" s="84">
        <f t="shared" si="6"/>
        <v>0.36439860805466412</v>
      </c>
      <c r="T37" s="85">
        <f>分析係数表!F40</f>
        <v>0.70414515272885203</v>
      </c>
      <c r="U37" s="86">
        <f t="shared" si="7"/>
        <v>0.25658951352283255</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投入係数表!AA38</f>
        <v>0</v>
      </c>
      <c r="E38" s="77">
        <f t="shared" si="0"/>
        <v>0</v>
      </c>
      <c r="F38" s="76">
        <f>分析係数表!C41</f>
        <v>0.80407934786411506</v>
      </c>
      <c r="G38" s="77">
        <f t="shared" si="1"/>
        <v>0</v>
      </c>
      <c r="H38" s="77">
        <v>1.754450457853943E-3</v>
      </c>
      <c r="I38" s="77">
        <f t="shared" si="2"/>
        <v>1.754450457853943E-3</v>
      </c>
      <c r="J38" s="76">
        <f>分析係数表!G41</f>
        <v>0.44359889765752225</v>
      </c>
      <c r="K38" s="78">
        <f t="shared" si="3"/>
        <v>7.7827228909874428E-4</v>
      </c>
      <c r="L38" s="79"/>
      <c r="M38" s="80"/>
      <c r="N38" s="81">
        <f>分析係数表!H41</f>
        <v>5.117122701886706E-2</v>
      </c>
      <c r="O38" s="82">
        <f t="shared" si="4"/>
        <v>0.64354765178269457</v>
      </c>
      <c r="P38" s="76">
        <f>分析係数表!C41</f>
        <v>0.80407934786411506</v>
      </c>
      <c r="Q38" s="82">
        <f t="shared" si="5"/>
        <v>0.51746337616491167</v>
      </c>
      <c r="R38" s="83">
        <v>0.52686539710800728</v>
      </c>
      <c r="S38" s="84">
        <f t="shared" si="6"/>
        <v>0.52861984756586122</v>
      </c>
      <c r="T38" s="85">
        <f>分析係数表!F41</f>
        <v>0.54800826756858323</v>
      </c>
      <c r="U38" s="86">
        <f t="shared" si="7"/>
        <v>0.28968804686693617</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投入係数表!AA39</f>
        <v>9.1210613598673301E-3</v>
      </c>
      <c r="E39" s="77">
        <f>$C$29*D39</f>
        <v>0.91210613598673307</v>
      </c>
      <c r="F39" s="76">
        <f>分析係数表!C42</f>
        <v>0.72084063047285463</v>
      </c>
      <c r="G39" s="77">
        <f>E39*F39</f>
        <v>0.65748316212283597</v>
      </c>
      <c r="H39" s="77">
        <v>0.70554749664733407</v>
      </c>
      <c r="I39" s="77">
        <f>C39+H39</f>
        <v>0.70554749664733407</v>
      </c>
      <c r="J39" s="76">
        <f>分析係数表!G42</f>
        <v>0.48553519768563164</v>
      </c>
      <c r="K39" s="78">
        <f>I39*J39</f>
        <v>0.34256814326126589</v>
      </c>
      <c r="L39" s="79"/>
      <c r="M39" s="80"/>
      <c r="N39" s="81">
        <f>分析係数表!H42</f>
        <v>1.3345272329654056E-2</v>
      </c>
      <c r="O39" s="82">
        <f t="shared" si="4"/>
        <v>0.16783491759896407</v>
      </c>
      <c r="P39" s="76">
        <f>分析係数表!C42</f>
        <v>0.72084063047285463</v>
      </c>
      <c r="Q39" s="82">
        <f>O39*P39</f>
        <v>0.12098222781739687</v>
      </c>
      <c r="R39" s="83">
        <v>0.12720325959372508</v>
      </c>
      <c r="S39" s="84">
        <f>I39+R39</f>
        <v>0.83275075624105921</v>
      </c>
      <c r="T39" s="85">
        <f>分析係数表!F42</f>
        <v>0.55737704918032782</v>
      </c>
      <c r="U39" s="86">
        <f>S39*T39</f>
        <v>0.46415615921632802</v>
      </c>
      <c r="V39" s="87">
        <f>分析係数表!D42</f>
        <v>0.19961427193828352</v>
      </c>
      <c r="W39" s="167">
        <f>ROUND(S39*V39,0)</f>
        <v>0</v>
      </c>
      <c r="X39" s="76">
        <f>分析係数表!E42</f>
        <v>0.15043394406943106</v>
      </c>
      <c r="Y39" s="166">
        <f>ROUND(S39*X39,0)</f>
        <v>0</v>
      </c>
    </row>
    <row r="40" spans="1:25" x14ac:dyDescent="0.2">
      <c r="A40" s="6" t="s">
        <v>195</v>
      </c>
      <c r="B40" s="5" t="s">
        <v>41</v>
      </c>
      <c r="C40" s="90"/>
      <c r="D40" s="76">
        <f>投入係数表!AA40</f>
        <v>0.13598673300165837</v>
      </c>
      <c r="E40" s="77">
        <f>$C$29*D40</f>
        <v>13.598673300165837</v>
      </c>
      <c r="F40" s="76">
        <f>分析係数表!C43</f>
        <v>0.38963327337469256</v>
      </c>
      <c r="G40" s="77">
        <f>E40*F40</f>
        <v>5.2984955914966481</v>
      </c>
      <c r="H40" s="77">
        <v>6.1953498494250008</v>
      </c>
      <c r="I40" s="77">
        <f>C40+H40</f>
        <v>6.1953498494250008</v>
      </c>
      <c r="J40" s="76">
        <f>分析係数表!G43</f>
        <v>0.33758167298539971</v>
      </c>
      <c r="K40" s="78">
        <f>I40*J40</f>
        <v>2.0914365668987358</v>
      </c>
      <c r="L40" s="79"/>
      <c r="M40" s="80"/>
      <c r="N40" s="81">
        <f>分析係数表!H43</f>
        <v>3.6299140736659033E-2</v>
      </c>
      <c r="O40" s="82">
        <f t="shared" si="4"/>
        <v>0.45651097586918232</v>
      </c>
      <c r="P40" s="76">
        <f>分析係数表!C43</f>
        <v>0.38963327337469256</v>
      </c>
      <c r="Q40" s="82">
        <f>O40*P40</f>
        <v>0.1778718658593848</v>
      </c>
      <c r="R40" s="83">
        <v>0.31796799624064132</v>
      </c>
      <c r="S40" s="84">
        <f>I40+R40</f>
        <v>6.5133178456656422</v>
      </c>
      <c r="T40" s="85">
        <f>分析係数表!F43</f>
        <v>0.6053884004194563</v>
      </c>
      <c r="U40" s="86">
        <f>S40*T40</f>
        <v>3.9430870720110223</v>
      </c>
      <c r="V40" s="87">
        <f>分析係数表!D43</f>
        <v>0.1323707348552069</v>
      </c>
      <c r="W40" s="167">
        <f>ROUND(S40*V40,0)</f>
        <v>1</v>
      </c>
      <c r="X40" s="76">
        <f>分析係数表!E43</f>
        <v>0.1111559248205211</v>
      </c>
      <c r="Y40" s="166">
        <f>ROUND(S40*X40,0)</f>
        <v>1</v>
      </c>
    </row>
    <row r="41" spans="1:25" x14ac:dyDescent="0.2">
      <c r="A41" s="6" t="s">
        <v>341</v>
      </c>
      <c r="B41" s="5" t="s">
        <v>42</v>
      </c>
      <c r="C41" s="90"/>
      <c r="D41" s="76">
        <f>投入係数表!AA41</f>
        <v>0</v>
      </c>
      <c r="E41" s="77">
        <f>$C$29*D41</f>
        <v>0</v>
      </c>
      <c r="F41" s="76">
        <f>分析係数表!C44</f>
        <v>0.46868809379421872</v>
      </c>
      <c r="G41" s="77">
        <f>E41*F41</f>
        <v>0</v>
      </c>
      <c r="H41" s="77">
        <v>5.423551170787709E-3</v>
      </c>
      <c r="I41" s="77">
        <f>C41+H41</f>
        <v>5.423551170787709E-3</v>
      </c>
      <c r="J41" s="76">
        <f>分析係数表!G44</f>
        <v>0.26169007702763936</v>
      </c>
      <c r="K41" s="78">
        <f>I41*J41</f>
        <v>1.4192895236467792E-3</v>
      </c>
      <c r="L41" s="79"/>
      <c r="M41" s="80"/>
      <c r="N41" s="81">
        <f>分析係数表!H44</f>
        <v>0.11189365109431233</v>
      </c>
      <c r="O41" s="82">
        <f t="shared" si="4"/>
        <v>1.4072145736233144</v>
      </c>
      <c r="P41" s="76">
        <f>分析係数表!C44</f>
        <v>0.46868809379421872</v>
      </c>
      <c r="Q41" s="82">
        <f>O41*P41</f>
        <v>0.65954471607095544</v>
      </c>
      <c r="R41" s="83">
        <v>0.67028686025760309</v>
      </c>
      <c r="S41" s="84">
        <f>I41+R41</f>
        <v>0.67571041142839083</v>
      </c>
      <c r="T41" s="85">
        <f>分析係数表!F44</f>
        <v>0.56748980516538283</v>
      </c>
      <c r="U41" s="86">
        <f>S41*T41</f>
        <v>0.38345876972971821</v>
      </c>
      <c r="V41" s="87">
        <f>分析係数表!D44</f>
        <v>0.1153375623017671</v>
      </c>
      <c r="W41" s="167">
        <f>ROUND(S41*V41,0)</f>
        <v>0</v>
      </c>
      <c r="X41" s="76">
        <f>分析係数表!E44</f>
        <v>8.8151336656094245E-2</v>
      </c>
      <c r="Y41" s="166">
        <f>ROUND(S41*X41,0)</f>
        <v>0</v>
      </c>
    </row>
    <row r="42" spans="1:25" x14ac:dyDescent="0.2">
      <c r="A42" s="6" t="s">
        <v>342</v>
      </c>
      <c r="B42" s="5" t="s">
        <v>279</v>
      </c>
      <c r="C42" s="90"/>
      <c r="D42" s="76">
        <f>投入係数表!AA42</f>
        <v>8.2918739635157548E-4</v>
      </c>
      <c r="E42" s="77">
        <f>$C$29*D42</f>
        <v>8.2918739635157543E-2</v>
      </c>
      <c r="F42" s="76">
        <f>分析係数表!C45</f>
        <v>1</v>
      </c>
      <c r="G42" s="77">
        <f>E42*F42</f>
        <v>8.2918739635157543E-2</v>
      </c>
      <c r="H42" s="77">
        <v>0.11905960687541965</v>
      </c>
      <c r="I42" s="77">
        <f>C42+H42</f>
        <v>0.11905960687541965</v>
      </c>
      <c r="J42" s="76">
        <f>分析係数表!G45</f>
        <v>0</v>
      </c>
      <c r="K42" s="78">
        <f>I42*J42</f>
        <v>0</v>
      </c>
      <c r="L42" s="79"/>
      <c r="M42" s="80"/>
      <c r="N42" s="81">
        <f>分析係数表!H45</f>
        <v>0</v>
      </c>
      <c r="O42" s="82">
        <f t="shared" si="4"/>
        <v>0</v>
      </c>
      <c r="P42" s="76">
        <f>分析係数表!C45</f>
        <v>1</v>
      </c>
      <c r="Q42" s="82">
        <f>O42*P42</f>
        <v>0</v>
      </c>
      <c r="R42" s="83">
        <v>1.3269839663387243E-2</v>
      </c>
      <c r="S42" s="84">
        <f>I42+R42</f>
        <v>0.13232944653880691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投入係数表!AA43</f>
        <v>9.9502487562189053E-3</v>
      </c>
      <c r="E43" s="77">
        <f>$C$29*D43</f>
        <v>0.99502487562189057</v>
      </c>
      <c r="F43" s="76">
        <f>分析係数表!C46</f>
        <v>0.536069455406472</v>
      </c>
      <c r="G43" s="77">
        <f>E43*F43</f>
        <v>0.53340244319051944</v>
      </c>
      <c r="H43" s="77">
        <v>0.6309729895246966</v>
      </c>
      <c r="I43" s="77">
        <f>C43+H43</f>
        <v>0.6309729895246966</v>
      </c>
      <c r="J43" s="76">
        <f>分析係数表!G46</f>
        <v>9.4007050528789656E-3</v>
      </c>
      <c r="K43" s="78">
        <f>I43*J43</f>
        <v>5.931590970854962E-3</v>
      </c>
      <c r="L43" s="79"/>
      <c r="M43" s="80"/>
      <c r="N43" s="81">
        <f>分析係数表!H46</f>
        <v>2.2310999374350673E-2</v>
      </c>
      <c r="O43" s="82">
        <f t="shared" si="4"/>
        <v>0.28059110740093479</v>
      </c>
      <c r="P43" s="76">
        <f>分析係数表!C46</f>
        <v>0.536069455406472</v>
      </c>
      <c r="Q43" s="82">
        <f>O43*P43</f>
        <v>0.150416322136318</v>
      </c>
      <c r="R43" s="83">
        <v>0.17056451984261814</v>
      </c>
      <c r="S43" s="84">
        <f>I43+R43</f>
        <v>0.80153750936731472</v>
      </c>
      <c r="T43" s="85">
        <f>分析係数表!F46</f>
        <v>0.31345475910693305</v>
      </c>
      <c r="U43" s="86">
        <f>S43*T43</f>
        <v>0.25124574691390272</v>
      </c>
      <c r="V43" s="87">
        <f>分析係数表!D46</f>
        <v>1.7626321974148062E-3</v>
      </c>
      <c r="W43" s="167">
        <f>ROUND(S43*V43,0)</f>
        <v>0</v>
      </c>
      <c r="X43" s="76">
        <f>分析係数表!E46</f>
        <v>4.4065804935370153E-3</v>
      </c>
      <c r="Y43" s="166">
        <f>ROUND(S43*X43,0)</f>
        <v>0</v>
      </c>
    </row>
    <row r="44" spans="1:25" x14ac:dyDescent="0.2">
      <c r="A44" s="192">
        <v>40</v>
      </c>
      <c r="B44" s="14" t="s">
        <v>151</v>
      </c>
      <c r="C44" s="197">
        <f>SUM(C5:C43)</f>
        <v>100</v>
      </c>
      <c r="D44" s="92">
        <f>投入係数表!AA44</f>
        <v>0.50248756218905477</v>
      </c>
      <c r="E44" s="91">
        <f>SUM(E5:E43)</f>
        <v>50.248756218905477</v>
      </c>
      <c r="F44" s="92">
        <f>分析係数表!C47</f>
        <v>0.44522465035354009</v>
      </c>
      <c r="G44" s="91">
        <f>SUM(G5:G43)</f>
        <v>18.082297620363743</v>
      </c>
      <c r="H44" s="91">
        <f>SUM(H5:H43)</f>
        <v>21.16810277424165</v>
      </c>
      <c r="I44" s="91">
        <f>SUM(I5:I43)</f>
        <v>121.16810277424165</v>
      </c>
      <c r="J44" s="92">
        <f>分析係数表!G47</f>
        <v>0.26635660586338372</v>
      </c>
      <c r="K44" s="93">
        <f>SUM(K5:K43)</f>
        <v>20.047328860288587</v>
      </c>
      <c r="L44" s="94">
        <f>最終需要_まとめ!$L$33</f>
        <v>0.62733333333333341</v>
      </c>
      <c r="M44" s="91">
        <f>K44*L44</f>
        <v>12.576357638354375</v>
      </c>
      <c r="N44" s="95">
        <f>分析係数表!H47</f>
        <v>1</v>
      </c>
      <c r="O44" s="96">
        <f>SUM(O5:O43)</f>
        <v>12.576357638354379</v>
      </c>
      <c r="P44" s="92">
        <f>分析係数表!C47</f>
        <v>0.44522465035354009</v>
      </c>
      <c r="Q44" s="96">
        <f>SUM(Q5:Q43)</f>
        <v>6.109506397324604</v>
      </c>
      <c r="R44" s="91">
        <f>SUM(R5:R43)</f>
        <v>6.8531433830843156</v>
      </c>
      <c r="S44" s="97">
        <f>SUM(S5:S43)</f>
        <v>128.02124615732595</v>
      </c>
      <c r="T44" s="98">
        <f>分析係数表!F47</f>
        <v>0.51444037128882703</v>
      </c>
      <c r="U44" s="99">
        <f>SUM(U5:U43)</f>
        <v>64.23228387999815</v>
      </c>
      <c r="V44" s="100">
        <f>分析係数表!D47</f>
        <v>9.5757819315252443E-2</v>
      </c>
      <c r="W44" s="164">
        <f>SUM(W5:W43)</f>
        <v>2</v>
      </c>
      <c r="X44" s="92">
        <f>分析係数表!E47</f>
        <v>7.8077982415729788E-2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359</v>
      </c>
    </row>
    <row r="2" spans="1:12" x14ac:dyDescent="0.2">
      <c r="A2" s="43" t="s">
        <v>358</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4" t="s">
        <v>126</v>
      </c>
      <c r="L4" s="455"/>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264</v>
      </c>
      <c r="B6" s="10" t="s">
        <v>265</v>
      </c>
      <c r="C6" s="132">
        <v>100</v>
      </c>
      <c r="D6" s="127">
        <f>'1'!S44</f>
        <v>121.19032292501021</v>
      </c>
      <c r="E6" s="168">
        <f>'1'!U44</f>
        <v>57.046043219772763</v>
      </c>
      <c r="F6" s="119">
        <f>'1'!W44</f>
        <v>35</v>
      </c>
      <c r="G6" s="171">
        <f>'1'!Y44</f>
        <v>29</v>
      </c>
      <c r="H6" s="53">
        <v>1</v>
      </c>
      <c r="I6" s="56"/>
      <c r="J6" s="104" t="s">
        <v>102</v>
      </c>
      <c r="K6" s="185">
        <v>0.75600000000000001</v>
      </c>
      <c r="L6" s="186">
        <v>0.73199999999999998</v>
      </c>
    </row>
    <row r="7" spans="1:12" x14ac:dyDescent="0.2">
      <c r="A7" s="159" t="s">
        <v>220</v>
      </c>
      <c r="B7" s="3" t="s">
        <v>266</v>
      </c>
      <c r="C7" s="133">
        <v>100</v>
      </c>
      <c r="D7" s="128">
        <f>'2'!S44</f>
        <v>116.24949817923945</v>
      </c>
      <c r="E7" s="169">
        <f>'2'!U44</f>
        <v>88.423805232114105</v>
      </c>
      <c r="F7" s="120">
        <f>'2'!W44</f>
        <v>1</v>
      </c>
      <c r="G7" s="172">
        <f>'2'!Y44</f>
        <v>1</v>
      </c>
      <c r="H7" s="156">
        <v>2</v>
      </c>
      <c r="I7" s="56"/>
      <c r="J7" s="103" t="s">
        <v>135</v>
      </c>
      <c r="K7" s="187">
        <v>0.74099999999999999</v>
      </c>
      <c r="L7" s="188">
        <v>0.71099999999999997</v>
      </c>
    </row>
    <row r="8" spans="1:12" x14ac:dyDescent="0.2">
      <c r="A8" s="159" t="s">
        <v>221</v>
      </c>
      <c r="B8" s="3" t="s">
        <v>267</v>
      </c>
      <c r="C8" s="133">
        <v>100</v>
      </c>
      <c r="D8" s="128">
        <f>'3'!S44</f>
        <v>122.38797672635923</v>
      </c>
      <c r="E8" s="169">
        <f>'3'!U44</f>
        <v>70.880822660132438</v>
      </c>
      <c r="F8" s="120">
        <f>'3'!W44</f>
        <v>16</v>
      </c>
      <c r="G8" s="172">
        <f>'3'!Y44</f>
        <v>1</v>
      </c>
      <c r="H8" s="156">
        <v>3</v>
      </c>
      <c r="I8" s="56"/>
      <c r="J8" s="103" t="s">
        <v>136</v>
      </c>
      <c r="K8" s="187">
        <v>0.90500000000000003</v>
      </c>
      <c r="L8" s="188">
        <v>0.73599999999999999</v>
      </c>
    </row>
    <row r="9" spans="1:12" x14ac:dyDescent="0.2">
      <c r="A9" s="159" t="s">
        <v>222</v>
      </c>
      <c r="B9" s="3" t="s">
        <v>27</v>
      </c>
      <c r="C9" s="133">
        <v>100</v>
      </c>
      <c r="D9" s="128">
        <f>'4'!S44</f>
        <v>124.5659265393359</v>
      </c>
      <c r="E9" s="169">
        <f>'4'!U44</f>
        <v>85.519620174414072</v>
      </c>
      <c r="F9" s="120">
        <f>'4'!W44</f>
        <v>1</v>
      </c>
      <c r="G9" s="172">
        <f>'4'!Y44</f>
        <v>1</v>
      </c>
      <c r="H9" s="156">
        <v>4</v>
      </c>
      <c r="I9" s="56"/>
      <c r="J9" s="103" t="s">
        <v>137</v>
      </c>
      <c r="K9" s="187">
        <v>0.871</v>
      </c>
      <c r="L9" s="188">
        <v>0.74299999999999999</v>
      </c>
    </row>
    <row r="10" spans="1:12" x14ac:dyDescent="0.2">
      <c r="A10" s="2" t="s">
        <v>223</v>
      </c>
      <c r="B10" s="10" t="s">
        <v>191</v>
      </c>
      <c r="C10" s="132">
        <v>100</v>
      </c>
      <c r="D10" s="127">
        <f>'5'!S44</f>
        <v>127.10811765206353</v>
      </c>
      <c r="E10" s="168">
        <f>'5'!U44</f>
        <v>44.039917220805208</v>
      </c>
      <c r="F10" s="119">
        <f>'5'!W44</f>
        <v>8</v>
      </c>
      <c r="G10" s="171">
        <f>'5'!Y44</f>
        <v>8</v>
      </c>
      <c r="H10" s="53">
        <v>5</v>
      </c>
      <c r="I10" s="56"/>
      <c r="J10" s="103" t="s">
        <v>138</v>
      </c>
      <c r="K10" s="187">
        <v>0.82499999999999996</v>
      </c>
      <c r="L10" s="188">
        <v>0.73499999999999999</v>
      </c>
    </row>
    <row r="11" spans="1:12" x14ac:dyDescent="0.2">
      <c r="A11" s="159" t="s">
        <v>224</v>
      </c>
      <c r="B11" s="3" t="s">
        <v>28</v>
      </c>
      <c r="C11" s="133">
        <v>100</v>
      </c>
      <c r="D11" s="128">
        <f>'6'!S44</f>
        <v>120.10290495362369</v>
      </c>
      <c r="E11" s="169">
        <f>'6'!U44</f>
        <v>50.654599347782522</v>
      </c>
      <c r="F11" s="120">
        <f>'6'!W44</f>
        <v>51</v>
      </c>
      <c r="G11" s="172">
        <f>'6'!Y44</f>
        <v>37</v>
      </c>
      <c r="H11" s="156">
        <v>6</v>
      </c>
      <c r="I11" s="56"/>
      <c r="J11" s="103" t="s">
        <v>139</v>
      </c>
      <c r="K11" s="187">
        <v>0.86899999999999999</v>
      </c>
      <c r="L11" s="188">
        <v>0.76500000000000001</v>
      </c>
    </row>
    <row r="12" spans="1:12" x14ac:dyDescent="0.2">
      <c r="A12" s="159" t="s">
        <v>225</v>
      </c>
      <c r="B12" s="3" t="s">
        <v>268</v>
      </c>
      <c r="C12" s="133">
        <v>100</v>
      </c>
      <c r="D12" s="128">
        <f>'7'!S44</f>
        <v>125.59160119400772</v>
      </c>
      <c r="E12" s="169">
        <f>'7'!U44</f>
        <v>46.064052428878334</v>
      </c>
      <c r="F12" s="120">
        <f>'7'!W44</f>
        <v>11</v>
      </c>
      <c r="G12" s="172">
        <f>'7'!Y44</f>
        <v>9</v>
      </c>
      <c r="H12" s="156">
        <v>7</v>
      </c>
      <c r="I12" s="56"/>
      <c r="J12" s="103" t="s">
        <v>140</v>
      </c>
      <c r="K12" s="187">
        <v>0.80400000000000005</v>
      </c>
      <c r="L12" s="188">
        <v>0.749</v>
      </c>
    </row>
    <row r="13" spans="1:12" x14ac:dyDescent="0.2">
      <c r="A13" s="159" t="s">
        <v>226</v>
      </c>
      <c r="B13" s="3" t="s">
        <v>29</v>
      </c>
      <c r="C13" s="133">
        <v>100</v>
      </c>
      <c r="D13" s="128">
        <f>'8'!S44</f>
        <v>113.42257555966576</v>
      </c>
      <c r="E13" s="169">
        <f>'8'!U44</f>
        <v>38.422961098829518</v>
      </c>
      <c r="F13" s="120">
        <f>'8'!W44</f>
        <v>3</v>
      </c>
      <c r="G13" s="172">
        <f>'8'!Y44</f>
        <v>2</v>
      </c>
      <c r="H13" s="156">
        <v>8</v>
      </c>
      <c r="I13" s="56"/>
      <c r="J13" s="103" t="s">
        <v>196</v>
      </c>
      <c r="K13" s="161">
        <v>0.78600000000000003</v>
      </c>
      <c r="L13" s="189">
        <v>0.73599999999999999</v>
      </c>
    </row>
    <row r="14" spans="1:12" x14ac:dyDescent="0.2">
      <c r="A14" s="159" t="s">
        <v>227</v>
      </c>
      <c r="B14" s="3" t="s">
        <v>30</v>
      </c>
      <c r="C14" s="133">
        <v>100</v>
      </c>
      <c r="D14" s="128">
        <f>'9'!S44</f>
        <v>104.88354325747132</v>
      </c>
      <c r="E14" s="169">
        <f>'9'!U44</f>
        <v>31.82323145636455</v>
      </c>
      <c r="F14" s="120">
        <f>'9'!W44</f>
        <v>2</v>
      </c>
      <c r="G14" s="172">
        <f>'9'!Y44</f>
        <v>2</v>
      </c>
      <c r="H14" s="156">
        <v>9</v>
      </c>
      <c r="I14" s="56"/>
      <c r="J14" s="103" t="s">
        <v>197</v>
      </c>
      <c r="K14" s="161">
        <v>0.69399999999999995</v>
      </c>
      <c r="L14" s="189">
        <v>0.751</v>
      </c>
    </row>
    <row r="15" spans="1:12" x14ac:dyDescent="0.2">
      <c r="A15" s="159" t="s">
        <v>2</v>
      </c>
      <c r="B15" s="3" t="s">
        <v>365</v>
      </c>
      <c r="C15" s="133">
        <v>100</v>
      </c>
      <c r="D15" s="128">
        <f>'10'!S44</f>
        <v>118.4018147494521</v>
      </c>
      <c r="E15" s="169">
        <f>'10'!U44</f>
        <v>47.24515379449948</v>
      </c>
      <c r="F15" s="120">
        <f>'10'!W44</f>
        <v>13</v>
      </c>
      <c r="G15" s="172">
        <f>'10'!Y44</f>
        <v>12</v>
      </c>
      <c r="H15" s="156">
        <v>10</v>
      </c>
      <c r="I15" s="56"/>
      <c r="J15" s="103" t="s">
        <v>198</v>
      </c>
      <c r="K15" s="161">
        <v>0.66300000000000003</v>
      </c>
      <c r="L15" s="189">
        <v>0.73499999999999999</v>
      </c>
    </row>
    <row r="16" spans="1:12" x14ac:dyDescent="0.2">
      <c r="A16" s="159" t="s">
        <v>3</v>
      </c>
      <c r="B16" s="3" t="s">
        <v>31</v>
      </c>
      <c r="C16" s="133">
        <v>100</v>
      </c>
      <c r="D16" s="128">
        <f>'11'!S44</f>
        <v>121.84027902754876</v>
      </c>
      <c r="E16" s="169">
        <f>'11'!U44</f>
        <v>59.040019688865385</v>
      </c>
      <c r="F16" s="120">
        <f>'11'!W44</f>
        <v>11</v>
      </c>
      <c r="G16" s="172">
        <f>'11'!Y44</f>
        <v>9</v>
      </c>
      <c r="H16" s="156">
        <v>11</v>
      </c>
      <c r="I16" s="56"/>
      <c r="J16" s="103" t="s">
        <v>199</v>
      </c>
      <c r="K16" s="161">
        <v>0.66</v>
      </c>
      <c r="L16" s="189">
        <v>0.72199999999999998</v>
      </c>
    </row>
    <row r="17" spans="1:12" x14ac:dyDescent="0.2">
      <c r="A17" s="159" t="s">
        <v>4</v>
      </c>
      <c r="B17" s="3" t="s">
        <v>32</v>
      </c>
      <c r="C17" s="133">
        <v>100</v>
      </c>
      <c r="D17" s="128">
        <f>'12'!S44</f>
        <v>115.5303263062671</v>
      </c>
      <c r="E17" s="169">
        <f>'12'!U44</f>
        <v>30.653146986998451</v>
      </c>
      <c r="F17" s="120">
        <f>'12'!W44</f>
        <v>2</v>
      </c>
      <c r="G17" s="172">
        <f>'12'!Y44</f>
        <v>2</v>
      </c>
      <c r="H17" s="156">
        <v>12</v>
      </c>
      <c r="I17" s="56"/>
      <c r="J17" s="103" t="s">
        <v>200</v>
      </c>
      <c r="K17" s="161">
        <v>0.69299999999999995</v>
      </c>
      <c r="L17" s="189">
        <v>0.73899999999999999</v>
      </c>
    </row>
    <row r="18" spans="1:12" x14ac:dyDescent="0.2">
      <c r="A18" s="159" t="s">
        <v>5</v>
      </c>
      <c r="B18" s="3" t="s">
        <v>33</v>
      </c>
      <c r="C18" s="133">
        <v>100</v>
      </c>
      <c r="D18" s="128">
        <f>'13'!S44</f>
        <v>117.60931783679882</v>
      </c>
      <c r="E18" s="169">
        <f>'13'!U44</f>
        <v>31.258533805596752</v>
      </c>
      <c r="F18" s="120">
        <f>'13'!W44</f>
        <v>5</v>
      </c>
      <c r="G18" s="172">
        <f>'13'!Y44</f>
        <v>4</v>
      </c>
      <c r="H18" s="156">
        <v>13</v>
      </c>
      <c r="I18" s="56"/>
      <c r="J18" s="103" t="s">
        <v>216</v>
      </c>
      <c r="K18" s="161">
        <v>0.75800000000000001</v>
      </c>
      <c r="L18" s="189">
        <v>0.74199999999999999</v>
      </c>
    </row>
    <row r="19" spans="1:12" x14ac:dyDescent="0.2">
      <c r="A19" s="159" t="s">
        <v>6</v>
      </c>
      <c r="B19" s="3" t="s">
        <v>34</v>
      </c>
      <c r="C19" s="133">
        <v>100</v>
      </c>
      <c r="D19" s="128">
        <f>'14'!S44</f>
        <v>126.5951222977085</v>
      </c>
      <c r="E19" s="169">
        <f>'14'!U44</f>
        <v>57.267466352219159</v>
      </c>
      <c r="F19" s="120">
        <f>'14'!W44</f>
        <v>13</v>
      </c>
      <c r="G19" s="172">
        <f>'14'!Y44</f>
        <v>11</v>
      </c>
      <c r="H19" s="156">
        <v>14</v>
      </c>
      <c r="I19" s="56"/>
      <c r="J19" s="103" t="s">
        <v>217</v>
      </c>
      <c r="K19" s="161">
        <v>0.752</v>
      </c>
      <c r="L19" s="189">
        <v>0.72199999999999998</v>
      </c>
    </row>
    <row r="20" spans="1:12" x14ac:dyDescent="0.2">
      <c r="A20" s="159" t="s">
        <v>7</v>
      </c>
      <c r="B20" s="3" t="s">
        <v>269</v>
      </c>
      <c r="C20" s="133">
        <v>100</v>
      </c>
      <c r="D20" s="128">
        <f>'15'!S44</f>
        <v>120.85887732247402</v>
      </c>
      <c r="E20" s="169">
        <f>'15'!U44</f>
        <v>52.929558487675813</v>
      </c>
      <c r="F20" s="120">
        <f>'15'!W44</f>
        <v>6</v>
      </c>
      <c r="G20" s="172">
        <f>'15'!Y44</f>
        <v>6</v>
      </c>
      <c r="H20" s="156">
        <v>15</v>
      </c>
      <c r="I20" s="56"/>
      <c r="J20" s="103" t="s">
        <v>218</v>
      </c>
      <c r="K20" s="161">
        <v>0.71899999999999997</v>
      </c>
      <c r="L20" s="189">
        <v>0.74399999999999999</v>
      </c>
    </row>
    <row r="21" spans="1:12" x14ac:dyDescent="0.2">
      <c r="A21" s="159" t="s">
        <v>8</v>
      </c>
      <c r="B21" s="3" t="s">
        <v>270</v>
      </c>
      <c r="C21" s="133">
        <v>100</v>
      </c>
      <c r="D21" s="128">
        <f>'16'!S44</f>
        <v>119.0774840048699</v>
      </c>
      <c r="E21" s="169">
        <f>'16'!U44</f>
        <v>55.066994078311581</v>
      </c>
      <c r="F21" s="120">
        <f>'16'!W44</f>
        <v>8</v>
      </c>
      <c r="G21" s="172">
        <f>'16'!Y44</f>
        <v>8</v>
      </c>
      <c r="H21" s="156">
        <v>16</v>
      </c>
      <c r="I21" s="56"/>
      <c r="J21" s="103" t="s">
        <v>219</v>
      </c>
      <c r="K21" s="161">
        <v>0.82599999999999996</v>
      </c>
      <c r="L21" s="189">
        <v>0.75</v>
      </c>
    </row>
    <row r="22" spans="1:12" x14ac:dyDescent="0.2">
      <c r="A22" s="159" t="s">
        <v>9</v>
      </c>
      <c r="B22" s="3" t="s">
        <v>271</v>
      </c>
      <c r="C22" s="133">
        <v>100</v>
      </c>
      <c r="D22" s="128">
        <f>'17'!S44</f>
        <v>123.22702609567001</v>
      </c>
      <c r="E22" s="169">
        <f>'17'!U44</f>
        <v>52.215707370913783</v>
      </c>
      <c r="F22" s="120">
        <f>'17'!W44</f>
        <v>11</v>
      </c>
      <c r="G22" s="172">
        <f>'17'!Y44</f>
        <v>10</v>
      </c>
      <c r="H22" s="156">
        <v>17</v>
      </c>
      <c r="I22" s="56"/>
      <c r="J22" s="103" t="s">
        <v>253</v>
      </c>
      <c r="K22" s="161">
        <v>0.84399999999999997</v>
      </c>
      <c r="L22" s="189">
        <v>0.76200000000000001</v>
      </c>
    </row>
    <row r="23" spans="1:12" x14ac:dyDescent="0.2">
      <c r="A23" s="159" t="s">
        <v>10</v>
      </c>
      <c r="B23" s="3" t="s">
        <v>272</v>
      </c>
      <c r="C23" s="133">
        <v>100</v>
      </c>
      <c r="D23" s="128">
        <f>'18'!S44</f>
        <v>118.18248624424919</v>
      </c>
      <c r="E23" s="169">
        <f>'18'!U44</f>
        <v>45.852054819331357</v>
      </c>
      <c r="F23" s="120">
        <f>'18'!W44</f>
        <v>4</v>
      </c>
      <c r="G23" s="172">
        <f>'18'!Y44</f>
        <v>4</v>
      </c>
      <c r="H23" s="156">
        <v>18</v>
      </c>
      <c r="I23" s="56"/>
      <c r="J23" s="190" t="s">
        <v>263</v>
      </c>
      <c r="K23" s="394">
        <v>0.94499999999999995</v>
      </c>
      <c r="L23" s="395">
        <v>0.77200000000000002</v>
      </c>
    </row>
    <row r="24" spans="1:12" x14ac:dyDescent="0.2">
      <c r="A24" s="159" t="s">
        <v>11</v>
      </c>
      <c r="B24" s="3" t="s">
        <v>35</v>
      </c>
      <c r="C24" s="133">
        <v>100</v>
      </c>
      <c r="D24" s="128">
        <f>'19'!S44</f>
        <v>120.04674932245959</v>
      </c>
      <c r="E24" s="169">
        <f>'19'!U44</f>
        <v>44.995574243621526</v>
      </c>
      <c r="F24" s="120">
        <f>'19'!W44</f>
        <v>7</v>
      </c>
      <c r="G24" s="172">
        <f>'19'!Y44</f>
        <v>7</v>
      </c>
      <c r="H24" s="156">
        <v>19</v>
      </c>
      <c r="I24" s="56"/>
      <c r="J24" s="103" t="s">
        <v>340</v>
      </c>
      <c r="K24" s="161">
        <v>0.80800000000000005</v>
      </c>
      <c r="L24" s="189">
        <v>0.74199999999999999</v>
      </c>
    </row>
    <row r="25" spans="1:12" x14ac:dyDescent="0.2">
      <c r="A25" s="159" t="s">
        <v>12</v>
      </c>
      <c r="B25" s="3" t="s">
        <v>367</v>
      </c>
      <c r="C25" s="133">
        <v>100</v>
      </c>
      <c r="D25" s="128">
        <f>'20'!S44</f>
        <v>120.60553394999897</v>
      </c>
      <c r="E25" s="169">
        <f>'20'!U44</f>
        <v>43.583686373519726</v>
      </c>
      <c r="F25" s="120">
        <f>'20'!W44</f>
        <v>4</v>
      </c>
      <c r="G25" s="172">
        <f>'20'!Y44</f>
        <v>5</v>
      </c>
      <c r="H25" s="156">
        <v>20</v>
      </c>
      <c r="I25" s="56"/>
      <c r="J25" s="103" t="s">
        <v>369</v>
      </c>
      <c r="K25" s="161">
        <v>0.82699999999999996</v>
      </c>
      <c r="L25" s="189">
        <v>0.69599999999999995</v>
      </c>
    </row>
    <row r="26" spans="1:12" x14ac:dyDescent="0.2">
      <c r="A26" s="159" t="s">
        <v>13</v>
      </c>
      <c r="B26" s="3" t="s">
        <v>192</v>
      </c>
      <c r="C26" s="133">
        <v>100</v>
      </c>
      <c r="D26" s="128">
        <f>'21'!S44</f>
        <v>123.46794688993603</v>
      </c>
      <c r="E26" s="169">
        <f>'21'!U44</f>
        <v>31.475203512141238</v>
      </c>
      <c r="F26" s="120">
        <f>'21'!W44</f>
        <v>4</v>
      </c>
      <c r="G26" s="172">
        <f>'21'!Y44</f>
        <v>3</v>
      </c>
      <c r="H26" s="156">
        <v>21</v>
      </c>
      <c r="I26" s="56"/>
      <c r="J26" s="200" t="s">
        <v>370</v>
      </c>
      <c r="K26" s="161">
        <v>0.78</v>
      </c>
      <c r="L26" s="189">
        <v>0.71399999999999997</v>
      </c>
    </row>
    <row r="27" spans="1:12" x14ac:dyDescent="0.2">
      <c r="A27" s="11" t="s">
        <v>14</v>
      </c>
      <c r="B27" s="12" t="s">
        <v>50</v>
      </c>
      <c r="C27" s="134">
        <v>100</v>
      </c>
      <c r="D27" s="129">
        <f>'22'!S44</f>
        <v>132.27248093163863</v>
      </c>
      <c r="E27" s="170">
        <f>'22'!U44</f>
        <v>58.583203780897406</v>
      </c>
      <c r="F27" s="121">
        <f>'22'!W44</f>
        <v>11</v>
      </c>
      <c r="G27" s="173">
        <f>'22'!Y44</f>
        <v>8</v>
      </c>
      <c r="H27" s="157">
        <v>22</v>
      </c>
      <c r="I27" s="56"/>
      <c r="J27" s="199" t="s">
        <v>371</v>
      </c>
      <c r="K27" s="396">
        <v>0.82799999999999996</v>
      </c>
      <c r="L27" s="397">
        <v>0.68200000000000005</v>
      </c>
    </row>
    <row r="28" spans="1:12" x14ac:dyDescent="0.2">
      <c r="A28" s="159" t="s">
        <v>15</v>
      </c>
      <c r="B28" s="3" t="s">
        <v>36</v>
      </c>
      <c r="C28" s="133">
        <v>100</v>
      </c>
      <c r="D28" s="128">
        <f>'23'!S44</f>
        <v>133.98347790971971</v>
      </c>
      <c r="E28" s="169">
        <f>'23'!U44</f>
        <v>63.918283553806681</v>
      </c>
      <c r="F28" s="120">
        <f>'23'!W44</f>
        <v>16</v>
      </c>
      <c r="G28" s="172">
        <f>'23'!Y44</f>
        <v>10</v>
      </c>
      <c r="H28" s="156">
        <v>23</v>
      </c>
      <c r="I28" s="56"/>
      <c r="J28" s="114" t="s">
        <v>550</v>
      </c>
      <c r="K28" s="422">
        <v>0.67200000000000004</v>
      </c>
      <c r="L28" s="423">
        <v>0.67900000000000005</v>
      </c>
    </row>
    <row r="29" spans="1:12" x14ac:dyDescent="0.2">
      <c r="A29" s="159" t="s">
        <v>16</v>
      </c>
      <c r="B29" s="3" t="s">
        <v>193</v>
      </c>
      <c r="C29" s="133">
        <v>100</v>
      </c>
      <c r="D29" s="128">
        <f>'24'!S44</f>
        <v>115.34991983897652</v>
      </c>
      <c r="E29" s="169">
        <f>'24'!U44</f>
        <v>43.866668420589178</v>
      </c>
      <c r="F29" s="120">
        <f>'24'!W44</f>
        <v>1</v>
      </c>
      <c r="G29" s="172">
        <f>'24'!Y44</f>
        <v>1</v>
      </c>
      <c r="H29" s="156">
        <v>24</v>
      </c>
      <c r="I29" s="56"/>
      <c r="J29" s="200" t="s">
        <v>551</v>
      </c>
      <c r="K29" s="416">
        <v>0.59799999999999998</v>
      </c>
      <c r="L29" s="417">
        <v>0.61099999999999999</v>
      </c>
    </row>
    <row r="30" spans="1:12" x14ac:dyDescent="0.2">
      <c r="A30" s="159" t="s">
        <v>17</v>
      </c>
      <c r="B30" s="3" t="s">
        <v>273</v>
      </c>
      <c r="C30" s="133">
        <v>100</v>
      </c>
      <c r="D30" s="128">
        <f>'25'!S44</f>
        <v>128.02124615732595</v>
      </c>
      <c r="E30" s="169">
        <f>'25'!U44</f>
        <v>64.23228387999815</v>
      </c>
      <c r="F30" s="120">
        <f>'25'!W44</f>
        <v>2</v>
      </c>
      <c r="G30" s="172">
        <f>'25'!Y44</f>
        <v>2</v>
      </c>
      <c r="H30" s="156">
        <v>25</v>
      </c>
      <c r="I30" s="56"/>
      <c r="J30" s="200" t="s">
        <v>552</v>
      </c>
      <c r="K30" s="416">
        <v>0.71299999999999997</v>
      </c>
      <c r="L30" s="417">
        <v>0.622</v>
      </c>
    </row>
    <row r="31" spans="1:12" x14ac:dyDescent="0.2">
      <c r="A31" s="159" t="s">
        <v>18</v>
      </c>
      <c r="B31" s="3" t="s">
        <v>274</v>
      </c>
      <c r="C31" s="133">
        <v>100</v>
      </c>
      <c r="D31" s="128">
        <f>'26'!S44</f>
        <v>130.20140173984612</v>
      </c>
      <c r="E31" s="169">
        <f>'26'!U44</f>
        <v>83.375932241367735</v>
      </c>
      <c r="F31" s="120">
        <f>'26'!W44</f>
        <v>6</v>
      </c>
      <c r="G31" s="172">
        <f>'26'!Y44</f>
        <v>7</v>
      </c>
      <c r="H31" s="156">
        <v>26</v>
      </c>
      <c r="I31" s="56"/>
      <c r="J31" s="115" t="s">
        <v>553</v>
      </c>
      <c r="K31" s="424">
        <v>0.64</v>
      </c>
      <c r="L31" s="425">
        <v>0.64900000000000002</v>
      </c>
    </row>
    <row r="32" spans="1:12" x14ac:dyDescent="0.2">
      <c r="A32" s="159" t="s">
        <v>19</v>
      </c>
      <c r="B32" s="3" t="s">
        <v>275</v>
      </c>
      <c r="C32" s="133">
        <v>100</v>
      </c>
      <c r="D32" s="128">
        <f>'27'!S44</f>
        <v>127.22213112782006</v>
      </c>
      <c r="E32" s="169">
        <f>'27'!U44</f>
        <v>87.554680663024925</v>
      </c>
      <c r="F32" s="120">
        <f>'27'!W44</f>
        <v>24</v>
      </c>
      <c r="G32" s="172">
        <f>'27'!Y44</f>
        <v>17</v>
      </c>
      <c r="H32" s="156">
        <v>27</v>
      </c>
      <c r="I32" s="56"/>
      <c r="J32" s="191" t="s">
        <v>141</v>
      </c>
      <c r="K32" s="191"/>
      <c r="L32" s="47" t="s">
        <v>120</v>
      </c>
    </row>
    <row r="33" spans="1:12" x14ac:dyDescent="0.2">
      <c r="A33" s="159" t="s">
        <v>20</v>
      </c>
      <c r="B33" s="3" t="s">
        <v>37</v>
      </c>
      <c r="C33" s="133">
        <v>100</v>
      </c>
      <c r="D33" s="128">
        <f>'28'!S44</f>
        <v>126.12304553734432</v>
      </c>
      <c r="E33" s="169">
        <f>'28'!U44</f>
        <v>80.758844934018455</v>
      </c>
      <c r="F33" s="120">
        <f>'28'!W44</f>
        <v>9</v>
      </c>
      <c r="G33" s="172">
        <f>'28'!Y44</f>
        <v>8</v>
      </c>
      <c r="H33" s="156">
        <v>28</v>
      </c>
      <c r="I33" s="56"/>
      <c r="J33" s="57" t="s">
        <v>142</v>
      </c>
      <c r="K33" s="58">
        <f>AVERAGE(K29:K31)</f>
        <v>0.65033333333333332</v>
      </c>
      <c r="L33" s="58">
        <f>AVERAGE(L29:L31)</f>
        <v>0.62733333333333341</v>
      </c>
    </row>
    <row r="34" spans="1:12" x14ac:dyDescent="0.2">
      <c r="A34" s="159" t="s">
        <v>21</v>
      </c>
      <c r="B34" s="3" t="s">
        <v>38</v>
      </c>
      <c r="C34" s="133">
        <v>100</v>
      </c>
      <c r="D34" s="128">
        <f>'29'!S44</f>
        <v>108.22801879584487</v>
      </c>
      <c r="E34" s="169">
        <f>'29'!U44</f>
        <v>93.089541620498053</v>
      </c>
      <c r="F34" s="120">
        <f>'29'!W44</f>
        <v>1</v>
      </c>
      <c r="G34" s="172">
        <f>'29'!Y44</f>
        <v>1</v>
      </c>
      <c r="H34" s="156">
        <v>29</v>
      </c>
      <c r="I34" s="56"/>
    </row>
    <row r="35" spans="1:12" x14ac:dyDescent="0.2">
      <c r="A35" s="159" t="s">
        <v>22</v>
      </c>
      <c r="B35" s="3" t="s">
        <v>378</v>
      </c>
      <c r="C35" s="133">
        <v>100</v>
      </c>
      <c r="D35" s="128">
        <f>'30'!S44</f>
        <v>129.28323596587066</v>
      </c>
      <c r="E35" s="169">
        <f>'30'!U44</f>
        <v>91.108853867117588</v>
      </c>
      <c r="F35" s="120">
        <f>'30'!W44</f>
        <v>14</v>
      </c>
      <c r="G35" s="172">
        <f>'30'!Y44</f>
        <v>13</v>
      </c>
      <c r="H35" s="156">
        <v>30</v>
      </c>
      <c r="I35" s="56"/>
    </row>
    <row r="36" spans="1:12" x14ac:dyDescent="0.2">
      <c r="A36" s="159" t="s">
        <v>23</v>
      </c>
      <c r="B36" s="3" t="s">
        <v>194</v>
      </c>
      <c r="C36" s="133">
        <v>100</v>
      </c>
      <c r="D36" s="128">
        <f>'31'!S44</f>
        <v>128.53403561549501</v>
      </c>
      <c r="E36" s="169">
        <f>'31'!U44</f>
        <v>72.109689075349806</v>
      </c>
      <c r="F36" s="120">
        <f>'31'!W44</f>
        <v>17</v>
      </c>
      <c r="G36" s="172">
        <f>'31'!Y44</f>
        <v>16</v>
      </c>
      <c r="H36" s="156">
        <v>31</v>
      </c>
      <c r="I36" s="56"/>
    </row>
    <row r="37" spans="1:12" x14ac:dyDescent="0.2">
      <c r="A37" s="159" t="s">
        <v>24</v>
      </c>
      <c r="B37" s="3" t="s">
        <v>39</v>
      </c>
      <c r="C37" s="133">
        <v>100</v>
      </c>
      <c r="D37" s="128">
        <f>'32'!S44</f>
        <v>126.8428522969886</v>
      </c>
      <c r="E37" s="169">
        <f>'32'!U44</f>
        <v>86.891417449196055</v>
      </c>
      <c r="F37" s="120">
        <f>'32'!W44</f>
        <v>8</v>
      </c>
      <c r="G37" s="172">
        <f>'32'!Y44</f>
        <v>9</v>
      </c>
      <c r="H37" s="156">
        <v>32</v>
      </c>
      <c r="I37" s="56"/>
    </row>
    <row r="38" spans="1:12" x14ac:dyDescent="0.2">
      <c r="A38" s="159" t="s">
        <v>25</v>
      </c>
      <c r="B38" s="3" t="s">
        <v>40</v>
      </c>
      <c r="C38" s="133">
        <v>100</v>
      </c>
      <c r="D38" s="128">
        <f>'33'!S44</f>
        <v>130.78919170146952</v>
      </c>
      <c r="E38" s="169">
        <f>'33'!U44</f>
        <v>89.498920512294177</v>
      </c>
      <c r="F38" s="120">
        <f>'33'!W44</f>
        <v>11</v>
      </c>
      <c r="G38" s="172">
        <f>'33'!Y44</f>
        <v>6</v>
      </c>
      <c r="H38" s="156">
        <v>33</v>
      </c>
      <c r="I38" s="56"/>
    </row>
    <row r="39" spans="1:12" x14ac:dyDescent="0.2">
      <c r="A39" s="159" t="s">
        <v>26</v>
      </c>
      <c r="B39" s="3" t="s">
        <v>277</v>
      </c>
      <c r="C39" s="133">
        <v>100</v>
      </c>
      <c r="D39" s="128">
        <f>'34'!S44</f>
        <v>129.98849505649576</v>
      </c>
      <c r="E39" s="169">
        <f>'34'!U44</f>
        <v>74.150296038264258</v>
      </c>
      <c r="F39" s="120">
        <f>'34'!W44</f>
        <v>15</v>
      </c>
      <c r="G39" s="172">
        <f>'34'!Y44</f>
        <v>14</v>
      </c>
      <c r="H39" s="156">
        <v>34</v>
      </c>
      <c r="I39" s="56"/>
    </row>
    <row r="40" spans="1:12" x14ac:dyDescent="0.2">
      <c r="A40" s="159" t="s">
        <v>51</v>
      </c>
      <c r="B40" s="3" t="s">
        <v>368</v>
      </c>
      <c r="C40" s="133">
        <v>100</v>
      </c>
      <c r="D40" s="128">
        <f>'35'!S44</f>
        <v>133.81977189926971</v>
      </c>
      <c r="E40" s="169">
        <f>'35'!U44</f>
        <v>76.752222585955366</v>
      </c>
      <c r="F40" s="120">
        <f>'35'!W44</f>
        <v>22</v>
      </c>
      <c r="G40" s="172">
        <f>'35'!Y44</f>
        <v>16</v>
      </c>
      <c r="H40" s="156">
        <v>35</v>
      </c>
      <c r="I40" s="56"/>
    </row>
    <row r="41" spans="1:12" x14ac:dyDescent="0.2">
      <c r="A41" s="159" t="s">
        <v>195</v>
      </c>
      <c r="B41" s="3" t="s">
        <v>41</v>
      </c>
      <c r="C41" s="133">
        <v>100</v>
      </c>
      <c r="D41" s="128">
        <f>'36'!S44</f>
        <v>125.12936098401261</v>
      </c>
      <c r="E41" s="169">
        <f>'36'!U44</f>
        <v>75.961576679032802</v>
      </c>
      <c r="F41" s="120">
        <f>'36'!W44</f>
        <v>15</v>
      </c>
      <c r="G41" s="172">
        <f>'36'!Y44</f>
        <v>13</v>
      </c>
      <c r="H41" s="156">
        <v>36</v>
      </c>
      <c r="I41" s="56"/>
    </row>
    <row r="42" spans="1:12" x14ac:dyDescent="0.2">
      <c r="A42" s="159" t="s">
        <v>201</v>
      </c>
      <c r="B42" s="3" t="s">
        <v>346</v>
      </c>
      <c r="C42" s="133">
        <v>100</v>
      </c>
      <c r="D42" s="128">
        <f>'37'!S44</f>
        <v>125.66510328395012</v>
      </c>
      <c r="E42" s="169">
        <f>'37'!U44</f>
        <v>72.294088906696331</v>
      </c>
      <c r="F42" s="120">
        <f>'37'!W44</f>
        <v>13</v>
      </c>
      <c r="G42" s="172">
        <f>'37'!Y44</f>
        <v>10</v>
      </c>
      <c r="H42" s="156">
        <v>37</v>
      </c>
      <c r="I42" s="56"/>
    </row>
    <row r="43" spans="1:12" x14ac:dyDescent="0.2">
      <c r="A43" s="159" t="s">
        <v>202</v>
      </c>
      <c r="B43" s="3" t="s">
        <v>279</v>
      </c>
      <c r="C43" s="133">
        <v>100</v>
      </c>
      <c r="D43" s="128">
        <f>'38'!S44</f>
        <v>138.55398710478366</v>
      </c>
      <c r="E43" s="169">
        <f>'38'!U44</f>
        <v>20.999413249989061</v>
      </c>
      <c r="F43" s="120">
        <f>'38'!W44</f>
        <v>4</v>
      </c>
      <c r="G43" s="172">
        <f>'38'!Y44</f>
        <v>4</v>
      </c>
      <c r="H43" s="156">
        <v>38</v>
      </c>
      <c r="I43" s="56"/>
    </row>
    <row r="44" spans="1:12" x14ac:dyDescent="0.2">
      <c r="A44" s="159" t="s">
        <v>203</v>
      </c>
      <c r="B44" s="3" t="s">
        <v>280</v>
      </c>
      <c r="C44" s="133">
        <v>100</v>
      </c>
      <c r="D44" s="128">
        <f>'39'!S44</f>
        <v>144.96558507911243</v>
      </c>
      <c r="E44" s="169">
        <f>'39'!U44</f>
        <v>60.651935431485555</v>
      </c>
      <c r="F44" s="120">
        <f>'39'!W44</f>
        <v>3</v>
      </c>
      <c r="G44" s="172">
        <f>'39'!Y44</f>
        <v>4</v>
      </c>
      <c r="H44" s="156">
        <v>39</v>
      </c>
      <c r="I44" s="56"/>
    </row>
    <row r="45" spans="1:12" x14ac:dyDescent="0.2">
      <c r="A45" s="106"/>
      <c r="B45" s="94" t="s">
        <v>83</v>
      </c>
      <c r="C45" s="135">
        <f>SUM(C6:C44)</f>
        <v>3900</v>
      </c>
      <c r="D45" s="202">
        <f>SUM(D6:D44)</f>
        <v>4835.918772060174</v>
      </c>
      <c r="E45" s="203">
        <f>SUM(E6:E44)</f>
        <v>2360.2560052423696</v>
      </c>
      <c r="F45" s="204">
        <f>SUM(F6:F44)</f>
        <v>408</v>
      </c>
      <c r="G45" s="205">
        <f>SUM(G6:G44)</f>
        <v>330</v>
      </c>
      <c r="H45" s="160"/>
      <c r="I45" s="56"/>
    </row>
    <row r="46" spans="1:12" x14ac:dyDescent="0.2">
      <c r="A46" s="398" t="str">
        <f>取引基本表!$E$1</f>
        <v>2015年三木市産業連関表</v>
      </c>
      <c r="B46" s="399"/>
      <c r="C46" s="60"/>
      <c r="D46" s="60"/>
      <c r="E46" s="60"/>
      <c r="F46" s="60"/>
      <c r="G46" s="60"/>
      <c r="H46" s="48"/>
      <c r="I46" s="48"/>
      <c r="J46" s="48"/>
    </row>
    <row r="47" spans="1:12" x14ac:dyDescent="0.2">
      <c r="A47" s="59" t="s">
        <v>556</v>
      </c>
      <c r="B47" s="60"/>
      <c r="C47" s="60"/>
      <c r="D47" s="60"/>
      <c r="E47" s="60"/>
      <c r="F47" s="60"/>
      <c r="G47" s="60"/>
      <c r="H47" s="48"/>
      <c r="I47" s="48"/>
      <c r="J47" s="48"/>
    </row>
    <row r="48" spans="1:12" x14ac:dyDescent="0.2">
      <c r="A48" s="59" t="s">
        <v>557</v>
      </c>
      <c r="B48" s="60"/>
      <c r="C48" s="60"/>
      <c r="D48" s="60"/>
      <c r="E48" s="60"/>
      <c r="F48" s="60"/>
      <c r="G48" s="60"/>
      <c r="H48" s="48"/>
      <c r="I48" s="48"/>
      <c r="J48" s="48"/>
    </row>
    <row r="49" spans="1:10" x14ac:dyDescent="0.2">
      <c r="A49" s="59" t="s">
        <v>252</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282</v>
      </c>
      <c r="S2" s="3" t="s">
        <v>153</v>
      </c>
      <c r="U2" s="64" t="s">
        <v>210</v>
      </c>
      <c r="W2" s="3" t="s">
        <v>130</v>
      </c>
      <c r="Y2" s="3" t="s">
        <v>154</v>
      </c>
    </row>
    <row r="3" spans="1:25" ht="44" x14ac:dyDescent="0.2">
      <c r="B3" s="65"/>
      <c r="C3" s="66" t="s">
        <v>228</v>
      </c>
      <c r="D3" s="66" t="s">
        <v>317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投入係数表!AB5</f>
        <v>0</v>
      </c>
      <c r="E5" s="77">
        <f t="shared" ref="E5:E38" si="0">$C$30*D5</f>
        <v>0</v>
      </c>
      <c r="F5" s="76">
        <f>分析係数表!C8</f>
        <v>0.25708080716677228</v>
      </c>
      <c r="G5" s="77">
        <f t="shared" ref="G5:G38" si="1">E5*F5</f>
        <v>0</v>
      </c>
      <c r="H5" s="77">
        <f t="array" ref="H5:H43">MMULT(逆行列係数!C5:AO43,'26'!G5:G43)</f>
        <v>1.0249228580183007E-3</v>
      </c>
      <c r="I5" s="77">
        <f t="shared" ref="I5:I38" si="2">C5+H5</f>
        <v>1.0249228580183007E-3</v>
      </c>
      <c r="J5" s="76">
        <f>分析係数表!G8</f>
        <v>0.11961316593145571</v>
      </c>
      <c r="K5" s="78">
        <f t="shared" ref="K5:K38" si="3">I5*J5</f>
        <v>1.2259426788308481E-4</v>
      </c>
      <c r="L5" s="79" t="s">
        <v>185</v>
      </c>
      <c r="M5" s="80" t="s">
        <v>185</v>
      </c>
      <c r="N5" s="81">
        <f>分析係数表!H8</f>
        <v>1.1829938181254628E-2</v>
      </c>
      <c r="O5" s="82">
        <f t="shared" ref="O5:O43" si="4">$M$44*N5</f>
        <v>0.40248826353480127</v>
      </c>
      <c r="P5" s="76">
        <f>分析係数表!C8</f>
        <v>0.25708080716677228</v>
      </c>
      <c r="Q5" s="82">
        <f t="shared" ref="Q5:Q38" si="5">O5*P5</f>
        <v>0.10347200766467927</v>
      </c>
      <c r="R5" s="83">
        <f t="array" ref="R5:R43">MMULT(逆行列係数!C5:AO43,'26'!Q5:Q43)</f>
        <v>0.15001646321638298</v>
      </c>
      <c r="S5" s="84">
        <f t="shared" ref="S5:S38" si="6">I5+R5</f>
        <v>0.15104138607440129</v>
      </c>
      <c r="T5" s="85">
        <f>分析係数表!F8</f>
        <v>0.4511367492365117</v>
      </c>
      <c r="U5" s="86">
        <f t="shared" ref="U5:U38" si="7">S5*T5</f>
        <v>6.8140319913782332E-2</v>
      </c>
      <c r="V5" s="87">
        <f>分析係数表!D8</f>
        <v>0.32558534102477094</v>
      </c>
      <c r="W5" s="88">
        <f t="shared" ref="W5:W38" si="8">ROUND(S5*V5,0)</f>
        <v>0</v>
      </c>
      <c r="X5" s="76">
        <f>分析係数表!E8</f>
        <v>0.2662029182219206</v>
      </c>
      <c r="Y5" s="89">
        <f t="shared" ref="Y5:Y38" si="9">ROUND(S5*X5,0)</f>
        <v>0</v>
      </c>
    </row>
    <row r="6" spans="1:25" x14ac:dyDescent="0.2">
      <c r="A6" s="6" t="s">
        <v>220</v>
      </c>
      <c r="B6" s="5" t="s">
        <v>266</v>
      </c>
      <c r="C6" s="90"/>
      <c r="D6" s="76">
        <f>投入係数表!AB6</f>
        <v>0</v>
      </c>
      <c r="E6" s="77">
        <f t="shared" si="0"/>
        <v>0</v>
      </c>
      <c r="F6" s="76">
        <f>分析係数表!C9</f>
        <v>5.5710306406685284E-2</v>
      </c>
      <c r="G6" s="77">
        <f t="shared" si="1"/>
        <v>0</v>
      </c>
      <c r="H6" s="77">
        <v>3.0508847205568238E-4</v>
      </c>
      <c r="I6" s="77">
        <f t="shared" si="2"/>
        <v>3.0508847205568238E-4</v>
      </c>
      <c r="J6" s="76">
        <f>分析係数表!G9</f>
        <v>0.27272727272727271</v>
      </c>
      <c r="K6" s="78">
        <f t="shared" si="3"/>
        <v>8.3205946924277E-5</v>
      </c>
      <c r="L6" s="79"/>
      <c r="M6" s="80"/>
      <c r="N6" s="81">
        <f>分析係数表!H9</f>
        <v>6.1990942434522072E-4</v>
      </c>
      <c r="O6" s="82">
        <f t="shared" si="4"/>
        <v>2.1091088045491771E-2</v>
      </c>
      <c r="P6" s="76">
        <f>分析係数表!C9</f>
        <v>5.5710306406685284E-2</v>
      </c>
      <c r="Q6" s="82">
        <f t="shared" si="5"/>
        <v>1.1749909774647236E-3</v>
      </c>
      <c r="R6" s="83">
        <v>1.3654526337161296E-3</v>
      </c>
      <c r="S6" s="84">
        <f t="shared" si="6"/>
        <v>1.6705411057718119E-3</v>
      </c>
      <c r="T6" s="85">
        <f>分析係数表!F9</f>
        <v>0.77272727272727271</v>
      </c>
      <c r="U6" s="86">
        <f t="shared" si="7"/>
        <v>1.2908726726418545E-3</v>
      </c>
      <c r="V6" s="87">
        <f>分析係数表!D9</f>
        <v>0</v>
      </c>
      <c r="W6" s="88">
        <f t="shared" si="8"/>
        <v>0</v>
      </c>
      <c r="X6" s="76">
        <f>分析係数表!E9</f>
        <v>0</v>
      </c>
      <c r="Y6" s="89">
        <f t="shared" si="9"/>
        <v>0</v>
      </c>
    </row>
    <row r="7" spans="1:25" x14ac:dyDescent="0.2">
      <c r="A7" s="6" t="s">
        <v>221</v>
      </c>
      <c r="B7" s="5" t="s">
        <v>267</v>
      </c>
      <c r="C7" s="90"/>
      <c r="D7" s="76">
        <f>投入係数表!AB7</f>
        <v>0</v>
      </c>
      <c r="E7" s="77">
        <f t="shared" si="0"/>
        <v>0</v>
      </c>
      <c r="F7" s="76">
        <f>分析係数表!C10</f>
        <v>2.7964205816555232E-3</v>
      </c>
      <c r="G7" s="77">
        <f t="shared" si="1"/>
        <v>0</v>
      </c>
      <c r="H7" s="77">
        <v>6.7598990307005305E-6</v>
      </c>
      <c r="I7" s="77">
        <f t="shared" si="2"/>
        <v>6.7598990307005305E-6</v>
      </c>
      <c r="J7" s="76">
        <f>分析係数表!G10</f>
        <v>0.2857142857142857</v>
      </c>
      <c r="K7" s="78">
        <f t="shared" si="3"/>
        <v>1.9313997230572944E-6</v>
      </c>
      <c r="L7" s="79"/>
      <c r="M7" s="80"/>
      <c r="N7" s="81">
        <f>分析係数表!H10</f>
        <v>1.205379436226818E-3</v>
      </c>
      <c r="O7" s="82">
        <f t="shared" si="4"/>
        <v>4.1010448977345113E-2</v>
      </c>
      <c r="P7" s="76">
        <f>分析係数表!C10</f>
        <v>2.7964205816555232E-3</v>
      </c>
      <c r="Q7" s="82">
        <f t="shared" si="5"/>
        <v>1.1468246358318158E-4</v>
      </c>
      <c r="R7" s="83">
        <v>2.0344253744901221E-4</v>
      </c>
      <c r="S7" s="84">
        <f t="shared" si="6"/>
        <v>2.1020243647971274E-4</v>
      </c>
      <c r="T7" s="85">
        <f>分析係数表!F10</f>
        <v>0.5714285714285714</v>
      </c>
      <c r="U7" s="86">
        <f t="shared" si="7"/>
        <v>1.2011567798840728E-4</v>
      </c>
      <c r="V7" s="87">
        <f>分析係数表!D10</f>
        <v>0.14285714285714285</v>
      </c>
      <c r="W7" s="88">
        <f t="shared" si="8"/>
        <v>0</v>
      </c>
      <c r="X7" s="76">
        <f>分析係数表!E10</f>
        <v>0</v>
      </c>
      <c r="Y7" s="89">
        <f t="shared" si="9"/>
        <v>0</v>
      </c>
    </row>
    <row r="8" spans="1:25" x14ac:dyDescent="0.2">
      <c r="A8" s="6" t="s">
        <v>222</v>
      </c>
      <c r="B8" s="5" t="s">
        <v>27</v>
      </c>
      <c r="C8" s="90"/>
      <c r="D8" s="76">
        <f>投入係数表!AB8</f>
        <v>0</v>
      </c>
      <c r="E8" s="77">
        <f t="shared" si="0"/>
        <v>0</v>
      </c>
      <c r="F8" s="76">
        <f>分析係数表!C11</f>
        <v>6.4759848893686245E-3</v>
      </c>
      <c r="G8" s="77">
        <f t="shared" si="1"/>
        <v>0</v>
      </c>
      <c r="H8" s="77">
        <v>1.0244566921320329E-3</v>
      </c>
      <c r="I8" s="77">
        <f t="shared" si="2"/>
        <v>1.0244566921320329E-3</v>
      </c>
      <c r="J8" s="76">
        <f>分析係数表!G11</f>
        <v>0.45</v>
      </c>
      <c r="K8" s="78">
        <f t="shared" si="3"/>
        <v>4.6100551145941481E-4</v>
      </c>
      <c r="L8" s="79"/>
      <c r="M8" s="80"/>
      <c r="N8" s="81">
        <f>分析係数表!H11</f>
        <v>-2.2959608309082246E-5</v>
      </c>
      <c r="O8" s="82">
        <f t="shared" si="4"/>
        <v>-7.8115140909228772E-4</v>
      </c>
      <c r="P8" s="76">
        <f>分析係数表!C11</f>
        <v>6.4759848893686245E-3</v>
      </c>
      <c r="Q8" s="82">
        <f t="shared" si="5"/>
        <v>-5.0587247215906638E-6</v>
      </c>
      <c r="R8" s="83">
        <v>2.6341602732666528E-4</v>
      </c>
      <c r="S8" s="84">
        <f t="shared" si="6"/>
        <v>1.2878727194586981E-3</v>
      </c>
      <c r="T8" s="85">
        <f>分析係数表!F11</f>
        <v>0.7</v>
      </c>
      <c r="U8" s="86">
        <f t="shared" si="7"/>
        <v>9.0151090362108866E-4</v>
      </c>
      <c r="V8" s="87">
        <f>分析係数表!D11</f>
        <v>0</v>
      </c>
      <c r="W8" s="88">
        <f t="shared" si="8"/>
        <v>0</v>
      </c>
      <c r="X8" s="76">
        <f>分析係数表!E11</f>
        <v>0</v>
      </c>
      <c r="Y8" s="89">
        <f t="shared" si="9"/>
        <v>0</v>
      </c>
    </row>
    <row r="9" spans="1:25" x14ac:dyDescent="0.2">
      <c r="A9" s="6" t="s">
        <v>223</v>
      </c>
      <c r="B9" s="5" t="s">
        <v>191</v>
      </c>
      <c r="C9" s="90"/>
      <c r="D9" s="76">
        <f>投入係数表!AB9</f>
        <v>0</v>
      </c>
      <c r="E9" s="77">
        <f t="shared" si="0"/>
        <v>0</v>
      </c>
      <c r="F9" s="76">
        <f>分析係数表!C12</f>
        <v>0.17595248540478525</v>
      </c>
      <c r="G9" s="77">
        <f t="shared" si="1"/>
        <v>0</v>
      </c>
      <c r="H9" s="77">
        <v>1.1123937657557929E-3</v>
      </c>
      <c r="I9" s="77">
        <f t="shared" si="2"/>
        <v>1.1123937657557929E-3</v>
      </c>
      <c r="J9" s="76">
        <f>分析係数表!G12</f>
        <v>0.14349788595589075</v>
      </c>
      <c r="K9" s="78">
        <f t="shared" si="3"/>
        <v>1.5962615373646863E-4</v>
      </c>
      <c r="L9" s="79"/>
      <c r="M9" s="80"/>
      <c r="N9" s="81">
        <f>分析係数表!H12</f>
        <v>9.2205786969274298E-2</v>
      </c>
      <c r="O9" s="82">
        <f t="shared" si="4"/>
        <v>3.1371040589146277</v>
      </c>
      <c r="P9" s="76">
        <f>分析係数表!C12</f>
        <v>0.17595248540478525</v>
      </c>
      <c r="Q9" s="82">
        <f t="shared" si="5"/>
        <v>0.55198125613946858</v>
      </c>
      <c r="R9" s="83">
        <v>0.61369717051767447</v>
      </c>
      <c r="S9" s="84">
        <f t="shared" si="6"/>
        <v>0.61480956428343025</v>
      </c>
      <c r="T9" s="85">
        <f>分析係数表!F12</f>
        <v>0.29285224545766197</v>
      </c>
      <c r="U9" s="86">
        <f t="shared" si="7"/>
        <v>0.18004836142924932</v>
      </c>
      <c r="V9" s="87">
        <f>分析係数表!D12</f>
        <v>4.4880585075991318E-2</v>
      </c>
      <c r="W9" s="88">
        <f t="shared" si="8"/>
        <v>0</v>
      </c>
      <c r="X9" s="76">
        <f>分析係数表!E12</f>
        <v>4.4223517312307163E-2</v>
      </c>
      <c r="Y9" s="89">
        <f t="shared" si="9"/>
        <v>0</v>
      </c>
    </row>
    <row r="10" spans="1:25" x14ac:dyDescent="0.2">
      <c r="A10" s="6" t="s">
        <v>224</v>
      </c>
      <c r="B10" s="5" t="s">
        <v>28</v>
      </c>
      <c r="C10" s="90"/>
      <c r="D10" s="76">
        <f>投入係数表!AB10</f>
        <v>2.3752969121140144E-3</v>
      </c>
      <c r="E10" s="77">
        <f t="shared" si="0"/>
        <v>0.23752969121140144</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0.47962696518266473</v>
      </c>
      <c r="P10" s="76">
        <f>分析係数表!C13</f>
        <v>0</v>
      </c>
      <c r="Q10" s="82">
        <f t="shared" si="5"/>
        <v>0</v>
      </c>
      <c r="R10" s="83">
        <v>0</v>
      </c>
      <c r="S10" s="84">
        <f t="shared" si="6"/>
        <v>0</v>
      </c>
      <c r="T10" s="85">
        <f>分析係数表!F13</f>
        <v>0.37873754152823919</v>
      </c>
      <c r="U10" s="86">
        <f t="shared" si="7"/>
        <v>0</v>
      </c>
      <c r="V10" s="87">
        <f>分析係数表!D13</f>
        <v>0.50166112956810627</v>
      </c>
      <c r="W10" s="88">
        <f t="shared" si="8"/>
        <v>0</v>
      </c>
      <c r="X10" s="76">
        <f>分析係数表!E13</f>
        <v>0.36212624584717606</v>
      </c>
      <c r="Y10" s="89">
        <f t="shared" si="9"/>
        <v>0</v>
      </c>
    </row>
    <row r="11" spans="1:25" x14ac:dyDescent="0.2">
      <c r="A11" s="6" t="s">
        <v>225</v>
      </c>
      <c r="B11" s="5" t="s">
        <v>268</v>
      </c>
      <c r="C11" s="90"/>
      <c r="D11" s="76">
        <f>投入係数表!AB11</f>
        <v>4.1567695961995249E-3</v>
      </c>
      <c r="E11" s="77">
        <f t="shared" si="0"/>
        <v>0.41567695961995249</v>
      </c>
      <c r="F11" s="76">
        <f>分析係数表!C14</f>
        <v>0.19640062597809071</v>
      </c>
      <c r="G11" s="77">
        <f t="shared" si="1"/>
        <v>8.1639215074028201E-2</v>
      </c>
      <c r="H11" s="77">
        <v>0.17262945622217768</v>
      </c>
      <c r="I11" s="77">
        <f t="shared" si="2"/>
        <v>0.17262945622217768</v>
      </c>
      <c r="J11" s="76">
        <f>分析係数表!G14</f>
        <v>0.16773857118025379</v>
      </c>
      <c r="K11" s="78">
        <f t="shared" si="3"/>
        <v>2.8956618330332255E-2</v>
      </c>
      <c r="L11" s="79"/>
      <c r="M11" s="80"/>
      <c r="N11" s="81">
        <f>分析係数表!H14</f>
        <v>1.1652001216859241E-3</v>
      </c>
      <c r="O11" s="82">
        <f t="shared" si="4"/>
        <v>3.9643434011433609E-2</v>
      </c>
      <c r="P11" s="76">
        <f>分析係数表!C14</f>
        <v>0.19640062597809071</v>
      </c>
      <c r="Q11" s="82">
        <f t="shared" si="5"/>
        <v>7.785995255766693E-3</v>
      </c>
      <c r="R11" s="83">
        <v>4.3669106462112646E-2</v>
      </c>
      <c r="S11" s="84">
        <f t="shared" si="6"/>
        <v>0.21629856268429032</v>
      </c>
      <c r="T11" s="85">
        <f>分析係数表!F14</f>
        <v>0.31948548583347819</v>
      </c>
      <c r="U11" s="86">
        <f t="shared" si="7"/>
        <v>6.9104251384273535E-2</v>
      </c>
      <c r="V11" s="87">
        <f>分析係数表!D14</f>
        <v>9.0039979141317575E-2</v>
      </c>
      <c r="W11" s="88">
        <f t="shared" si="8"/>
        <v>0</v>
      </c>
      <c r="X11" s="76">
        <f>分析係数表!E14</f>
        <v>7.6134190856944201E-2</v>
      </c>
      <c r="Y11" s="89">
        <f t="shared" si="9"/>
        <v>0</v>
      </c>
    </row>
    <row r="12" spans="1:25" x14ac:dyDescent="0.2">
      <c r="A12" s="6" t="s">
        <v>226</v>
      </c>
      <c r="B12" s="5" t="s">
        <v>29</v>
      </c>
      <c r="C12" s="90"/>
      <c r="D12" s="76">
        <f>投入係数表!AB12</f>
        <v>1.4845605700712588E-2</v>
      </c>
      <c r="E12" s="77">
        <f t="shared" si="0"/>
        <v>1.4845605700712587</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0.28902602136414646</v>
      </c>
      <c r="P12" s="76">
        <f>分析係数表!C15</f>
        <v>0</v>
      </c>
      <c r="Q12" s="82">
        <f t="shared" si="5"/>
        <v>0</v>
      </c>
      <c r="R12" s="83">
        <v>0</v>
      </c>
      <c r="S12" s="84">
        <f t="shared" si="6"/>
        <v>0</v>
      </c>
      <c r="T12" s="85">
        <f>分析係数表!F15</f>
        <v>0.30372492836676218</v>
      </c>
      <c r="U12" s="86">
        <f t="shared" si="7"/>
        <v>0</v>
      </c>
      <c r="V12" s="87">
        <f>分析係数表!D15</f>
        <v>2.2027220630372494E-2</v>
      </c>
      <c r="W12" s="88">
        <f t="shared" si="8"/>
        <v>0</v>
      </c>
      <c r="X12" s="76">
        <f>分析係数表!E15</f>
        <v>2.0355778414517668E-2</v>
      </c>
      <c r="Y12" s="89">
        <f t="shared" si="9"/>
        <v>0</v>
      </c>
    </row>
    <row r="13" spans="1:25" x14ac:dyDescent="0.2">
      <c r="A13" s="6" t="s">
        <v>227</v>
      </c>
      <c r="B13" s="5" t="s">
        <v>30</v>
      </c>
      <c r="C13" s="90"/>
      <c r="D13" s="76">
        <f>投入係数表!AB13</f>
        <v>1.1876484560570071E-2</v>
      </c>
      <c r="E13" s="77">
        <f t="shared" si="0"/>
        <v>1.1876484560570071</v>
      </c>
      <c r="F13" s="76">
        <f>分析係数表!C16</f>
        <v>6.4643221946592777E-2</v>
      </c>
      <c r="G13" s="77">
        <f t="shared" si="1"/>
        <v>7.6773422739421351E-2</v>
      </c>
      <c r="H13" s="77">
        <v>8.9846984589910361E-2</v>
      </c>
      <c r="I13" s="77">
        <f t="shared" si="2"/>
        <v>8.9846984589910361E-2</v>
      </c>
      <c r="J13" s="76">
        <f>分析係数表!G16</f>
        <v>3.2854209445585217E-2</v>
      </c>
      <c r="K13" s="78">
        <f t="shared" si="3"/>
        <v>2.9518516497711823E-3</v>
      </c>
      <c r="L13" s="79"/>
      <c r="M13" s="80"/>
      <c r="N13" s="81">
        <f>分析係数表!H16</f>
        <v>1.6731814555243689E-2</v>
      </c>
      <c r="O13" s="82">
        <f t="shared" si="4"/>
        <v>0.56926408937600481</v>
      </c>
      <c r="P13" s="76">
        <f>分析係数表!C16</f>
        <v>6.4643221946592777E-2</v>
      </c>
      <c r="Q13" s="82">
        <f t="shared" si="5"/>
        <v>3.6799064875758104E-2</v>
      </c>
      <c r="R13" s="83">
        <v>4.3649686821961332E-2</v>
      </c>
      <c r="S13" s="84">
        <f t="shared" si="6"/>
        <v>0.13349667141187169</v>
      </c>
      <c r="T13" s="85">
        <f>分析係数表!F16</f>
        <v>0.28747433264887062</v>
      </c>
      <c r="U13" s="86">
        <f t="shared" si="7"/>
        <v>3.837686652497338E-2</v>
      </c>
      <c r="V13" s="87">
        <f>分析係数表!D16</f>
        <v>2.0533880903490759E-2</v>
      </c>
      <c r="W13" s="88">
        <f t="shared" si="8"/>
        <v>0</v>
      </c>
      <c r="X13" s="76">
        <f>分析係数表!E16</f>
        <v>1.9507186858316223E-2</v>
      </c>
      <c r="Y13" s="89">
        <f t="shared" si="9"/>
        <v>0</v>
      </c>
    </row>
    <row r="14" spans="1:25" x14ac:dyDescent="0.2">
      <c r="A14" s="6" t="s">
        <v>2</v>
      </c>
      <c r="B14" s="5" t="s">
        <v>365</v>
      </c>
      <c r="C14" s="90"/>
      <c r="D14" s="76">
        <f>投入係数表!AB14</f>
        <v>1.4251781472684086E-2</v>
      </c>
      <c r="E14" s="77">
        <f t="shared" si="0"/>
        <v>1.4251781472684086</v>
      </c>
      <c r="F14" s="76">
        <f>分析係数表!C17</f>
        <v>7.1833954921355581E-2</v>
      </c>
      <c r="G14" s="77">
        <f t="shared" si="1"/>
        <v>0.10237618278577994</v>
      </c>
      <c r="H14" s="77">
        <v>0.11384763000988068</v>
      </c>
      <c r="I14" s="77">
        <f t="shared" si="2"/>
        <v>0.11384763000988068</v>
      </c>
      <c r="J14" s="76">
        <f>分析係数表!G17</f>
        <v>0.22404227212681638</v>
      </c>
      <c r="K14" s="78">
        <f t="shared" si="3"/>
        <v>2.5506681703666795E-2</v>
      </c>
      <c r="L14" s="79"/>
      <c r="M14" s="80"/>
      <c r="N14" s="81">
        <f>分析係数表!H17</f>
        <v>2.8642111365580103E-3</v>
      </c>
      <c r="O14" s="82">
        <f t="shared" si="4"/>
        <v>9.7448638284262895E-2</v>
      </c>
      <c r="P14" s="76">
        <f>分析係数表!C17</f>
        <v>7.1833954921355581E-2</v>
      </c>
      <c r="Q14" s="82">
        <f t="shared" si="5"/>
        <v>7.0001210896592269E-3</v>
      </c>
      <c r="R14" s="83">
        <v>1.6145716196951834E-2</v>
      </c>
      <c r="S14" s="84">
        <f t="shared" si="6"/>
        <v>0.12999334620683251</v>
      </c>
      <c r="T14" s="85">
        <f>分析係数表!F17</f>
        <v>0.35984147952443857</v>
      </c>
      <c r="U14" s="86">
        <f t="shared" si="7"/>
        <v>4.6776998027399173E-2</v>
      </c>
      <c r="V14" s="87">
        <f>分析係数表!D17</f>
        <v>0.11783355350066051</v>
      </c>
      <c r="W14" s="88">
        <f t="shared" si="8"/>
        <v>0</v>
      </c>
      <c r="X14" s="76">
        <f>分析係数表!E17</f>
        <v>0.10752972258916776</v>
      </c>
      <c r="Y14" s="89">
        <f t="shared" si="9"/>
        <v>0</v>
      </c>
    </row>
    <row r="15" spans="1:25" x14ac:dyDescent="0.2">
      <c r="A15" s="6" t="s">
        <v>3</v>
      </c>
      <c r="B15" s="5" t="s">
        <v>31</v>
      </c>
      <c r="C15" s="90"/>
      <c r="D15" s="76">
        <f>投入係数表!AB15</f>
        <v>5.9382422802850359E-4</v>
      </c>
      <c r="E15" s="77">
        <f t="shared" si="0"/>
        <v>5.938242280285036E-2</v>
      </c>
      <c r="F15" s="76">
        <f>分析係数表!C18</f>
        <v>8.5547050877982866E-2</v>
      </c>
      <c r="G15" s="77">
        <f t="shared" si="1"/>
        <v>5.0799911447733295E-3</v>
      </c>
      <c r="H15" s="77">
        <v>8.2616843380222942E-3</v>
      </c>
      <c r="I15" s="77">
        <f t="shared" si="2"/>
        <v>8.2616843380222942E-3</v>
      </c>
      <c r="J15" s="76">
        <f>分析係数表!G18</f>
        <v>0.21485411140583555</v>
      </c>
      <c r="K15" s="78">
        <f t="shared" si="3"/>
        <v>1.7750568471612887E-3</v>
      </c>
      <c r="L15" s="79"/>
      <c r="M15" s="80"/>
      <c r="N15" s="81">
        <f>分析係数表!H18</f>
        <v>4.4771236202710384E-4</v>
      </c>
      <c r="O15" s="82">
        <f t="shared" si="4"/>
        <v>1.5232452477299612E-2</v>
      </c>
      <c r="P15" s="76">
        <f>分析係数表!C18</f>
        <v>8.5547050877982866E-2</v>
      </c>
      <c r="Q15" s="82">
        <f t="shared" si="5"/>
        <v>1.3030913870720061E-3</v>
      </c>
      <c r="R15" s="83">
        <v>3.2449371479289263E-3</v>
      </c>
      <c r="S15" s="84">
        <f t="shared" si="6"/>
        <v>1.150662148595122E-2</v>
      </c>
      <c r="T15" s="85">
        <f>分析係数表!F18</f>
        <v>0.45800176834659595</v>
      </c>
      <c r="U15" s="86">
        <f t="shared" si="7"/>
        <v>5.2700529882605948E-3</v>
      </c>
      <c r="V15" s="87">
        <f>分析係数表!D18</f>
        <v>9.637488947833775E-2</v>
      </c>
      <c r="W15" s="88">
        <f t="shared" si="8"/>
        <v>0</v>
      </c>
      <c r="X15" s="76">
        <f>分析係数表!E18</f>
        <v>8.3996463306808128E-2</v>
      </c>
      <c r="Y15" s="89">
        <f t="shared" si="9"/>
        <v>0</v>
      </c>
    </row>
    <row r="16" spans="1:25" x14ac:dyDescent="0.2">
      <c r="A16" s="6" t="s">
        <v>4</v>
      </c>
      <c r="B16" s="5" t="s">
        <v>32</v>
      </c>
      <c r="C16" s="90"/>
      <c r="D16" s="76">
        <f>投入係数表!AB16</f>
        <v>0</v>
      </c>
      <c r="E16" s="77">
        <f t="shared" si="0"/>
        <v>0</v>
      </c>
      <c r="F16" s="76">
        <f>分析係数表!C19</f>
        <v>0.13115875912408759</v>
      </c>
      <c r="G16" s="77">
        <f t="shared" si="1"/>
        <v>0</v>
      </c>
      <c r="H16" s="77">
        <v>3.8993329684487749E-3</v>
      </c>
      <c r="I16" s="77">
        <f t="shared" si="2"/>
        <v>3.8993329684487749E-3</v>
      </c>
      <c r="J16" s="76">
        <f>分析係数表!G19</f>
        <v>5.7684761281883587E-2</v>
      </c>
      <c r="K16" s="78">
        <f t="shared" si="3"/>
        <v>2.2493209144354607E-4</v>
      </c>
      <c r="L16" s="79"/>
      <c r="M16" s="80"/>
      <c r="N16" s="81">
        <f>分析係数表!H19</f>
        <v>-1.1479804154541123E-4</v>
      </c>
      <c r="O16" s="82">
        <f t="shared" si="4"/>
        <v>-3.9057570454614386E-3</v>
      </c>
      <c r="P16" s="76">
        <f>分析係数表!C19</f>
        <v>0.13115875912408759</v>
      </c>
      <c r="Q16" s="82">
        <f t="shared" si="5"/>
        <v>-5.1227424752288485E-4</v>
      </c>
      <c r="R16" s="83">
        <v>3.6845952622664387E-3</v>
      </c>
      <c r="S16" s="84">
        <f t="shared" si="6"/>
        <v>7.5839282307152136E-3</v>
      </c>
      <c r="T16" s="85">
        <f>分析係数表!F19</f>
        <v>0.24015696533682146</v>
      </c>
      <c r="U16" s="86">
        <f t="shared" si="7"/>
        <v>1.8213331892208153E-3</v>
      </c>
      <c r="V16" s="87">
        <f>分析係数表!D19</f>
        <v>2.0536298234139962E-2</v>
      </c>
      <c r="W16" s="88">
        <f t="shared" si="8"/>
        <v>0</v>
      </c>
      <c r="X16" s="76">
        <f>分析係数表!E19</f>
        <v>2.0274689339437543E-2</v>
      </c>
      <c r="Y16" s="89">
        <f t="shared" si="9"/>
        <v>0</v>
      </c>
    </row>
    <row r="17" spans="1:25" x14ac:dyDescent="0.2">
      <c r="A17" s="6" t="s">
        <v>5</v>
      </c>
      <c r="B17" s="5" t="s">
        <v>33</v>
      </c>
      <c r="C17" s="90"/>
      <c r="D17" s="76">
        <f>投入係数表!AB17</f>
        <v>0</v>
      </c>
      <c r="E17" s="77">
        <f t="shared" si="0"/>
        <v>0</v>
      </c>
      <c r="F17" s="76">
        <f>分析係数表!C20</f>
        <v>0.10578609000584449</v>
      </c>
      <c r="G17" s="77">
        <f t="shared" si="1"/>
        <v>0</v>
      </c>
      <c r="H17" s="77">
        <v>2.226024420165275E-3</v>
      </c>
      <c r="I17" s="77">
        <f t="shared" si="2"/>
        <v>2.226024420165275E-3</v>
      </c>
      <c r="J17" s="76">
        <f>分析係数表!G20</f>
        <v>0.10007552870090634</v>
      </c>
      <c r="K17" s="78">
        <f t="shared" si="3"/>
        <v>2.227705707491684E-4</v>
      </c>
      <c r="L17" s="79"/>
      <c r="M17" s="80"/>
      <c r="N17" s="81">
        <f>分析係数表!H20</f>
        <v>5.5677050149524447E-4</v>
      </c>
      <c r="O17" s="82">
        <f t="shared" si="4"/>
        <v>1.8942921670487979E-2</v>
      </c>
      <c r="P17" s="76">
        <f>分析係数表!C20</f>
        <v>0.10578609000584449</v>
      </c>
      <c r="Q17" s="82">
        <f t="shared" si="5"/>
        <v>2.0038976168079035E-3</v>
      </c>
      <c r="R17" s="83">
        <v>6.3259707431070423E-3</v>
      </c>
      <c r="S17" s="84">
        <f t="shared" si="6"/>
        <v>8.5519951632723173E-3</v>
      </c>
      <c r="T17" s="85">
        <f>分析係数表!F20</f>
        <v>0.22356495468277945</v>
      </c>
      <c r="U17" s="86">
        <f t="shared" si="7"/>
        <v>1.9119264111243247E-3</v>
      </c>
      <c r="V17" s="87">
        <f>分析係数表!D20</f>
        <v>3.8519637462235648E-2</v>
      </c>
      <c r="W17" s="88">
        <f t="shared" si="8"/>
        <v>0</v>
      </c>
      <c r="X17" s="76">
        <f>分析係数表!E20</f>
        <v>4.1163141993957701E-2</v>
      </c>
      <c r="Y17" s="89">
        <f t="shared" si="9"/>
        <v>0</v>
      </c>
    </row>
    <row r="18" spans="1:25" x14ac:dyDescent="0.2">
      <c r="A18" s="6" t="s">
        <v>6</v>
      </c>
      <c r="B18" s="5" t="s">
        <v>34</v>
      </c>
      <c r="C18" s="90"/>
      <c r="D18" s="76">
        <f>投入係数表!AB18</f>
        <v>0</v>
      </c>
      <c r="E18" s="77">
        <f t="shared" si="0"/>
        <v>0</v>
      </c>
      <c r="F18" s="76">
        <f>分析係数表!C21</f>
        <v>0.49326544021024965</v>
      </c>
      <c r="G18" s="77">
        <f t="shared" si="1"/>
        <v>0</v>
      </c>
      <c r="H18" s="77">
        <v>3.2661295559631306E-2</v>
      </c>
      <c r="I18" s="77">
        <f t="shared" si="2"/>
        <v>3.2661295559631306E-2</v>
      </c>
      <c r="J18" s="76">
        <f>分析係数表!G21</f>
        <v>0.28516082529957654</v>
      </c>
      <c r="K18" s="78">
        <f t="shared" si="3"/>
        <v>9.3137219971378572E-3</v>
      </c>
      <c r="L18" s="79"/>
      <c r="M18" s="80"/>
      <c r="N18" s="81">
        <f>分析係数表!H21</f>
        <v>9.2412423444056041E-4</v>
      </c>
      <c r="O18" s="82">
        <f t="shared" si="4"/>
        <v>3.1441344215964583E-2</v>
      </c>
      <c r="P18" s="76">
        <f>分析係数表!C21</f>
        <v>0.49326544021024965</v>
      </c>
      <c r="Q18" s="82">
        <f t="shared" si="5"/>
        <v>1.5508928495489757E-2</v>
      </c>
      <c r="R18" s="83">
        <v>4.3420079194342896E-2</v>
      </c>
      <c r="S18" s="84">
        <f t="shared" si="6"/>
        <v>7.6081374753974196E-2</v>
      </c>
      <c r="T18" s="85">
        <f>分析係数表!F21</f>
        <v>0.42584917560140551</v>
      </c>
      <c r="U18" s="86">
        <f t="shared" si="7"/>
        <v>3.2399190717601493E-2</v>
      </c>
      <c r="V18" s="87">
        <f>分析係数表!D21</f>
        <v>0.11514550860437878</v>
      </c>
      <c r="W18" s="88">
        <f t="shared" si="8"/>
        <v>0</v>
      </c>
      <c r="X18" s="76">
        <f>分析係数表!E21</f>
        <v>9.1990269393639065E-2</v>
      </c>
      <c r="Y18" s="89">
        <f t="shared" si="9"/>
        <v>0</v>
      </c>
    </row>
    <row r="19" spans="1:25" x14ac:dyDescent="0.2">
      <c r="A19" s="6" t="s">
        <v>7</v>
      </c>
      <c r="B19" s="5" t="s">
        <v>269</v>
      </c>
      <c r="C19" s="90"/>
      <c r="D19" s="76">
        <f>投入係数表!AB19</f>
        <v>0</v>
      </c>
      <c r="E19" s="77">
        <f t="shared" si="0"/>
        <v>0</v>
      </c>
      <c r="F19" s="76">
        <f>分析係数表!C22</f>
        <v>6.9390630503698536E-2</v>
      </c>
      <c r="G19" s="77">
        <f t="shared" si="1"/>
        <v>0</v>
      </c>
      <c r="H19" s="77">
        <v>2.958546684170572E-3</v>
      </c>
      <c r="I19" s="77">
        <f t="shared" si="2"/>
        <v>2.958546684170572E-3</v>
      </c>
      <c r="J19" s="76">
        <f>分析係数表!G22</f>
        <v>0.19456830158086744</v>
      </c>
      <c r="K19" s="78">
        <f t="shared" si="3"/>
        <v>5.7563940348677521E-4</v>
      </c>
      <c r="L19" s="79"/>
      <c r="M19" s="80"/>
      <c r="N19" s="81">
        <f>分析係数表!H22</f>
        <v>4.5919216618164492E-5</v>
      </c>
      <c r="O19" s="82">
        <f t="shared" si="4"/>
        <v>1.5623028181845754E-3</v>
      </c>
      <c r="P19" s="76">
        <f>分析係数表!C22</f>
        <v>6.9390630503698536E-2</v>
      </c>
      <c r="Q19" s="82">
        <f t="shared" si="5"/>
        <v>1.0840917759153279E-4</v>
      </c>
      <c r="R19" s="83">
        <v>1.2094092633723246E-3</v>
      </c>
      <c r="S19" s="84">
        <f t="shared" si="6"/>
        <v>4.1679559475428967E-3</v>
      </c>
      <c r="T19" s="85">
        <f>分析係数表!F22</f>
        <v>0.41264693960275639</v>
      </c>
      <c r="U19" s="86">
        <f t="shared" si="7"/>
        <v>1.719894266152683E-3</v>
      </c>
      <c r="V19" s="87">
        <f>分析係数表!D22</f>
        <v>5.3506282934738546E-2</v>
      </c>
      <c r="W19" s="88">
        <f t="shared" si="8"/>
        <v>0</v>
      </c>
      <c r="X19" s="76">
        <f>分析係数表!E22</f>
        <v>5.2492906364004867E-2</v>
      </c>
      <c r="Y19" s="89">
        <f t="shared" si="9"/>
        <v>0</v>
      </c>
    </row>
    <row r="20" spans="1:25" x14ac:dyDescent="0.2">
      <c r="A20" s="6" t="s">
        <v>8</v>
      </c>
      <c r="B20" s="5" t="s">
        <v>270</v>
      </c>
      <c r="C20" s="90"/>
      <c r="D20" s="76">
        <f>投入係数表!AB20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7.8115140909228772E-4</v>
      </c>
      <c r="P20" s="76">
        <f>分析係数表!C23</f>
        <v>0</v>
      </c>
      <c r="Q20" s="82">
        <f t="shared" si="5"/>
        <v>0</v>
      </c>
      <c r="R20" s="83">
        <v>0</v>
      </c>
      <c r="S20" s="84">
        <f t="shared" si="6"/>
        <v>0</v>
      </c>
      <c r="T20" s="85">
        <f>分析係数表!F23</f>
        <v>0.44086968301273366</v>
      </c>
      <c r="U20" s="86">
        <f t="shared" si="7"/>
        <v>0</v>
      </c>
      <c r="V20" s="87">
        <f>分析係数表!D23</f>
        <v>7.1254402600921155E-2</v>
      </c>
      <c r="W20" s="88">
        <f t="shared" si="8"/>
        <v>0</v>
      </c>
      <c r="X20" s="76">
        <f>分析係数表!E23</f>
        <v>7.0780276347873206E-2</v>
      </c>
      <c r="Y20" s="89">
        <f t="shared" si="9"/>
        <v>0</v>
      </c>
    </row>
    <row r="21" spans="1:25" x14ac:dyDescent="0.2">
      <c r="A21" s="6" t="s">
        <v>9</v>
      </c>
      <c r="B21" s="5" t="s">
        <v>271</v>
      </c>
      <c r="C21" s="90"/>
      <c r="D21" s="76">
        <f>投入係数表!AB21</f>
        <v>0</v>
      </c>
      <c r="E21" s="77">
        <f t="shared" si="0"/>
        <v>0</v>
      </c>
      <c r="F21" s="76">
        <f>分析係数表!C24</f>
        <v>0.34782608695652173</v>
      </c>
      <c r="G21" s="77">
        <f t="shared" si="1"/>
        <v>0</v>
      </c>
      <c r="H21" s="77">
        <v>1.1703264814449806E-2</v>
      </c>
      <c r="I21" s="77">
        <f t="shared" si="2"/>
        <v>1.1703264814449806E-2</v>
      </c>
      <c r="J21" s="76">
        <f>分析係数表!G24</f>
        <v>0.20816326530612245</v>
      </c>
      <c r="K21" s="78">
        <f t="shared" si="3"/>
        <v>2.4361898185181227E-3</v>
      </c>
      <c r="L21" s="79"/>
      <c r="M21" s="80"/>
      <c r="N21" s="81">
        <f>分析係数表!H24</f>
        <v>3.5587392879077485E-4</v>
      </c>
      <c r="O21" s="82">
        <f t="shared" si="4"/>
        <v>1.2107846840930461E-2</v>
      </c>
      <c r="P21" s="76">
        <f>分析係数表!C24</f>
        <v>0.34782608695652173</v>
      </c>
      <c r="Q21" s="82">
        <f t="shared" si="5"/>
        <v>4.2114249881497253E-3</v>
      </c>
      <c r="R21" s="83">
        <v>1.7485092697595614E-2</v>
      </c>
      <c r="S21" s="84">
        <f t="shared" si="6"/>
        <v>2.9188357512045418E-2</v>
      </c>
      <c r="T21" s="85">
        <f>分析係数表!F24</f>
        <v>0.39183673469387753</v>
      </c>
      <c r="U21" s="86">
        <f t="shared" si="7"/>
        <v>1.1437070698597387E-2</v>
      </c>
      <c r="V21" s="87">
        <f>分析係数表!D24</f>
        <v>9.6598639455782315E-2</v>
      </c>
      <c r="W21" s="88">
        <f t="shared" si="8"/>
        <v>0</v>
      </c>
      <c r="X21" s="76">
        <f>分析係数表!E24</f>
        <v>8.9795918367346933E-2</v>
      </c>
      <c r="Y21" s="89">
        <f t="shared" si="9"/>
        <v>0</v>
      </c>
    </row>
    <row r="22" spans="1:25" x14ac:dyDescent="0.2">
      <c r="A22" s="6" t="s">
        <v>10</v>
      </c>
      <c r="B22" s="5" t="s">
        <v>272</v>
      </c>
      <c r="C22" s="90"/>
      <c r="D22" s="76">
        <f>投入係数表!AB22</f>
        <v>0</v>
      </c>
      <c r="E22" s="77">
        <f t="shared" si="0"/>
        <v>0</v>
      </c>
      <c r="F22" s="76">
        <f>分析係数表!C25</f>
        <v>2.4457402008422391E-2</v>
      </c>
      <c r="G22" s="77">
        <f t="shared" si="1"/>
        <v>0</v>
      </c>
      <c r="H22" s="77">
        <v>1.9394768253423542E-3</v>
      </c>
      <c r="I22" s="77">
        <f t="shared" si="2"/>
        <v>1.9394768253423542E-3</v>
      </c>
      <c r="J22" s="76">
        <f>分析係数表!G25</f>
        <v>0.19696969696969696</v>
      </c>
      <c r="K22" s="78">
        <f t="shared" si="3"/>
        <v>3.8201816256743339E-4</v>
      </c>
      <c r="L22" s="79"/>
      <c r="M22" s="80"/>
      <c r="N22" s="81">
        <f>分析係数表!H25</f>
        <v>5.165911869543506E-4</v>
      </c>
      <c r="O22" s="82">
        <f t="shared" si="4"/>
        <v>1.7575906704576476E-2</v>
      </c>
      <c r="P22" s="76">
        <f>分析係数表!C25</f>
        <v>2.4457402008422391E-2</v>
      </c>
      <c r="Q22" s="82">
        <f t="shared" si="5"/>
        <v>4.2986101593635328E-4</v>
      </c>
      <c r="R22" s="83">
        <v>4.3500142455681883E-3</v>
      </c>
      <c r="S22" s="84">
        <f t="shared" si="6"/>
        <v>6.2894910709105425E-3</v>
      </c>
      <c r="T22" s="85">
        <f>分析係数表!F25</f>
        <v>0.35101010101010099</v>
      </c>
      <c r="U22" s="86">
        <f t="shared" si="7"/>
        <v>2.2076748961024377E-3</v>
      </c>
      <c r="V22" s="87">
        <f>分析係数表!D25</f>
        <v>2.5757575757575757E-2</v>
      </c>
      <c r="W22" s="88">
        <f t="shared" si="8"/>
        <v>0</v>
      </c>
      <c r="X22" s="76">
        <f>分析係数表!E25</f>
        <v>2.5757575757575757E-2</v>
      </c>
      <c r="Y22" s="89">
        <f t="shared" si="9"/>
        <v>0</v>
      </c>
    </row>
    <row r="23" spans="1:25" x14ac:dyDescent="0.2">
      <c r="A23" s="6" t="s">
        <v>11</v>
      </c>
      <c r="B23" s="5" t="s">
        <v>35</v>
      </c>
      <c r="C23" s="90"/>
      <c r="D23" s="76">
        <f>投入係数表!AB23</f>
        <v>0</v>
      </c>
      <c r="E23" s="77">
        <f t="shared" si="0"/>
        <v>0</v>
      </c>
      <c r="F23" s="76">
        <f>分析係数表!C26</f>
        <v>7.6803723816912361E-2</v>
      </c>
      <c r="G23" s="77">
        <f t="shared" si="1"/>
        <v>0</v>
      </c>
      <c r="H23" s="77">
        <v>2.7628538130736544E-3</v>
      </c>
      <c r="I23" s="77">
        <f t="shared" si="2"/>
        <v>2.7628538130736544E-3</v>
      </c>
      <c r="J23" s="76">
        <f>分析係数表!G26</f>
        <v>0.19661921708185054</v>
      </c>
      <c r="K23" s="78">
        <f t="shared" si="3"/>
        <v>5.4323015363814736E-4</v>
      </c>
      <c r="L23" s="79"/>
      <c r="M23" s="80"/>
      <c r="N23" s="81">
        <f>分析係数表!H26</f>
        <v>1.0945993261354961E-2</v>
      </c>
      <c r="O23" s="82">
        <f t="shared" si="4"/>
        <v>0.37241393428474823</v>
      </c>
      <c r="P23" s="76">
        <f>分析係数表!C26</f>
        <v>7.6803723816912361E-2</v>
      </c>
      <c r="Q23" s="82">
        <f t="shared" si="5"/>
        <v>2.8602776954375554E-2</v>
      </c>
      <c r="R23" s="83">
        <v>3.0864840709367583E-2</v>
      </c>
      <c r="S23" s="84">
        <f t="shared" si="6"/>
        <v>3.3627694522441236E-2</v>
      </c>
      <c r="T23" s="85">
        <f>分析係数表!F26</f>
        <v>0.33496441281138789</v>
      </c>
      <c r="U23" s="86">
        <f t="shared" si="7"/>
        <v>1.1264080949910254E-2</v>
      </c>
      <c r="V23" s="87">
        <f>分析係数表!D26</f>
        <v>6.005338078291815E-2</v>
      </c>
      <c r="W23" s="88">
        <f t="shared" si="8"/>
        <v>0</v>
      </c>
      <c r="X23" s="76">
        <f>分析係数表!E26</f>
        <v>6.005338078291815E-2</v>
      </c>
      <c r="Y23" s="89">
        <f t="shared" si="9"/>
        <v>0</v>
      </c>
    </row>
    <row r="24" spans="1:25" x14ac:dyDescent="0.2">
      <c r="A24" s="6" t="s">
        <v>12</v>
      </c>
      <c r="B24" s="5" t="s">
        <v>366</v>
      </c>
      <c r="C24" s="90"/>
      <c r="D24" s="76">
        <f>投入係数表!AB24</f>
        <v>0</v>
      </c>
      <c r="E24" s="77">
        <f t="shared" si="0"/>
        <v>0</v>
      </c>
      <c r="F24" s="76">
        <f>分析係数表!C27</f>
        <v>1</v>
      </c>
      <c r="G24" s="77">
        <f t="shared" si="1"/>
        <v>0</v>
      </c>
      <c r="H24" s="77">
        <v>7.0004296454656608E-3</v>
      </c>
      <c r="I24" s="77">
        <f t="shared" si="2"/>
        <v>7.0004296454656608E-3</v>
      </c>
      <c r="J24" s="76">
        <f>分析係数表!G27</f>
        <v>0.17096451389423448</v>
      </c>
      <c r="K24" s="78">
        <f t="shared" si="3"/>
        <v>1.1968250513878249E-3</v>
      </c>
      <c r="L24" s="79"/>
      <c r="M24" s="80"/>
      <c r="N24" s="81">
        <f>分析係数表!H27</f>
        <v>1.0923033653045878E-2</v>
      </c>
      <c r="O24" s="82">
        <f t="shared" si="4"/>
        <v>0.37163278287565588</v>
      </c>
      <c r="P24" s="76">
        <f>分析係数表!C27</f>
        <v>1</v>
      </c>
      <c r="Q24" s="82">
        <f t="shared" si="5"/>
        <v>0.37163278287565588</v>
      </c>
      <c r="R24" s="83">
        <v>0.38660234972429447</v>
      </c>
      <c r="S24" s="84">
        <f t="shared" si="6"/>
        <v>0.39360277936976013</v>
      </c>
      <c r="T24" s="85">
        <f>分析係数表!F27</f>
        <v>0.32199214841043799</v>
      </c>
      <c r="U24" s="86">
        <f t="shared" si="7"/>
        <v>0.12673700454958869</v>
      </c>
      <c r="V24" s="87">
        <f>分析係数表!D27</f>
        <v>3.2561003771842047E-2</v>
      </c>
      <c r="W24" s="88">
        <f t="shared" si="8"/>
        <v>0</v>
      </c>
      <c r="X24" s="76">
        <f>分析係数表!E27</f>
        <v>3.9334924178277268E-2</v>
      </c>
      <c r="Y24" s="89">
        <f t="shared" si="9"/>
        <v>0</v>
      </c>
    </row>
    <row r="25" spans="1:25" x14ac:dyDescent="0.2">
      <c r="A25" s="6" t="s">
        <v>13</v>
      </c>
      <c r="B25" s="5" t="s">
        <v>192</v>
      </c>
      <c r="C25" s="90"/>
      <c r="D25" s="76">
        <f>投入係数表!AB25</f>
        <v>0</v>
      </c>
      <c r="E25" s="77">
        <f t="shared" si="0"/>
        <v>0</v>
      </c>
      <c r="F25" s="76">
        <f>分析係数表!C28</f>
        <v>0.18074367492972143</v>
      </c>
      <c r="G25" s="77">
        <f t="shared" si="1"/>
        <v>0</v>
      </c>
      <c r="H25" s="77">
        <v>2.4740981447645752E-2</v>
      </c>
      <c r="I25" s="77">
        <f t="shared" si="2"/>
        <v>2.4740981447645752E-2</v>
      </c>
      <c r="J25" s="76">
        <f>分析係数表!G28</f>
        <v>0.12488465087665333</v>
      </c>
      <c r="K25" s="78">
        <f t="shared" si="3"/>
        <v>3.0897688304349969E-3</v>
      </c>
      <c r="L25" s="79"/>
      <c r="M25" s="80"/>
      <c r="N25" s="81">
        <f>分析係数表!H28</f>
        <v>2.063494796778767E-2</v>
      </c>
      <c r="O25" s="82">
        <f t="shared" si="4"/>
        <v>0.70205982892169372</v>
      </c>
      <c r="P25" s="76">
        <f>分析係数表!C28</f>
        <v>0.18074367492972143</v>
      </c>
      <c r="Q25" s="82">
        <f t="shared" si="5"/>
        <v>0.12689287349983844</v>
      </c>
      <c r="R25" s="83">
        <v>0.14641307813956403</v>
      </c>
      <c r="S25" s="84">
        <f t="shared" si="6"/>
        <v>0.17115405958720978</v>
      </c>
      <c r="T25" s="85">
        <f>分析係数表!F28</f>
        <v>0.21337024505280427</v>
      </c>
      <c r="U25" s="86">
        <f t="shared" si="7"/>
        <v>3.6519183635905214E-2</v>
      </c>
      <c r="V25" s="87">
        <f>分析係数表!D28</f>
        <v>2.7888854711370859E-2</v>
      </c>
      <c r="W25" s="88">
        <f t="shared" si="8"/>
        <v>0</v>
      </c>
      <c r="X25" s="76">
        <f>分析係数表!E28</f>
        <v>2.7735055880241978E-2</v>
      </c>
      <c r="Y25" s="89">
        <f t="shared" si="9"/>
        <v>0</v>
      </c>
    </row>
    <row r="26" spans="1:25" x14ac:dyDescent="0.2">
      <c r="A26" s="6" t="s">
        <v>14</v>
      </c>
      <c r="B26" s="5" t="s">
        <v>50</v>
      </c>
      <c r="C26" s="90"/>
      <c r="D26" s="76">
        <f>投入係数表!AB26</f>
        <v>3.5629453681710215E-3</v>
      </c>
      <c r="E26" s="77">
        <f t="shared" si="0"/>
        <v>0.35629453681710216</v>
      </c>
      <c r="F26" s="76">
        <f>分析係数表!C29</f>
        <v>0.4900686838685725</v>
      </c>
      <c r="G26" s="77">
        <f t="shared" si="1"/>
        <v>0.17460879472751989</v>
      </c>
      <c r="H26" s="77">
        <v>0.25422793612495603</v>
      </c>
      <c r="I26" s="77">
        <f t="shared" si="2"/>
        <v>0.25422793612495603</v>
      </c>
      <c r="J26" s="76">
        <f>分析係数表!G29</f>
        <v>0.25811666442139297</v>
      </c>
      <c r="K26" s="78">
        <f t="shared" si="3"/>
        <v>6.5620466875308606E-2</v>
      </c>
      <c r="L26" s="79"/>
      <c r="M26" s="80"/>
      <c r="N26" s="81">
        <f>分析係数表!H29</f>
        <v>9.8668916708280954E-3</v>
      </c>
      <c r="O26" s="82">
        <f t="shared" si="4"/>
        <v>0.33569981805741067</v>
      </c>
      <c r="P26" s="76">
        <f>分析係数表!C29</f>
        <v>0.4900686838685725</v>
      </c>
      <c r="Q26" s="82">
        <f t="shared" si="5"/>
        <v>0.16451596801031448</v>
      </c>
      <c r="R26" s="83">
        <v>0.23697691512305885</v>
      </c>
      <c r="S26" s="84">
        <f t="shared" si="6"/>
        <v>0.49120485124801488</v>
      </c>
      <c r="T26" s="85">
        <f>分析係数表!F29</f>
        <v>0.3889263101172033</v>
      </c>
      <c r="U26" s="86">
        <f t="shared" si="7"/>
        <v>0.19104249030756015</v>
      </c>
      <c r="V26" s="87">
        <f>分析係数表!D29</f>
        <v>9.1472450491714943E-2</v>
      </c>
      <c r="W26" s="88">
        <f t="shared" si="8"/>
        <v>0</v>
      </c>
      <c r="X26" s="76">
        <f>分析係数表!E29</f>
        <v>6.1565404822847905E-2</v>
      </c>
      <c r="Y26" s="89">
        <f t="shared" si="9"/>
        <v>0</v>
      </c>
    </row>
    <row r="27" spans="1:25" x14ac:dyDescent="0.2">
      <c r="A27" s="6" t="s">
        <v>15</v>
      </c>
      <c r="B27" s="5" t="s">
        <v>36</v>
      </c>
      <c r="C27" s="90"/>
      <c r="D27" s="76">
        <f>投入係数表!AB27</f>
        <v>2.9691211401425177E-3</v>
      </c>
      <c r="E27" s="77">
        <f t="shared" si="0"/>
        <v>0.29691211401425177</v>
      </c>
      <c r="F27" s="76">
        <f>分析係数表!C30</f>
        <v>1</v>
      </c>
      <c r="G27" s="77">
        <f t="shared" si="1"/>
        <v>0.29691211401425177</v>
      </c>
      <c r="H27" s="77">
        <v>0.33656888098087917</v>
      </c>
      <c r="I27" s="77">
        <f t="shared" si="2"/>
        <v>0.33656888098087917</v>
      </c>
      <c r="J27" s="76">
        <f>分析係数表!G30</f>
        <v>0.3444616177228233</v>
      </c>
      <c r="K27" s="78">
        <f t="shared" si="3"/>
        <v>0.11593506121783402</v>
      </c>
      <c r="L27" s="79"/>
      <c r="M27" s="80"/>
      <c r="N27" s="81">
        <f>分析係数表!H30</f>
        <v>0</v>
      </c>
      <c r="O27" s="82">
        <f t="shared" si="4"/>
        <v>0</v>
      </c>
      <c r="P27" s="76">
        <f>分析係数表!C30</f>
        <v>1</v>
      </c>
      <c r="Q27" s="82">
        <f t="shared" si="5"/>
        <v>0</v>
      </c>
      <c r="R27" s="83">
        <v>9.0102384339939515E-2</v>
      </c>
      <c r="S27" s="84">
        <f t="shared" si="6"/>
        <v>0.42667126532081867</v>
      </c>
      <c r="T27" s="85">
        <f>分析係数表!F30</f>
        <v>0.4403400309119011</v>
      </c>
      <c r="U27" s="86">
        <f t="shared" si="7"/>
        <v>0.18788043816058925</v>
      </c>
      <c r="V27" s="87">
        <f>分析係数表!D30</f>
        <v>0.12627511591962906</v>
      </c>
      <c r="W27" s="88">
        <f t="shared" si="8"/>
        <v>0</v>
      </c>
      <c r="X27" s="76">
        <f>分析係数表!E30</f>
        <v>8.212261720762494E-2</v>
      </c>
      <c r="Y27" s="89">
        <f t="shared" si="9"/>
        <v>0</v>
      </c>
    </row>
    <row r="28" spans="1:25" x14ac:dyDescent="0.2">
      <c r="A28" s="6" t="s">
        <v>16</v>
      </c>
      <c r="B28" s="5" t="s">
        <v>193</v>
      </c>
      <c r="C28" s="90"/>
      <c r="D28" s="76">
        <f>投入係数表!AB28</f>
        <v>7.6603325415676965E-2</v>
      </c>
      <c r="E28" s="77">
        <f t="shared" si="0"/>
        <v>7.6603325415676968</v>
      </c>
      <c r="F28" s="76">
        <f>分析係数表!C31</f>
        <v>4.323595505617972E-2</v>
      </c>
      <c r="G28" s="77">
        <f t="shared" si="1"/>
        <v>0.33120179348261192</v>
      </c>
      <c r="H28" s="77">
        <v>0.33750192973967763</v>
      </c>
      <c r="I28" s="77">
        <f t="shared" si="2"/>
        <v>0.33750192973967763</v>
      </c>
      <c r="J28" s="76">
        <f>分析係数表!G31</f>
        <v>7.0393374741200831E-2</v>
      </c>
      <c r="K28" s="78">
        <f t="shared" si="3"/>
        <v>2.3757899816043562E-2</v>
      </c>
      <c r="L28" s="79"/>
      <c r="M28" s="80"/>
      <c r="N28" s="81">
        <f>分析係数表!H31</f>
        <v>2.2758711736377779E-2</v>
      </c>
      <c r="O28" s="82">
        <f t="shared" si="4"/>
        <v>0.77431633426273028</v>
      </c>
      <c r="P28" s="76">
        <f>分析係数表!C31</f>
        <v>4.323595505617972E-2</v>
      </c>
      <c r="Q28" s="82">
        <f t="shared" si="5"/>
        <v>3.3478306227449239E-2</v>
      </c>
      <c r="R28" s="83">
        <v>4.3681399494531113E-2</v>
      </c>
      <c r="S28" s="84">
        <f t="shared" si="6"/>
        <v>0.38118332923420872</v>
      </c>
      <c r="T28" s="85">
        <f>分析係数表!F31</f>
        <v>0.34575569358178054</v>
      </c>
      <c r="U28" s="86">
        <f t="shared" si="7"/>
        <v>0.13179630638118603</v>
      </c>
      <c r="V28" s="87">
        <f>分析係数表!D31</f>
        <v>1.4492753623188406E-2</v>
      </c>
      <c r="W28" s="88">
        <f t="shared" si="8"/>
        <v>0</v>
      </c>
      <c r="X28" s="76">
        <f>分析係数表!E31</f>
        <v>1.2422360248447204E-2</v>
      </c>
      <c r="Y28" s="89">
        <f t="shared" si="9"/>
        <v>0</v>
      </c>
    </row>
    <row r="29" spans="1:25" x14ac:dyDescent="0.2">
      <c r="A29" s="6" t="s">
        <v>17</v>
      </c>
      <c r="B29" s="5" t="s">
        <v>273</v>
      </c>
      <c r="C29" s="90"/>
      <c r="D29" s="76">
        <f>投入係数表!AB29</f>
        <v>8.9073634204275536E-3</v>
      </c>
      <c r="E29" s="77">
        <f t="shared" si="0"/>
        <v>0.89073634204275531</v>
      </c>
      <c r="F29" s="76">
        <f>分析係数表!C32</f>
        <v>0.52019105514546249</v>
      </c>
      <c r="G29" s="77">
        <f t="shared" si="1"/>
        <v>0.46335307762363048</v>
      </c>
      <c r="H29" s="77">
        <v>0.49345880637400219</v>
      </c>
      <c r="I29" s="77">
        <f t="shared" si="2"/>
        <v>0.49345880637400219</v>
      </c>
      <c r="J29" s="76">
        <f>分析係数表!G32</f>
        <v>0.14013266998341625</v>
      </c>
      <c r="K29" s="78">
        <f t="shared" si="3"/>
        <v>6.9149700064018549E-2</v>
      </c>
      <c r="L29" s="79"/>
      <c r="M29" s="80"/>
      <c r="N29" s="81">
        <f>分析係数表!H32</f>
        <v>6.5492282701657108E-3</v>
      </c>
      <c r="O29" s="82">
        <f t="shared" si="4"/>
        <v>0.22282343944357508</v>
      </c>
      <c r="P29" s="76">
        <f>分析係数表!C32</f>
        <v>0.52019105514546249</v>
      </c>
      <c r="Q29" s="82">
        <f t="shared" si="5"/>
        <v>0.11591076007529438</v>
      </c>
      <c r="R29" s="83">
        <v>0.14571391389971272</v>
      </c>
      <c r="S29" s="84">
        <f t="shared" si="6"/>
        <v>0.63917272027371497</v>
      </c>
      <c r="T29" s="85">
        <f>分析係数表!F32</f>
        <v>0.48341625207296851</v>
      </c>
      <c r="U29" s="86">
        <f t="shared" si="7"/>
        <v>0.3089864808620032</v>
      </c>
      <c r="V29" s="87">
        <f>分析係数表!D32</f>
        <v>9.1210613598673301E-3</v>
      </c>
      <c r="W29" s="88">
        <f t="shared" si="8"/>
        <v>0</v>
      </c>
      <c r="X29" s="76">
        <f>分析係数表!E32</f>
        <v>1.4096185737976783E-2</v>
      </c>
      <c r="Y29" s="89">
        <f t="shared" si="9"/>
        <v>0</v>
      </c>
    </row>
    <row r="30" spans="1:25" x14ac:dyDescent="0.2">
      <c r="A30" s="6" t="s">
        <v>18</v>
      </c>
      <c r="B30" s="5" t="s">
        <v>274</v>
      </c>
      <c r="C30" s="75">
        <f>最終需要_まとめ!C31</f>
        <v>100</v>
      </c>
      <c r="D30" s="76">
        <f>投入係数表!AB30</f>
        <v>0</v>
      </c>
      <c r="E30" s="77">
        <f t="shared" si="0"/>
        <v>0</v>
      </c>
      <c r="F30" s="76">
        <f>分析係数表!C33</f>
        <v>0.8616094310609943</v>
      </c>
      <c r="G30" s="77">
        <f t="shared" si="1"/>
        <v>0</v>
      </c>
      <c r="H30" s="77">
        <v>3.6104562818904791E-2</v>
      </c>
      <c r="I30" s="77">
        <f t="shared" si="2"/>
        <v>100.03610456281891</v>
      </c>
      <c r="J30" s="76">
        <f>分析係数表!G33</f>
        <v>0.50771971496437052</v>
      </c>
      <c r="K30" s="78">
        <f t="shared" si="3"/>
        <v>50.790302494780377</v>
      </c>
      <c r="L30" s="79"/>
      <c r="M30" s="80"/>
      <c r="N30" s="81">
        <f>分析係数表!H33</f>
        <v>9.6430354898145438E-4</v>
      </c>
      <c r="O30" s="82">
        <f t="shared" si="4"/>
        <v>3.2808359181876086E-2</v>
      </c>
      <c r="P30" s="76">
        <f>分析係数表!C33</f>
        <v>0.8616094310609943</v>
      </c>
      <c r="Q30" s="82">
        <f t="shared" si="5"/>
        <v>2.8267991688741004E-2</v>
      </c>
      <c r="R30" s="83">
        <v>7.9522069884318258E-2</v>
      </c>
      <c r="S30" s="84">
        <f t="shared" si="6"/>
        <v>100.11562663270323</v>
      </c>
      <c r="T30" s="85">
        <f>分析係数表!F33</f>
        <v>0.64489311163895491</v>
      </c>
      <c r="U30" s="86">
        <f t="shared" si="7"/>
        <v>64.563877982847814</v>
      </c>
      <c r="V30" s="87">
        <f>分析係数表!D33</f>
        <v>5.3444180522565318E-2</v>
      </c>
      <c r="W30" s="88">
        <f t="shared" si="8"/>
        <v>5</v>
      </c>
      <c r="X30" s="76">
        <f>分析係数表!E33</f>
        <v>5.6413301662707839E-2</v>
      </c>
      <c r="Y30" s="89">
        <f t="shared" si="9"/>
        <v>6</v>
      </c>
    </row>
    <row r="31" spans="1:25" x14ac:dyDescent="0.2">
      <c r="A31" s="6" t="s">
        <v>19</v>
      </c>
      <c r="B31" s="5" t="s">
        <v>275</v>
      </c>
      <c r="C31" s="90"/>
      <c r="D31" s="76">
        <f>投入係数表!AB31</f>
        <v>1.4845605700712588E-2</v>
      </c>
      <c r="E31" s="77">
        <f t="shared" si="0"/>
        <v>1.4845605700712587</v>
      </c>
      <c r="F31" s="76">
        <f>分析係数表!C34</f>
        <v>0.46533725073451271</v>
      </c>
      <c r="G31" s="77">
        <f t="shared" si="1"/>
        <v>0.69082133422582048</v>
      </c>
      <c r="H31" s="77">
        <v>0.86525791594966528</v>
      </c>
      <c r="I31" s="77">
        <f t="shared" si="2"/>
        <v>0.86525791594966528</v>
      </c>
      <c r="J31" s="76">
        <f>分析係数表!G34</f>
        <v>0.42478189749182116</v>
      </c>
      <c r="K31" s="78">
        <f t="shared" si="3"/>
        <v>0.3675458993569175</v>
      </c>
      <c r="L31" s="79"/>
      <c r="M31" s="80"/>
      <c r="N31" s="81">
        <f>分析係数表!H34</f>
        <v>0.16189393808941618</v>
      </c>
      <c r="O31" s="82">
        <f t="shared" si="4"/>
        <v>5.508093873361994</v>
      </c>
      <c r="P31" s="76">
        <f>分析係数表!C34</f>
        <v>0.46533725073451271</v>
      </c>
      <c r="Q31" s="82">
        <f t="shared" si="5"/>
        <v>2.5631212598178834</v>
      </c>
      <c r="R31" s="83">
        <v>2.7866759623396899</v>
      </c>
      <c r="S31" s="84">
        <f t="shared" si="6"/>
        <v>3.6519338782893551</v>
      </c>
      <c r="T31" s="85">
        <f>分析係数表!F34</f>
        <v>0.69907306434023986</v>
      </c>
      <c r="U31" s="86">
        <f t="shared" si="7"/>
        <v>2.5529686070636761</v>
      </c>
      <c r="V31" s="87">
        <f>分析係数表!D34</f>
        <v>0.22532715376226828</v>
      </c>
      <c r="W31" s="88">
        <f t="shared" si="8"/>
        <v>1</v>
      </c>
      <c r="X31" s="76">
        <f>分析係数表!E34</f>
        <v>0.16319520174482008</v>
      </c>
      <c r="Y31" s="89">
        <f t="shared" si="9"/>
        <v>1</v>
      </c>
    </row>
    <row r="32" spans="1:25" x14ac:dyDescent="0.2">
      <c r="A32" s="6" t="s">
        <v>20</v>
      </c>
      <c r="B32" s="5" t="s">
        <v>37</v>
      </c>
      <c r="C32" s="90"/>
      <c r="D32" s="76">
        <f>投入係数表!AB32</f>
        <v>2.6722090261282659E-2</v>
      </c>
      <c r="E32" s="77">
        <f t="shared" si="0"/>
        <v>2.6722090261282658</v>
      </c>
      <c r="F32" s="76">
        <f>分析係数表!C35</f>
        <v>0.39835445318599483</v>
      </c>
      <c r="G32" s="77">
        <f t="shared" si="1"/>
        <v>1.0644863654020051</v>
      </c>
      <c r="H32" s="77">
        <v>1.1392268154408058</v>
      </c>
      <c r="I32" s="77">
        <f t="shared" si="2"/>
        <v>1.1392268154408058</v>
      </c>
      <c r="J32" s="76">
        <f>分析係数表!G35</f>
        <v>0.31392226148409896</v>
      </c>
      <c r="K32" s="78">
        <f t="shared" si="3"/>
        <v>0.35762865824650603</v>
      </c>
      <c r="L32" s="79"/>
      <c r="M32" s="80"/>
      <c r="N32" s="81">
        <f>分析係数表!H35</f>
        <v>6.1135697025008755E-2</v>
      </c>
      <c r="O32" s="82">
        <f t="shared" si="4"/>
        <v>2.0800109145604893</v>
      </c>
      <c r="P32" s="76">
        <f>分析係数表!C35</f>
        <v>0.39835445318599483</v>
      </c>
      <c r="Q32" s="82">
        <f t="shared" si="5"/>
        <v>0.82858161049064472</v>
      </c>
      <c r="R32" s="83">
        <v>1.0655349020735667</v>
      </c>
      <c r="S32" s="84">
        <f t="shared" si="6"/>
        <v>2.2047617175143728</v>
      </c>
      <c r="T32" s="85">
        <f>分析係数表!F35</f>
        <v>0.64325088339222614</v>
      </c>
      <c r="U32" s="86">
        <f t="shared" si="7"/>
        <v>1.4182149224604821</v>
      </c>
      <c r="V32" s="87">
        <f>分析係数表!D35</f>
        <v>6.9257950530035334E-2</v>
      </c>
      <c r="W32" s="88">
        <f t="shared" si="8"/>
        <v>0</v>
      </c>
      <c r="X32" s="76">
        <f>分析係数表!E35</f>
        <v>6.332155477031802E-2</v>
      </c>
      <c r="Y32" s="89">
        <f t="shared" si="9"/>
        <v>0</v>
      </c>
    </row>
    <row r="33" spans="1:25" x14ac:dyDescent="0.2">
      <c r="A33" s="6" t="s">
        <v>21</v>
      </c>
      <c r="B33" s="5" t="s">
        <v>38</v>
      </c>
      <c r="C33" s="90"/>
      <c r="D33" s="76">
        <f>投入係数表!AB33</f>
        <v>1.1876484560570072E-3</v>
      </c>
      <c r="E33" s="77">
        <f t="shared" si="0"/>
        <v>0.11876484560570072</v>
      </c>
      <c r="F33" s="76">
        <f>分析係数表!C36</f>
        <v>0.82984806862140492</v>
      </c>
      <c r="G33" s="77">
        <f t="shared" si="1"/>
        <v>9.8556777746010085E-2</v>
      </c>
      <c r="H33" s="77">
        <v>0.21572434347395553</v>
      </c>
      <c r="I33" s="77">
        <f t="shared" si="2"/>
        <v>0.21572434347395553</v>
      </c>
      <c r="J33" s="76">
        <f>分析係数表!G36</f>
        <v>2.3700511715593859E-2</v>
      </c>
      <c r="K33" s="78">
        <f t="shared" si="3"/>
        <v>5.1127773298432766E-3</v>
      </c>
      <c r="L33" s="79"/>
      <c r="M33" s="80"/>
      <c r="N33" s="81">
        <f>分析係数表!H36</f>
        <v>0.1825633254696675</v>
      </c>
      <c r="O33" s="82">
        <f t="shared" si="4"/>
        <v>6.211325429397327</v>
      </c>
      <c r="P33" s="76">
        <f>分析係数表!C36</f>
        <v>0.82984806862140492</v>
      </c>
      <c r="Q33" s="82">
        <f t="shared" si="5"/>
        <v>5.1544564111643902</v>
      </c>
      <c r="R33" s="83">
        <v>5.3816663405878646</v>
      </c>
      <c r="S33" s="84">
        <f t="shared" si="6"/>
        <v>5.5973906840618204</v>
      </c>
      <c r="T33" s="85">
        <f>分析係数表!F36</f>
        <v>0.87735658497172098</v>
      </c>
      <c r="U33" s="86">
        <f t="shared" si="7"/>
        <v>4.9109075753210041</v>
      </c>
      <c r="V33" s="87">
        <f>分析係数表!D36</f>
        <v>1.3129544842445462E-2</v>
      </c>
      <c r="W33" s="88">
        <f t="shared" si="8"/>
        <v>0</v>
      </c>
      <c r="X33" s="76">
        <f>分析係数表!E36</f>
        <v>5.0498249394021009E-3</v>
      </c>
      <c r="Y33" s="89">
        <f t="shared" si="9"/>
        <v>0</v>
      </c>
    </row>
    <row r="34" spans="1:25" x14ac:dyDescent="0.2">
      <c r="A34" s="6" t="s">
        <v>22</v>
      </c>
      <c r="B34" s="5" t="s">
        <v>378</v>
      </c>
      <c r="C34" s="90"/>
      <c r="D34" s="76">
        <f>投入係数表!AB34</f>
        <v>4.3942992874109264E-2</v>
      </c>
      <c r="E34" s="77">
        <f t="shared" si="0"/>
        <v>4.3942992874109263</v>
      </c>
      <c r="F34" s="76">
        <f>分析係数表!C37</f>
        <v>0.51418558077436582</v>
      </c>
      <c r="G34" s="77">
        <f t="shared" si="1"/>
        <v>2.259485331193769</v>
      </c>
      <c r="H34" s="77">
        <v>2.482878587676832</v>
      </c>
      <c r="I34" s="77">
        <f t="shared" si="2"/>
        <v>2.482878587676832</v>
      </c>
      <c r="J34" s="76">
        <f>分析係数表!G37</f>
        <v>0.49604430379746833</v>
      </c>
      <c r="K34" s="78">
        <f t="shared" si="3"/>
        <v>1.2316177804377955</v>
      </c>
      <c r="L34" s="79"/>
      <c r="M34" s="80"/>
      <c r="N34" s="81">
        <f>分析係数表!H37</f>
        <v>4.8416074021777188E-2</v>
      </c>
      <c r="O34" s="82">
        <f t="shared" si="4"/>
        <v>1.6472530339233618</v>
      </c>
      <c r="P34" s="76">
        <f>分析係数表!C37</f>
        <v>0.51418558077436582</v>
      </c>
      <c r="Q34" s="82">
        <f t="shared" si="5"/>
        <v>0.84699375793021991</v>
      </c>
      <c r="R34" s="83">
        <v>1.0262815153253519</v>
      </c>
      <c r="S34" s="84">
        <f t="shared" si="6"/>
        <v>3.5091601030021842</v>
      </c>
      <c r="T34" s="85">
        <f>分析係数表!F37</f>
        <v>0.72084956183057447</v>
      </c>
      <c r="U34" s="86">
        <f t="shared" si="7"/>
        <v>2.5295765226424582</v>
      </c>
      <c r="V34" s="87">
        <f>分析係数表!D37</f>
        <v>0.12153115871470302</v>
      </c>
      <c r="W34" s="88">
        <f t="shared" si="8"/>
        <v>0</v>
      </c>
      <c r="X34" s="76">
        <f>分析係数表!E37</f>
        <v>0.11197663096397274</v>
      </c>
      <c r="Y34" s="89">
        <f t="shared" si="9"/>
        <v>0</v>
      </c>
    </row>
    <row r="35" spans="1:25" x14ac:dyDescent="0.2">
      <c r="A35" s="6" t="s">
        <v>23</v>
      </c>
      <c r="B35" s="5" t="s">
        <v>194</v>
      </c>
      <c r="C35" s="90"/>
      <c r="D35" s="76">
        <f>投入係数表!AB35</f>
        <v>8.9073634204275536E-3</v>
      </c>
      <c r="E35" s="77">
        <f t="shared" si="0"/>
        <v>0.89073634204275531</v>
      </c>
      <c r="F35" s="76">
        <f>分析係数表!C38</f>
        <v>1.798368367772285E-2</v>
      </c>
      <c r="G35" s="77">
        <f t="shared" si="1"/>
        <v>1.6018720615548855E-2</v>
      </c>
      <c r="H35" s="77">
        <v>2.1987185322772367E-2</v>
      </c>
      <c r="I35" s="77">
        <f t="shared" si="2"/>
        <v>2.1987185322772367E-2</v>
      </c>
      <c r="J35" s="76">
        <f>分析係数表!G38</f>
        <v>0.32425742574257427</v>
      </c>
      <c r="K35" s="78">
        <f t="shared" si="3"/>
        <v>7.1295081120870797E-3</v>
      </c>
      <c r="L35" s="79"/>
      <c r="M35" s="80"/>
      <c r="N35" s="81">
        <f>分析係数表!H38</f>
        <v>4.2681911846583896E-2</v>
      </c>
      <c r="O35" s="82">
        <f t="shared" si="4"/>
        <v>1.4521604695025629</v>
      </c>
      <c r="P35" s="76">
        <f>分析係数表!C38</f>
        <v>1.798368367772285E-2</v>
      </c>
      <c r="Q35" s="82">
        <f t="shared" si="5"/>
        <v>2.6115194532827592E-2</v>
      </c>
      <c r="R35" s="83">
        <v>3.3033569661425934E-2</v>
      </c>
      <c r="S35" s="84">
        <f t="shared" si="6"/>
        <v>5.5020754984198297E-2</v>
      </c>
      <c r="T35" s="85">
        <f>分析係数表!F38</f>
        <v>0.53712871287128716</v>
      </c>
      <c r="U35" s="86">
        <f t="shared" si="7"/>
        <v>2.9553227305868891E-2</v>
      </c>
      <c r="V35" s="87">
        <f>分析係数表!D38</f>
        <v>0.15099009900990099</v>
      </c>
      <c r="W35" s="88">
        <f t="shared" si="8"/>
        <v>0</v>
      </c>
      <c r="X35" s="76">
        <f>分析係数表!E38</f>
        <v>0.14603960396039603</v>
      </c>
      <c r="Y35" s="89">
        <f t="shared" si="9"/>
        <v>0</v>
      </c>
    </row>
    <row r="36" spans="1:25" x14ac:dyDescent="0.2">
      <c r="A36" s="6" t="s">
        <v>24</v>
      </c>
      <c r="B36" s="5" t="s">
        <v>39</v>
      </c>
      <c r="C36" s="90"/>
      <c r="D36" s="76">
        <f>投入係数表!AB36</f>
        <v>0</v>
      </c>
      <c r="E36" s="77">
        <f t="shared" si="0"/>
        <v>0</v>
      </c>
      <c r="F36" s="76">
        <f>分析係数表!C39</f>
        <v>1</v>
      </c>
      <c r="G36" s="77">
        <f t="shared" si="1"/>
        <v>0</v>
      </c>
      <c r="H36" s="77">
        <v>0.26778347992120072</v>
      </c>
      <c r="I36" s="77">
        <f t="shared" si="2"/>
        <v>0.26778347992120072</v>
      </c>
      <c r="J36" s="76">
        <f>分析係数表!G39</f>
        <v>0.35219608488238197</v>
      </c>
      <c r="K36" s="78">
        <f t="shared" si="3"/>
        <v>9.431229322442683E-2</v>
      </c>
      <c r="L36" s="79"/>
      <c r="M36" s="80"/>
      <c r="N36" s="81">
        <f>分析係数表!H39</f>
        <v>3.8399944896940056E-3</v>
      </c>
      <c r="O36" s="82">
        <f t="shared" si="4"/>
        <v>0.13064757317068512</v>
      </c>
      <c r="P36" s="76">
        <f>分析係数表!C39</f>
        <v>1</v>
      </c>
      <c r="Q36" s="82">
        <f t="shared" si="5"/>
        <v>0.13064757317068512</v>
      </c>
      <c r="R36" s="83">
        <v>0.21808044146668829</v>
      </c>
      <c r="S36" s="84">
        <f t="shared" si="6"/>
        <v>0.48586392138788903</v>
      </c>
      <c r="T36" s="85">
        <f>分析係数表!F39</f>
        <v>0.70282941273235733</v>
      </c>
      <c r="U36" s="86">
        <f t="shared" si="7"/>
        <v>0.34147945453689027</v>
      </c>
      <c r="V36" s="87">
        <f>分析係数表!D39</f>
        <v>6.3990787958545819E-2</v>
      </c>
      <c r="W36" s="88">
        <f t="shared" si="8"/>
        <v>0</v>
      </c>
      <c r="X36" s="76">
        <f>分析係数表!E39</f>
        <v>7.9453857542358938E-2</v>
      </c>
      <c r="Y36" s="89">
        <f t="shared" si="9"/>
        <v>0</v>
      </c>
    </row>
    <row r="37" spans="1:25" x14ac:dyDescent="0.2">
      <c r="A37" s="6" t="s">
        <v>25</v>
      </c>
      <c r="B37" s="5" t="s">
        <v>40</v>
      </c>
      <c r="C37" s="90"/>
      <c r="D37" s="76">
        <f>投入係数表!AB37</f>
        <v>0</v>
      </c>
      <c r="E37" s="77">
        <f t="shared" si="0"/>
        <v>0</v>
      </c>
      <c r="F37" s="76">
        <f>分析係数表!C40</f>
        <v>0.9626016260162602</v>
      </c>
      <c r="G37" s="77">
        <f t="shared" si="1"/>
        <v>0</v>
      </c>
      <c r="H37" s="77">
        <v>1.6158004367387675E-3</v>
      </c>
      <c r="I37" s="77">
        <f t="shared" si="2"/>
        <v>1.6158004367387675E-3</v>
      </c>
      <c r="J37" s="76">
        <f>分析係数表!G40</f>
        <v>0.50871012884234912</v>
      </c>
      <c r="K37" s="78">
        <f t="shared" si="3"/>
        <v>8.2197404835690241E-4</v>
      </c>
      <c r="L37" s="79"/>
      <c r="M37" s="80"/>
      <c r="N37" s="81">
        <f>分析係数表!H40</f>
        <v>2.9858970605961464E-2</v>
      </c>
      <c r="O37" s="82">
        <f t="shared" si="4"/>
        <v>1.0158874075245203</v>
      </c>
      <c r="P37" s="76">
        <f>分析係数表!C40</f>
        <v>0.9626016260162602</v>
      </c>
      <c r="Q37" s="82">
        <f t="shared" si="5"/>
        <v>0.97789487033254641</v>
      </c>
      <c r="R37" s="83">
        <v>0.97963726231593762</v>
      </c>
      <c r="S37" s="84">
        <f t="shared" si="6"/>
        <v>0.98125306275267643</v>
      </c>
      <c r="T37" s="85">
        <f>分析係数表!F40</f>
        <v>0.70414515272885203</v>
      </c>
      <c r="U37" s="86">
        <f t="shared" si="7"/>
        <v>0.69094458773763712</v>
      </c>
      <c r="V37" s="87">
        <f>分析係数表!D40</f>
        <v>8.6039666071514739E-2</v>
      </c>
      <c r="W37" s="88">
        <f t="shared" si="8"/>
        <v>0</v>
      </c>
      <c r="X37" s="76">
        <f>分析係数表!E40</f>
        <v>4.8545094822178253E-2</v>
      </c>
      <c r="Y37" s="89">
        <f t="shared" si="9"/>
        <v>0</v>
      </c>
    </row>
    <row r="38" spans="1:25" x14ac:dyDescent="0.2">
      <c r="A38" s="6" t="s">
        <v>26</v>
      </c>
      <c r="B38" s="5" t="s">
        <v>277</v>
      </c>
      <c r="C38" s="90"/>
      <c r="D38" s="76">
        <f>投入係数表!AB38</f>
        <v>0</v>
      </c>
      <c r="E38" s="77">
        <f t="shared" si="0"/>
        <v>0</v>
      </c>
      <c r="F38" s="76">
        <f>分析係数表!C41</f>
        <v>0.80407934786411506</v>
      </c>
      <c r="G38" s="77">
        <f t="shared" si="1"/>
        <v>0</v>
      </c>
      <c r="H38" s="77">
        <v>4.0415879127673844E-3</v>
      </c>
      <c r="I38" s="77">
        <f t="shared" si="2"/>
        <v>4.0415879127673844E-3</v>
      </c>
      <c r="J38" s="76">
        <f>分析係数表!G41</f>
        <v>0.44359889765752225</v>
      </c>
      <c r="K38" s="78">
        <f t="shared" si="3"/>
        <v>1.792843942889578E-3</v>
      </c>
      <c r="L38" s="79"/>
      <c r="M38" s="80"/>
      <c r="N38" s="81">
        <f>分析係数表!H41</f>
        <v>5.117122701886706E-2</v>
      </c>
      <c r="O38" s="82">
        <f t="shared" si="4"/>
        <v>1.7409912030144366</v>
      </c>
      <c r="P38" s="76">
        <f>分析係数表!C41</f>
        <v>0.80407934786411506</v>
      </c>
      <c r="Q38" s="82">
        <f t="shared" si="5"/>
        <v>1.3998950711570093</v>
      </c>
      <c r="R38" s="83">
        <v>1.4253303838446456</v>
      </c>
      <c r="S38" s="84">
        <f t="shared" si="6"/>
        <v>1.4293719717574129</v>
      </c>
      <c r="T38" s="85">
        <f>分析係数表!F41</f>
        <v>0.54800826756858323</v>
      </c>
      <c r="U38" s="86">
        <f t="shared" si="7"/>
        <v>0.7833076579538697</v>
      </c>
      <c r="V38" s="87">
        <f>分析係数表!D41</f>
        <v>0.13760491043467368</v>
      </c>
      <c r="W38" s="88">
        <f t="shared" si="8"/>
        <v>0</v>
      </c>
      <c r="X38" s="76">
        <f>分析係数表!E41</f>
        <v>0.12955655768508079</v>
      </c>
      <c r="Y38" s="89">
        <f t="shared" si="9"/>
        <v>0</v>
      </c>
    </row>
    <row r="39" spans="1:25" x14ac:dyDescent="0.2">
      <c r="A39" s="6" t="s">
        <v>51</v>
      </c>
      <c r="B39" s="5" t="s">
        <v>368</v>
      </c>
      <c r="C39" s="90"/>
      <c r="D39" s="76">
        <f>投入係数表!AB39</f>
        <v>1.7814726840855108E-3</v>
      </c>
      <c r="E39" s="77">
        <f>$C$30*D39</f>
        <v>0.17814726840855108</v>
      </c>
      <c r="F39" s="76">
        <f>分析係数表!C42</f>
        <v>0.72084063047285463</v>
      </c>
      <c r="G39" s="77">
        <f>E39*F39</f>
        <v>0.12841578927663683</v>
      </c>
      <c r="H39" s="77">
        <v>0.14416396807024498</v>
      </c>
      <c r="I39" s="77">
        <f>C39+H39</f>
        <v>0.14416396807024498</v>
      </c>
      <c r="J39" s="76">
        <f>分析係数表!G42</f>
        <v>0.48553519768563164</v>
      </c>
      <c r="K39" s="78">
        <f>I39*J39</f>
        <v>6.9996680736131481E-2</v>
      </c>
      <c r="L39" s="79"/>
      <c r="M39" s="80"/>
      <c r="N39" s="81">
        <f>分析係数表!H42</f>
        <v>1.3345272329654056E-2</v>
      </c>
      <c r="O39" s="82">
        <f t="shared" si="4"/>
        <v>0.45404425653489228</v>
      </c>
      <c r="P39" s="76">
        <f>分析係数表!C42</f>
        <v>0.72084063047285463</v>
      </c>
      <c r="Q39" s="82">
        <f>O39*P39</f>
        <v>0.32729354814319028</v>
      </c>
      <c r="R39" s="83">
        <v>0.344123322234135</v>
      </c>
      <c r="S39" s="84">
        <f>I39+R39</f>
        <v>0.48828729030438001</v>
      </c>
      <c r="T39" s="85">
        <f>分析係数表!F42</f>
        <v>0.55737704918032782</v>
      </c>
      <c r="U39" s="86">
        <f>S39*T39</f>
        <v>0.27216012902211345</v>
      </c>
      <c r="V39" s="87">
        <f>分析係数表!D42</f>
        <v>0.19961427193828352</v>
      </c>
      <c r="W39" s="88">
        <f>ROUND(S39*V39,0)</f>
        <v>0</v>
      </c>
      <c r="X39" s="76">
        <f>分析係数表!E42</f>
        <v>0.15043394406943106</v>
      </c>
      <c r="Y39" s="89">
        <f>ROUND(S39*X39,0)</f>
        <v>0</v>
      </c>
    </row>
    <row r="40" spans="1:25" x14ac:dyDescent="0.2">
      <c r="A40" s="6" t="s">
        <v>195</v>
      </c>
      <c r="B40" s="5" t="s">
        <v>41</v>
      </c>
      <c r="C40" s="90"/>
      <c r="D40" s="76">
        <f>投入係数表!AB40</f>
        <v>6.1757719714964368E-2</v>
      </c>
      <c r="E40" s="77">
        <f>$C$30*D40</f>
        <v>6.1757719714964372</v>
      </c>
      <c r="F40" s="76">
        <f>分析係数表!C43</f>
        <v>0.38963327337469256</v>
      </c>
      <c r="G40" s="77">
        <f>E40*F40</f>
        <v>2.4062862488698351</v>
      </c>
      <c r="H40" s="77">
        <v>2.7880961976780108</v>
      </c>
      <c r="I40" s="77">
        <f>C40+H40</f>
        <v>2.7880961976780108</v>
      </c>
      <c r="J40" s="76">
        <f>分析係数表!G43</f>
        <v>0.33758167298539971</v>
      </c>
      <c r="K40" s="78">
        <f>I40*J40</f>
        <v>0.94121017885637459</v>
      </c>
      <c r="L40" s="79"/>
      <c r="M40" s="80"/>
      <c r="N40" s="81">
        <f>分析係数表!H43</f>
        <v>3.6299140736659033E-2</v>
      </c>
      <c r="O40" s="82">
        <f t="shared" si="4"/>
        <v>1.235000377774907</v>
      </c>
      <c r="P40" s="76">
        <f>分析係数表!C43</f>
        <v>0.38963327337469256</v>
      </c>
      <c r="Q40" s="82">
        <f>O40*P40</f>
        <v>0.48119723981141893</v>
      </c>
      <c r="R40" s="83">
        <v>0.8601996802592794</v>
      </c>
      <c r="S40" s="84">
        <f>I40+R40</f>
        <v>3.64829587793729</v>
      </c>
      <c r="T40" s="85">
        <f>分析係数表!F43</f>
        <v>0.6053884004194563</v>
      </c>
      <c r="U40" s="86">
        <f>S40*T40</f>
        <v>2.2086360058013521</v>
      </c>
      <c r="V40" s="87">
        <f>分析係数表!D43</f>
        <v>0.1323707348552069</v>
      </c>
      <c r="W40" s="88">
        <f>ROUND(S40*V40,0)</f>
        <v>0</v>
      </c>
      <c r="X40" s="76">
        <f>分析係数表!E43</f>
        <v>0.1111559248205211</v>
      </c>
      <c r="Y40" s="89">
        <f>ROUND(S40*X40,0)</f>
        <v>0</v>
      </c>
    </row>
    <row r="41" spans="1:25" x14ac:dyDescent="0.2">
      <c r="A41" s="6" t="s">
        <v>341</v>
      </c>
      <c r="B41" s="5" t="s">
        <v>42</v>
      </c>
      <c r="C41" s="90"/>
      <c r="D41" s="76">
        <f>投入係数表!AB41</f>
        <v>0</v>
      </c>
      <c r="E41" s="77">
        <f>$C$30*D41</f>
        <v>0</v>
      </c>
      <c r="F41" s="76">
        <f>分析係数表!C44</f>
        <v>0.46868809379421872</v>
      </c>
      <c r="G41" s="77">
        <f>E41*F41</f>
        <v>0</v>
      </c>
      <c r="H41" s="77">
        <v>3.3234818292272243E-3</v>
      </c>
      <c r="I41" s="77">
        <f>C41+H41</f>
        <v>3.3234818292272243E-3</v>
      </c>
      <c r="J41" s="76">
        <f>分析係数表!G44</f>
        <v>0.26169007702763936</v>
      </c>
      <c r="K41" s="78">
        <f>I41*J41</f>
        <v>8.6972221589043212E-4</v>
      </c>
      <c r="L41" s="79"/>
      <c r="M41" s="80"/>
      <c r="N41" s="81">
        <f>分析係数表!H44</f>
        <v>0.11189365109431233</v>
      </c>
      <c r="O41" s="82">
        <f t="shared" si="4"/>
        <v>3.8069413922112645</v>
      </c>
      <c r="P41" s="76">
        <f>分析係数表!C44</f>
        <v>0.46868809379421872</v>
      </c>
      <c r="Q41" s="82">
        <f>O41*P41</f>
        <v>1.7842681043018067</v>
      </c>
      <c r="R41" s="83">
        <v>1.8133288560249461</v>
      </c>
      <c r="S41" s="84">
        <f>I41+R41</f>
        <v>1.8166523378541732</v>
      </c>
      <c r="T41" s="85">
        <f>分析係数表!F44</f>
        <v>0.56748980516538283</v>
      </c>
      <c r="U41" s="86">
        <f>S41*T41</f>
        <v>1.0309316812621021</v>
      </c>
      <c r="V41" s="87">
        <f>分析係数表!D44</f>
        <v>0.1153375623017671</v>
      </c>
      <c r="W41" s="88">
        <f>ROUND(S41*V41,0)</f>
        <v>0</v>
      </c>
      <c r="X41" s="76">
        <f>分析係数表!E44</f>
        <v>8.8151336656094245E-2</v>
      </c>
      <c r="Y41" s="89">
        <f>ROUND(S41*X41,0)</f>
        <v>0</v>
      </c>
    </row>
    <row r="42" spans="1:25" x14ac:dyDescent="0.2">
      <c r="A42" s="6" t="s">
        <v>342</v>
      </c>
      <c r="B42" s="5" t="s">
        <v>279</v>
      </c>
      <c r="C42" s="90"/>
      <c r="D42" s="76">
        <f>投入係数表!AB42</f>
        <v>3.5629453681710215E-3</v>
      </c>
      <c r="E42" s="77">
        <f>$C$30*D42</f>
        <v>0.35629453681710216</v>
      </c>
      <c r="F42" s="76">
        <f>分析係数表!C45</f>
        <v>1</v>
      </c>
      <c r="G42" s="77">
        <f>E42*F42</f>
        <v>0.35629453681710216</v>
      </c>
      <c r="H42" s="77">
        <v>0.37842884176674602</v>
      </c>
      <c r="I42" s="77">
        <f>C42+H42</f>
        <v>0.37842884176674602</v>
      </c>
      <c r="J42" s="76">
        <f>分析係数表!G45</f>
        <v>0</v>
      </c>
      <c r="K42" s="78">
        <f>I42*J42</f>
        <v>0</v>
      </c>
      <c r="L42" s="79"/>
      <c r="M42" s="80"/>
      <c r="N42" s="81">
        <f>分析係数表!H45</f>
        <v>0</v>
      </c>
      <c r="O42" s="82">
        <f t="shared" si="4"/>
        <v>0</v>
      </c>
      <c r="P42" s="76">
        <f>分析係数表!C45</f>
        <v>1</v>
      </c>
      <c r="Q42" s="82">
        <f>O42*P42</f>
        <v>0</v>
      </c>
      <c r="R42" s="83">
        <v>3.589893313319132E-2</v>
      </c>
      <c r="S42" s="84">
        <f>I42+R42</f>
        <v>0.41432777489993733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投入係数表!AB43</f>
        <v>2.5534441805225652E-2</v>
      </c>
      <c r="E43" s="77">
        <f>$C$30*D43</f>
        <v>2.5534441805225652</v>
      </c>
      <c r="F43" s="76">
        <f>分析係数表!C46</f>
        <v>0.536069455406472</v>
      </c>
      <c r="G43" s="77">
        <f>E43*F43</f>
        <v>1.3688234312635568</v>
      </c>
      <c r="H43" s="77">
        <v>1.4132325048864611</v>
      </c>
      <c r="I43" s="77">
        <f>C43+H43</f>
        <v>1.4132325048864611</v>
      </c>
      <c r="J43" s="76">
        <f>分析係数表!G46</f>
        <v>9.4007050528789656E-3</v>
      </c>
      <c r="K43" s="78">
        <f>I43*J43</f>
        <v>1.3285381949578953E-2</v>
      </c>
      <c r="L43" s="79"/>
      <c r="M43" s="80"/>
      <c r="N43" s="81">
        <f>分析係数表!H46</f>
        <v>2.2310999374350673E-2</v>
      </c>
      <c r="O43" s="82">
        <f t="shared" si="4"/>
        <v>0.75908388178543063</v>
      </c>
      <c r="P43" s="76">
        <f>分析係数表!C46</f>
        <v>0.536069455406472</v>
      </c>
      <c r="Q43" s="82">
        <f>O43*P43</f>
        <v>0.40692168311654658</v>
      </c>
      <c r="R43" s="83">
        <v>0.46142865686758883</v>
      </c>
      <c r="S43" s="84">
        <f>I43+R43</f>
        <v>1.8746611617540498</v>
      </c>
      <c r="T43" s="85">
        <f>分析係数表!F46</f>
        <v>0.31345475910693305</v>
      </c>
      <c r="U43" s="86">
        <f>S43*T43</f>
        <v>0.58762146286473893</v>
      </c>
      <c r="V43" s="87">
        <f>分析係数表!D46</f>
        <v>1.7626321974148062E-3</v>
      </c>
      <c r="W43" s="88">
        <f>ROUND(S43*V43,0)</f>
        <v>0</v>
      </c>
      <c r="X43" s="76">
        <f>分析係数表!E46</f>
        <v>4.4065804935370153E-3</v>
      </c>
      <c r="Y43" s="89">
        <f>ROUND(S43*X43,0)</f>
        <v>0</v>
      </c>
    </row>
    <row r="44" spans="1:25" x14ac:dyDescent="0.2">
      <c r="A44" s="192">
        <v>40</v>
      </c>
      <c r="B44" s="14" t="s">
        <v>151</v>
      </c>
      <c r="C44" s="197">
        <f>SUM(C5:C43)</f>
        <v>100</v>
      </c>
      <c r="D44" s="92">
        <f>投入係数表!AB44</f>
        <v>0.32838479809976245</v>
      </c>
      <c r="E44" s="91">
        <f>SUM(E5:E43)</f>
        <v>32.838479809976249</v>
      </c>
      <c r="F44" s="92">
        <f>分析係数表!C47</f>
        <v>0.44522465035354009</v>
      </c>
      <c r="G44" s="91">
        <f>SUM(G5:G43)</f>
        <v>9.9211331270023013</v>
      </c>
      <c r="H44" s="91">
        <f>SUM(H5:H43)</f>
        <v>11.661574409429225</v>
      </c>
      <c r="I44" s="91">
        <f>SUM(I5:I43)</f>
        <v>111.66157440942925</v>
      </c>
      <c r="J44" s="92">
        <f>分析係数表!G47</f>
        <v>0.26635660586338372</v>
      </c>
      <c r="K44" s="93">
        <f>SUM(K5:K43)</f>
        <v>54.234092989100397</v>
      </c>
      <c r="L44" s="94">
        <f>最終需要_まとめ!$L$33</f>
        <v>0.62733333333333341</v>
      </c>
      <c r="M44" s="91">
        <f>K44*L44</f>
        <v>34.022854335162322</v>
      </c>
      <c r="N44" s="95">
        <f>分析係数表!H47</f>
        <v>1</v>
      </c>
      <c r="O44" s="96">
        <f>SUM(O5:O43)</f>
        <v>34.022854335162322</v>
      </c>
      <c r="P44" s="92">
        <f>分析係数表!C47</f>
        <v>0.44522465035354009</v>
      </c>
      <c r="Q44" s="96">
        <f>SUM(Q5:Q43)</f>
        <v>16.528064181476022</v>
      </c>
      <c r="R44" s="91">
        <f>SUM(R5:R43)</f>
        <v>18.539827330416848</v>
      </c>
      <c r="S44" s="97">
        <f>SUM(S5:S43)</f>
        <v>130.20140173984612</v>
      </c>
      <c r="T44" s="98">
        <f>分析係数表!F47</f>
        <v>0.51444037128882703</v>
      </c>
      <c r="U44" s="99">
        <f>SUM(U5:U43)</f>
        <v>83.375932241367735</v>
      </c>
      <c r="V44" s="100">
        <f>分析係数表!D47</f>
        <v>9.5757819315252443E-2</v>
      </c>
      <c r="W44" s="101">
        <f>SUM(W5:W43)</f>
        <v>6</v>
      </c>
      <c r="X44" s="92">
        <f>分析係数表!E47</f>
        <v>7.8077982415729788E-2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385</v>
      </c>
      <c r="S2" s="3" t="s">
        <v>153</v>
      </c>
      <c r="U2" s="64" t="s">
        <v>210</v>
      </c>
      <c r="W2" s="3" t="s">
        <v>130</v>
      </c>
      <c r="Y2" s="3" t="s">
        <v>154</v>
      </c>
    </row>
    <row r="3" spans="1:25" ht="44" x14ac:dyDescent="0.2">
      <c r="B3" s="65"/>
      <c r="C3" s="66" t="s">
        <v>228</v>
      </c>
      <c r="D3" s="66" t="s">
        <v>381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投入係数表!AC5</f>
        <v>1.3631406761177754E-4</v>
      </c>
      <c r="E5" s="77">
        <f t="shared" ref="E5:E38" si="0">$C$31*D5</f>
        <v>1.3631406761177755E-2</v>
      </c>
      <c r="F5" s="76">
        <f>分析係数表!C8</f>
        <v>0.25708080716677228</v>
      </c>
      <c r="G5" s="77">
        <f t="shared" ref="G5:G38" si="1">E5*F5</f>
        <v>3.5043730529821745E-3</v>
      </c>
      <c r="H5" s="77">
        <f t="array" ref="H5:H43">MMULT(逆行列係数!C5:AO43,'27'!G5:G43)</f>
        <v>4.778002073446942E-3</v>
      </c>
      <c r="I5" s="77">
        <f t="shared" ref="I5:I38" si="2">C5+H5</f>
        <v>4.778002073446942E-3</v>
      </c>
      <c r="J5" s="76">
        <f>分析係数表!G8</f>
        <v>0.11961316593145571</v>
      </c>
      <c r="K5" s="78">
        <f t="shared" ref="K5:K38" si="3">I5*J5</f>
        <v>5.7151195483204852E-4</v>
      </c>
      <c r="L5" s="79" t="s">
        <v>185</v>
      </c>
      <c r="M5" s="80" t="s">
        <v>185</v>
      </c>
      <c r="N5" s="81">
        <f>分析係数表!H8</f>
        <v>1.1829938181254628E-2</v>
      </c>
      <c r="O5" s="82">
        <f t="shared" ref="O5:O43" si="4">$M$44*N5</f>
        <v>0.3375808306188714</v>
      </c>
      <c r="P5" s="76">
        <f>分析係数表!C8</f>
        <v>0.25708080716677228</v>
      </c>
      <c r="Q5" s="82">
        <f t="shared" ref="Q5:Q38" si="5">O5*P5</f>
        <v>8.67855524195289E-2</v>
      </c>
      <c r="R5" s="83">
        <f t="array" ref="R5:R43">MMULT(逆行列係数!C5:AO43,'27'!Q5:Q43)</f>
        <v>0.1258239974858624</v>
      </c>
      <c r="S5" s="84">
        <f t="shared" ref="S5:S38" si="6">I5+R5</f>
        <v>0.13060199955930935</v>
      </c>
      <c r="T5" s="85">
        <f>分析係数表!F8</f>
        <v>0.4511367492365117</v>
      </c>
      <c r="U5" s="86">
        <f t="shared" ref="U5:U38" si="7">S5*T5</f>
        <v>5.891936152497515E-2</v>
      </c>
      <c r="V5" s="87">
        <f>分析係数表!D8</f>
        <v>0.32558534102477094</v>
      </c>
      <c r="W5" s="88">
        <f t="shared" ref="W5:W38" si="8">ROUND(S5*V5,0)</f>
        <v>0</v>
      </c>
      <c r="X5" s="76">
        <f>分析係数表!E8</f>
        <v>0.2662029182219206</v>
      </c>
      <c r="Y5" s="89">
        <f t="shared" ref="Y5:Y38" si="9">ROUND(S5*X5,0)</f>
        <v>0</v>
      </c>
    </row>
    <row r="6" spans="1:25" x14ac:dyDescent="0.2">
      <c r="A6" s="6" t="s">
        <v>220</v>
      </c>
      <c r="B6" s="5" t="s">
        <v>266</v>
      </c>
      <c r="C6" s="90"/>
      <c r="D6" s="76">
        <f>投入係数表!AC6</f>
        <v>0</v>
      </c>
      <c r="E6" s="77">
        <f t="shared" si="0"/>
        <v>0</v>
      </c>
      <c r="F6" s="76">
        <f>分析係数表!C9</f>
        <v>5.5710306406685284E-2</v>
      </c>
      <c r="G6" s="77">
        <f t="shared" si="1"/>
        <v>0</v>
      </c>
      <c r="H6" s="77">
        <v>4.1852514889312612E-4</v>
      </c>
      <c r="I6" s="77">
        <f t="shared" si="2"/>
        <v>4.1852514889312612E-4</v>
      </c>
      <c r="J6" s="76">
        <f>分析係数表!G9</f>
        <v>0.27272727272727271</v>
      </c>
      <c r="K6" s="78">
        <f t="shared" si="3"/>
        <v>1.1414322242539803E-4</v>
      </c>
      <c r="L6" s="79"/>
      <c r="M6" s="80"/>
      <c r="N6" s="81">
        <f>分析係数表!H9</f>
        <v>6.1990942434522072E-4</v>
      </c>
      <c r="O6" s="82">
        <f t="shared" si="4"/>
        <v>1.7689825185268373E-2</v>
      </c>
      <c r="P6" s="76">
        <f>分析係数表!C9</f>
        <v>5.5710306406685284E-2</v>
      </c>
      <c r="Q6" s="82">
        <f t="shared" si="5"/>
        <v>9.8550558135199933E-4</v>
      </c>
      <c r="R6" s="83">
        <v>1.1452523614288205E-3</v>
      </c>
      <c r="S6" s="84">
        <f t="shared" si="6"/>
        <v>1.5637775103219467E-3</v>
      </c>
      <c r="T6" s="85">
        <f>分析係数表!F9</f>
        <v>0.77272727272727271</v>
      </c>
      <c r="U6" s="86">
        <f t="shared" si="7"/>
        <v>1.2083735307033224E-3</v>
      </c>
      <c r="V6" s="87">
        <f>分析係数表!D9</f>
        <v>0</v>
      </c>
      <c r="W6" s="88">
        <f t="shared" si="8"/>
        <v>0</v>
      </c>
      <c r="X6" s="76">
        <f>分析係数表!E9</f>
        <v>0</v>
      </c>
      <c r="Y6" s="89">
        <f t="shared" si="9"/>
        <v>0</v>
      </c>
    </row>
    <row r="7" spans="1:25" x14ac:dyDescent="0.2">
      <c r="A7" s="6" t="s">
        <v>221</v>
      </c>
      <c r="B7" s="5" t="s">
        <v>267</v>
      </c>
      <c r="C7" s="90"/>
      <c r="D7" s="76">
        <f>投入係数表!AC7</f>
        <v>0</v>
      </c>
      <c r="E7" s="77">
        <f t="shared" si="0"/>
        <v>0</v>
      </c>
      <c r="F7" s="76">
        <f>分析係数表!C10</f>
        <v>2.7964205816555232E-3</v>
      </c>
      <c r="G7" s="77">
        <f t="shared" si="1"/>
        <v>0</v>
      </c>
      <c r="H7" s="77">
        <v>1.0467903831992359E-5</v>
      </c>
      <c r="I7" s="77">
        <f t="shared" si="2"/>
        <v>1.0467903831992359E-5</v>
      </c>
      <c r="J7" s="76">
        <f>分析係数表!G10</f>
        <v>0.2857142857142857</v>
      </c>
      <c r="K7" s="78">
        <f t="shared" si="3"/>
        <v>2.9908296662835312E-6</v>
      </c>
      <c r="L7" s="79"/>
      <c r="M7" s="80"/>
      <c r="N7" s="81">
        <f>分析係数表!H10</f>
        <v>1.205379436226818E-3</v>
      </c>
      <c r="O7" s="82">
        <f t="shared" si="4"/>
        <v>3.43968823046885E-2</v>
      </c>
      <c r="P7" s="76">
        <f>分析係数表!C10</f>
        <v>2.7964205816555232E-3</v>
      </c>
      <c r="Q7" s="82">
        <f t="shared" si="5"/>
        <v>9.6188149621613596E-5</v>
      </c>
      <c r="R7" s="83">
        <v>1.706342942079604E-4</v>
      </c>
      <c r="S7" s="84">
        <f t="shared" si="6"/>
        <v>1.8110219803995275E-4</v>
      </c>
      <c r="T7" s="85">
        <f>分析係数表!F10</f>
        <v>0.5714285714285714</v>
      </c>
      <c r="U7" s="86">
        <f t="shared" si="7"/>
        <v>1.0348697030854443E-4</v>
      </c>
      <c r="V7" s="87">
        <f>分析係数表!D10</f>
        <v>0.14285714285714285</v>
      </c>
      <c r="W7" s="88">
        <f t="shared" si="8"/>
        <v>0</v>
      </c>
      <c r="X7" s="76">
        <f>分析係数表!E10</f>
        <v>0</v>
      </c>
      <c r="Y7" s="89">
        <f t="shared" si="9"/>
        <v>0</v>
      </c>
    </row>
    <row r="8" spans="1:25" x14ac:dyDescent="0.2">
      <c r="A8" s="6" t="s">
        <v>222</v>
      </c>
      <c r="B8" s="5" t="s">
        <v>27</v>
      </c>
      <c r="C8" s="90"/>
      <c r="D8" s="76">
        <f>投入係数表!AC8</f>
        <v>0</v>
      </c>
      <c r="E8" s="77">
        <f t="shared" si="0"/>
        <v>0</v>
      </c>
      <c r="F8" s="76">
        <f>分析係数表!C11</f>
        <v>6.4759848893686245E-3</v>
      </c>
      <c r="G8" s="77">
        <f t="shared" si="1"/>
        <v>0</v>
      </c>
      <c r="H8" s="77">
        <v>3.0733556629706772E-4</v>
      </c>
      <c r="I8" s="77">
        <f t="shared" si="2"/>
        <v>3.0733556629706772E-4</v>
      </c>
      <c r="J8" s="76">
        <f>分析係数表!G11</f>
        <v>0.45</v>
      </c>
      <c r="K8" s="78">
        <f t="shared" si="3"/>
        <v>1.3830100483368048E-4</v>
      </c>
      <c r="L8" s="79"/>
      <c r="M8" s="80"/>
      <c r="N8" s="81">
        <f>分析係数表!H11</f>
        <v>-2.2959608309082246E-5</v>
      </c>
      <c r="O8" s="82">
        <f t="shared" si="4"/>
        <v>-6.5517871056549519E-4</v>
      </c>
      <c r="P8" s="76">
        <f>分析係数表!C11</f>
        <v>6.4759848893686245E-3</v>
      </c>
      <c r="Q8" s="82">
        <f t="shared" si="5"/>
        <v>-4.2429274294581668E-6</v>
      </c>
      <c r="R8" s="83">
        <v>2.2093613493793244E-4</v>
      </c>
      <c r="S8" s="84">
        <f t="shared" si="6"/>
        <v>5.2827170123500016E-4</v>
      </c>
      <c r="T8" s="85">
        <f>分析係数表!F11</f>
        <v>0.7</v>
      </c>
      <c r="U8" s="86">
        <f t="shared" si="7"/>
        <v>3.6979019086450009E-4</v>
      </c>
      <c r="V8" s="87">
        <f>分析係数表!D11</f>
        <v>0</v>
      </c>
      <c r="W8" s="88">
        <f t="shared" si="8"/>
        <v>0</v>
      </c>
      <c r="X8" s="76">
        <f>分析係数表!E11</f>
        <v>0</v>
      </c>
      <c r="Y8" s="89">
        <f t="shared" si="9"/>
        <v>0</v>
      </c>
    </row>
    <row r="9" spans="1:25" x14ac:dyDescent="0.2">
      <c r="A9" s="6" t="s">
        <v>223</v>
      </c>
      <c r="B9" s="5" t="s">
        <v>191</v>
      </c>
      <c r="C9" s="90"/>
      <c r="D9" s="76">
        <f>投入係数表!AC9</f>
        <v>1.6357688113413304E-4</v>
      </c>
      <c r="E9" s="77">
        <f t="shared" si="0"/>
        <v>1.6357688113413305E-2</v>
      </c>
      <c r="F9" s="76">
        <f>分析係数表!C12</f>
        <v>0.17595248540478525</v>
      </c>
      <c r="G9" s="77">
        <f t="shared" si="1"/>
        <v>2.8781758790313839E-3</v>
      </c>
      <c r="H9" s="77">
        <v>4.6257287313408143E-3</v>
      </c>
      <c r="I9" s="77">
        <f t="shared" si="2"/>
        <v>4.6257287313408143E-3</v>
      </c>
      <c r="J9" s="76">
        <f>分析係数表!G12</f>
        <v>0.14349788595589075</v>
      </c>
      <c r="K9" s="78">
        <f t="shared" si="3"/>
        <v>6.6378229395283139E-4</v>
      </c>
      <c r="L9" s="79"/>
      <c r="M9" s="80"/>
      <c r="N9" s="81">
        <f>分析係数表!H12</f>
        <v>9.2205786969274298E-2</v>
      </c>
      <c r="O9" s="82">
        <f t="shared" si="4"/>
        <v>2.6311977016310286</v>
      </c>
      <c r="P9" s="76">
        <f>分析係数表!C12</f>
        <v>0.17595248540478525</v>
      </c>
      <c r="Q9" s="82">
        <f t="shared" si="5"/>
        <v>0.46296577519333809</v>
      </c>
      <c r="R9" s="83">
        <v>0.51472904763071303</v>
      </c>
      <c r="S9" s="84">
        <f t="shared" si="6"/>
        <v>0.51935477636205385</v>
      </c>
      <c r="T9" s="85">
        <f>分析係数表!F12</f>
        <v>0.29285224545766197</v>
      </c>
      <c r="U9" s="86">
        <f t="shared" si="7"/>
        <v>0.15209421244678933</v>
      </c>
      <c r="V9" s="87">
        <f>分析係数表!D12</f>
        <v>4.4880585075991318E-2</v>
      </c>
      <c r="W9" s="88">
        <f t="shared" si="8"/>
        <v>0</v>
      </c>
      <c r="X9" s="76">
        <f>分析係数表!E12</f>
        <v>4.4223517312307163E-2</v>
      </c>
      <c r="Y9" s="89">
        <f t="shared" si="9"/>
        <v>0</v>
      </c>
    </row>
    <row r="10" spans="1:25" x14ac:dyDescent="0.2">
      <c r="A10" s="6" t="s">
        <v>224</v>
      </c>
      <c r="B10" s="5" t="s">
        <v>28</v>
      </c>
      <c r="C10" s="90"/>
      <c r="D10" s="76">
        <f>投入係数表!AC10</f>
        <v>4.4711014176663033E-3</v>
      </c>
      <c r="E10" s="77">
        <f t="shared" si="0"/>
        <v>0.44711014176663033</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0.40227972828721403</v>
      </c>
      <c r="P10" s="76">
        <f>分析係数表!C13</f>
        <v>0</v>
      </c>
      <c r="Q10" s="82">
        <f t="shared" si="5"/>
        <v>0</v>
      </c>
      <c r="R10" s="83">
        <v>0</v>
      </c>
      <c r="S10" s="84">
        <f t="shared" si="6"/>
        <v>0</v>
      </c>
      <c r="T10" s="85">
        <f>分析係数表!F13</f>
        <v>0.37873754152823919</v>
      </c>
      <c r="U10" s="86">
        <f t="shared" si="7"/>
        <v>0</v>
      </c>
      <c r="V10" s="87">
        <f>分析係数表!D13</f>
        <v>0.50166112956810627</v>
      </c>
      <c r="W10" s="88">
        <f t="shared" si="8"/>
        <v>0</v>
      </c>
      <c r="X10" s="76">
        <f>分析係数表!E13</f>
        <v>0.36212624584717606</v>
      </c>
      <c r="Y10" s="89">
        <f t="shared" si="9"/>
        <v>0</v>
      </c>
    </row>
    <row r="11" spans="1:25" x14ac:dyDescent="0.2">
      <c r="A11" s="6" t="s">
        <v>225</v>
      </c>
      <c r="B11" s="5" t="s">
        <v>268</v>
      </c>
      <c r="C11" s="90"/>
      <c r="D11" s="76">
        <f>投入係数表!AC11</f>
        <v>8.4787350054525631E-3</v>
      </c>
      <c r="E11" s="77">
        <f t="shared" si="0"/>
        <v>0.84787350054525634</v>
      </c>
      <c r="F11" s="76">
        <f>分析係数表!C14</f>
        <v>0.19640062597809071</v>
      </c>
      <c r="G11" s="77">
        <f t="shared" si="1"/>
        <v>0.16652288625732339</v>
      </c>
      <c r="H11" s="77">
        <v>0.23567484922871187</v>
      </c>
      <c r="I11" s="77">
        <f t="shared" si="2"/>
        <v>0.23567484922871187</v>
      </c>
      <c r="J11" s="76">
        <f>分析係数表!G14</f>
        <v>0.16773857118025379</v>
      </c>
      <c r="K11" s="78">
        <f t="shared" si="3"/>
        <v>3.9531762472745868E-2</v>
      </c>
      <c r="L11" s="79"/>
      <c r="M11" s="80"/>
      <c r="N11" s="81">
        <f>分析係数表!H14</f>
        <v>1.1652001216859241E-3</v>
      </c>
      <c r="O11" s="82">
        <f t="shared" si="4"/>
        <v>3.3250319561198879E-2</v>
      </c>
      <c r="P11" s="76">
        <f>分析係数表!C14</f>
        <v>0.19640062597809071</v>
      </c>
      <c r="Q11" s="82">
        <f t="shared" si="5"/>
        <v>6.5303835757910145E-3</v>
      </c>
      <c r="R11" s="83">
        <v>3.6626790312829213E-2</v>
      </c>
      <c r="S11" s="84">
        <f t="shared" si="6"/>
        <v>0.27230163954154107</v>
      </c>
      <c r="T11" s="85">
        <f>分析係数表!F14</f>
        <v>0.31948548583347819</v>
      </c>
      <c r="U11" s="86">
        <f t="shared" si="7"/>
        <v>8.6996421602181906E-2</v>
      </c>
      <c r="V11" s="87">
        <f>分析係数表!D14</f>
        <v>9.0039979141317575E-2</v>
      </c>
      <c r="W11" s="88">
        <f t="shared" si="8"/>
        <v>0</v>
      </c>
      <c r="X11" s="76">
        <f>分析係数表!E14</f>
        <v>7.6134190856944201E-2</v>
      </c>
      <c r="Y11" s="89">
        <f t="shared" si="9"/>
        <v>0</v>
      </c>
    </row>
    <row r="12" spans="1:25" x14ac:dyDescent="0.2">
      <c r="A12" s="6" t="s">
        <v>226</v>
      </c>
      <c r="B12" s="5" t="s">
        <v>29</v>
      </c>
      <c r="C12" s="90"/>
      <c r="D12" s="76">
        <f>投入係数表!AC12</f>
        <v>0</v>
      </c>
      <c r="E12" s="77">
        <f t="shared" si="0"/>
        <v>0</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0.2424161229092332</v>
      </c>
      <c r="P12" s="76">
        <f>分析係数表!C15</f>
        <v>0</v>
      </c>
      <c r="Q12" s="82">
        <f t="shared" si="5"/>
        <v>0</v>
      </c>
      <c r="R12" s="83">
        <v>0</v>
      </c>
      <c r="S12" s="84">
        <f t="shared" si="6"/>
        <v>0</v>
      </c>
      <c r="T12" s="85">
        <f>分析係数表!F15</f>
        <v>0.30372492836676218</v>
      </c>
      <c r="U12" s="86">
        <f t="shared" si="7"/>
        <v>0</v>
      </c>
      <c r="V12" s="87">
        <f>分析係数表!D15</f>
        <v>2.2027220630372494E-2</v>
      </c>
      <c r="W12" s="88">
        <f t="shared" si="8"/>
        <v>0</v>
      </c>
      <c r="X12" s="76">
        <f>分析係数表!E15</f>
        <v>2.0355778414517668E-2</v>
      </c>
      <c r="Y12" s="89">
        <f t="shared" si="9"/>
        <v>0</v>
      </c>
    </row>
    <row r="13" spans="1:25" x14ac:dyDescent="0.2">
      <c r="A13" s="6" t="s">
        <v>227</v>
      </c>
      <c r="B13" s="5" t="s">
        <v>30</v>
      </c>
      <c r="C13" s="90"/>
      <c r="D13" s="76">
        <f>投入係数表!AC13</f>
        <v>1.6357688113413304E-3</v>
      </c>
      <c r="E13" s="77">
        <f t="shared" si="0"/>
        <v>0.16357688113413305</v>
      </c>
      <c r="F13" s="76">
        <f>分析係数表!C16</f>
        <v>6.4643221946592777E-2</v>
      </c>
      <c r="G13" s="77">
        <f t="shared" si="1"/>
        <v>1.0574136632485187E-2</v>
      </c>
      <c r="H13" s="77">
        <v>1.7257014624556376E-2</v>
      </c>
      <c r="I13" s="77">
        <f t="shared" si="2"/>
        <v>1.7257014624556376E-2</v>
      </c>
      <c r="J13" s="76">
        <f>分析係数表!G16</f>
        <v>3.2854209445585217E-2</v>
      </c>
      <c r="K13" s="78">
        <f t="shared" si="3"/>
        <v>5.669655728807023E-4</v>
      </c>
      <c r="L13" s="79"/>
      <c r="M13" s="80"/>
      <c r="N13" s="81">
        <f>分析係数表!H16</f>
        <v>1.6731814555243689E-2</v>
      </c>
      <c r="O13" s="82">
        <f t="shared" si="4"/>
        <v>0.47746148532460464</v>
      </c>
      <c r="P13" s="76">
        <f>分析係数表!C16</f>
        <v>6.4643221946592777E-2</v>
      </c>
      <c r="Q13" s="82">
        <f t="shared" si="5"/>
        <v>3.0864648766788266E-2</v>
      </c>
      <c r="R13" s="83">
        <v>3.6610502388816177E-2</v>
      </c>
      <c r="S13" s="84">
        <f t="shared" si="6"/>
        <v>5.3867517013372557E-2</v>
      </c>
      <c r="T13" s="85">
        <f>分析係数表!F16</f>
        <v>0.28747433264887062</v>
      </c>
      <c r="U13" s="86">
        <f t="shared" si="7"/>
        <v>1.5485528504870959E-2</v>
      </c>
      <c r="V13" s="87">
        <f>分析係数表!D16</f>
        <v>2.0533880903490759E-2</v>
      </c>
      <c r="W13" s="88">
        <f t="shared" si="8"/>
        <v>0</v>
      </c>
      <c r="X13" s="76">
        <f>分析係数表!E16</f>
        <v>1.9507186858316223E-2</v>
      </c>
      <c r="Y13" s="89">
        <f t="shared" si="9"/>
        <v>0</v>
      </c>
    </row>
    <row r="14" spans="1:25" x14ac:dyDescent="0.2">
      <c r="A14" s="6" t="s">
        <v>2</v>
      </c>
      <c r="B14" s="5" t="s">
        <v>365</v>
      </c>
      <c r="C14" s="90"/>
      <c r="D14" s="76">
        <f>投入係数表!AC14</f>
        <v>5.3980370774263904E-3</v>
      </c>
      <c r="E14" s="77">
        <f t="shared" si="0"/>
        <v>0.53980370774263908</v>
      </c>
      <c r="F14" s="76">
        <f>分析係数表!C17</f>
        <v>7.1833954921355581E-2</v>
      </c>
      <c r="G14" s="77">
        <f t="shared" si="1"/>
        <v>3.8776235208365338E-2</v>
      </c>
      <c r="H14" s="77">
        <v>4.8971690987592346E-2</v>
      </c>
      <c r="I14" s="77">
        <f t="shared" si="2"/>
        <v>4.8971690987592346E-2</v>
      </c>
      <c r="J14" s="76">
        <f>分析係数表!G17</f>
        <v>0.22404227212681638</v>
      </c>
      <c r="K14" s="78">
        <f t="shared" si="3"/>
        <v>1.0971728918752525E-2</v>
      </c>
      <c r="L14" s="79"/>
      <c r="M14" s="80"/>
      <c r="N14" s="81">
        <f>分析係数表!H17</f>
        <v>2.8642111365580103E-3</v>
      </c>
      <c r="O14" s="82">
        <f t="shared" si="4"/>
        <v>8.1733544143045525E-2</v>
      </c>
      <c r="P14" s="76">
        <f>分析係数表!C17</f>
        <v>7.1833954921355581E-2</v>
      </c>
      <c r="Q14" s="82">
        <f t="shared" si="5"/>
        <v>5.8712437255341587E-3</v>
      </c>
      <c r="R14" s="83">
        <v>1.3541970731855358E-2</v>
      </c>
      <c r="S14" s="84">
        <f t="shared" si="6"/>
        <v>6.2513661719447708E-2</v>
      </c>
      <c r="T14" s="85">
        <f>分析係数表!F17</f>
        <v>0.35984147952443857</v>
      </c>
      <c r="U14" s="86">
        <f t="shared" si="7"/>
        <v>2.2495008523616321E-2</v>
      </c>
      <c r="V14" s="87">
        <f>分析係数表!D17</f>
        <v>0.11783355350066051</v>
      </c>
      <c r="W14" s="88">
        <f t="shared" si="8"/>
        <v>0</v>
      </c>
      <c r="X14" s="76">
        <f>分析係数表!E17</f>
        <v>0.10752972258916776</v>
      </c>
      <c r="Y14" s="89">
        <f t="shared" si="9"/>
        <v>0</v>
      </c>
    </row>
    <row r="15" spans="1:25" x14ac:dyDescent="0.2">
      <c r="A15" s="6" t="s">
        <v>3</v>
      </c>
      <c r="B15" s="5" t="s">
        <v>31</v>
      </c>
      <c r="C15" s="90"/>
      <c r="D15" s="76">
        <f>投入係数表!AC15</f>
        <v>2.1810250817884405E-4</v>
      </c>
      <c r="E15" s="77">
        <f t="shared" si="0"/>
        <v>2.1810250817884406E-2</v>
      </c>
      <c r="F15" s="76">
        <f>分析係数表!C18</f>
        <v>8.5547050877982866E-2</v>
      </c>
      <c r="G15" s="77">
        <f t="shared" si="1"/>
        <v>1.8658026363791247E-3</v>
      </c>
      <c r="H15" s="77">
        <v>4.8838926639971176E-3</v>
      </c>
      <c r="I15" s="77">
        <f t="shared" si="2"/>
        <v>4.8838926639971176E-3</v>
      </c>
      <c r="J15" s="76">
        <f>分析係数表!G18</f>
        <v>0.21485411140583555</v>
      </c>
      <c r="K15" s="78">
        <f t="shared" si="3"/>
        <v>1.0493244185245797E-3</v>
      </c>
      <c r="L15" s="79"/>
      <c r="M15" s="80"/>
      <c r="N15" s="81">
        <f>分析係数表!H18</f>
        <v>4.4771236202710384E-4</v>
      </c>
      <c r="O15" s="82">
        <f t="shared" si="4"/>
        <v>1.2775984856027156E-2</v>
      </c>
      <c r="P15" s="76">
        <f>分析係数表!C18</f>
        <v>8.5547050877982866E-2</v>
      </c>
      <c r="Q15" s="82">
        <f t="shared" si="5"/>
        <v>1.0929478264948937E-3</v>
      </c>
      <c r="R15" s="83">
        <v>2.7216410438491265E-3</v>
      </c>
      <c r="S15" s="84">
        <f t="shared" si="6"/>
        <v>7.6055337078462446E-3</v>
      </c>
      <c r="T15" s="85">
        <f>分析係数表!F18</f>
        <v>0.45800176834659595</v>
      </c>
      <c r="U15" s="86">
        <f t="shared" si="7"/>
        <v>3.4833478874132227E-3</v>
      </c>
      <c r="V15" s="87">
        <f>分析係数表!D18</f>
        <v>9.637488947833775E-2</v>
      </c>
      <c r="W15" s="88">
        <f t="shared" si="8"/>
        <v>0</v>
      </c>
      <c r="X15" s="76">
        <f>分析係数表!E18</f>
        <v>8.3996463306808128E-2</v>
      </c>
      <c r="Y15" s="89">
        <f t="shared" si="9"/>
        <v>0</v>
      </c>
    </row>
    <row r="16" spans="1:25" x14ac:dyDescent="0.2">
      <c r="A16" s="6" t="s">
        <v>4</v>
      </c>
      <c r="B16" s="5" t="s">
        <v>32</v>
      </c>
      <c r="C16" s="90"/>
      <c r="D16" s="76">
        <f>投入係数表!AC16</f>
        <v>0</v>
      </c>
      <c r="E16" s="77">
        <f t="shared" si="0"/>
        <v>0</v>
      </c>
      <c r="F16" s="76">
        <f>分析係数表!C19</f>
        <v>0.13115875912408759</v>
      </c>
      <c r="G16" s="77">
        <f t="shared" si="1"/>
        <v>0</v>
      </c>
      <c r="H16" s="77">
        <v>9.1739916333799937E-3</v>
      </c>
      <c r="I16" s="77">
        <f t="shared" si="2"/>
        <v>9.1739916333799937E-3</v>
      </c>
      <c r="J16" s="76">
        <f>分析係数表!G19</f>
        <v>5.7684761281883587E-2</v>
      </c>
      <c r="K16" s="78">
        <f t="shared" si="3"/>
        <v>5.2919951737352222E-4</v>
      </c>
      <c r="L16" s="79"/>
      <c r="M16" s="80"/>
      <c r="N16" s="81">
        <f>分析係数表!H19</f>
        <v>-1.1479804154541123E-4</v>
      </c>
      <c r="O16" s="82">
        <f t="shared" si="4"/>
        <v>-3.2758935528274758E-3</v>
      </c>
      <c r="P16" s="76">
        <f>分析係数表!C19</f>
        <v>0.13115875912408759</v>
      </c>
      <c r="Q16" s="82">
        <f t="shared" si="5"/>
        <v>-4.2966213341145038E-4</v>
      </c>
      <c r="R16" s="83">
        <v>3.0903975142189777E-3</v>
      </c>
      <c r="S16" s="84">
        <f t="shared" si="6"/>
        <v>1.2264389147598972E-2</v>
      </c>
      <c r="T16" s="85">
        <f>分析係数表!F19</f>
        <v>0.24015696533682146</v>
      </c>
      <c r="U16" s="86">
        <f t="shared" si="7"/>
        <v>2.9453784793972157E-3</v>
      </c>
      <c r="V16" s="87">
        <f>分析係数表!D19</f>
        <v>2.0536298234139962E-2</v>
      </c>
      <c r="W16" s="88">
        <f t="shared" si="8"/>
        <v>0</v>
      </c>
      <c r="X16" s="76">
        <f>分析係数表!E19</f>
        <v>2.0274689339437543E-2</v>
      </c>
      <c r="Y16" s="89">
        <f t="shared" si="9"/>
        <v>0</v>
      </c>
    </row>
    <row r="17" spans="1:25" x14ac:dyDescent="0.2">
      <c r="A17" s="6" t="s">
        <v>5</v>
      </c>
      <c r="B17" s="5" t="s">
        <v>33</v>
      </c>
      <c r="C17" s="90"/>
      <c r="D17" s="76">
        <f>投入係数表!AC17</f>
        <v>0</v>
      </c>
      <c r="E17" s="77">
        <f t="shared" si="0"/>
        <v>0</v>
      </c>
      <c r="F17" s="76">
        <f>分析係数表!C20</f>
        <v>0.10578609000584449</v>
      </c>
      <c r="G17" s="77">
        <f t="shared" si="1"/>
        <v>0</v>
      </c>
      <c r="H17" s="77">
        <v>3.8369469062985752E-3</v>
      </c>
      <c r="I17" s="77">
        <f t="shared" si="2"/>
        <v>3.8369469062985752E-3</v>
      </c>
      <c r="J17" s="76">
        <f>分析係数表!G20</f>
        <v>0.10007552870090634</v>
      </c>
      <c r="K17" s="78">
        <f t="shared" si="3"/>
        <v>3.8398449024513689E-4</v>
      </c>
      <c r="L17" s="79"/>
      <c r="M17" s="80"/>
      <c r="N17" s="81">
        <f>分析係数表!H20</f>
        <v>5.5677050149524447E-4</v>
      </c>
      <c r="O17" s="82">
        <f t="shared" si="4"/>
        <v>1.5888083731213257E-2</v>
      </c>
      <c r="P17" s="76">
        <f>分析係数表!C20</f>
        <v>0.10578609000584449</v>
      </c>
      <c r="Q17" s="82">
        <f t="shared" si="5"/>
        <v>1.6807382556105193E-3</v>
      </c>
      <c r="R17" s="83">
        <v>5.3058105077990799E-3</v>
      </c>
      <c r="S17" s="84">
        <f t="shared" si="6"/>
        <v>9.1427574140976551E-3</v>
      </c>
      <c r="T17" s="85">
        <f>分析係数表!F20</f>
        <v>0.22356495468277945</v>
      </c>
      <c r="U17" s="86">
        <f t="shared" si="7"/>
        <v>2.044000146958388E-3</v>
      </c>
      <c r="V17" s="87">
        <f>分析係数表!D20</f>
        <v>3.8519637462235648E-2</v>
      </c>
      <c r="W17" s="88">
        <f t="shared" si="8"/>
        <v>0</v>
      </c>
      <c r="X17" s="76">
        <f>分析係数表!E20</f>
        <v>4.1163141993957701E-2</v>
      </c>
      <c r="Y17" s="89">
        <f t="shared" si="9"/>
        <v>0</v>
      </c>
    </row>
    <row r="18" spans="1:25" x14ac:dyDescent="0.2">
      <c r="A18" s="6" t="s">
        <v>6</v>
      </c>
      <c r="B18" s="5" t="s">
        <v>34</v>
      </c>
      <c r="C18" s="90"/>
      <c r="D18" s="76">
        <f>投入係数表!AC18</f>
        <v>3.0806979280261723E-3</v>
      </c>
      <c r="E18" s="77">
        <f t="shared" si="0"/>
        <v>0.3080697928026172</v>
      </c>
      <c r="F18" s="76">
        <f>分析係数表!C21</f>
        <v>0.49326544021024965</v>
      </c>
      <c r="G18" s="77">
        <f t="shared" si="1"/>
        <v>0.15196018196226338</v>
      </c>
      <c r="H18" s="77">
        <v>0.19090655584007341</v>
      </c>
      <c r="I18" s="77">
        <f t="shared" si="2"/>
        <v>0.19090655584007341</v>
      </c>
      <c r="J18" s="76">
        <f>分析係数表!G21</f>
        <v>0.28516082529957654</v>
      </c>
      <c r="K18" s="78">
        <f t="shared" si="3"/>
        <v>5.4439071018455028E-2</v>
      </c>
      <c r="L18" s="79"/>
      <c r="M18" s="80"/>
      <c r="N18" s="81">
        <f>分析係数表!H21</f>
        <v>9.2412423444056041E-4</v>
      </c>
      <c r="O18" s="82">
        <f t="shared" si="4"/>
        <v>2.6370943100261179E-2</v>
      </c>
      <c r="P18" s="76">
        <f>分析係数表!C21</f>
        <v>0.49326544021024965</v>
      </c>
      <c r="Q18" s="82">
        <f t="shared" si="5"/>
        <v>1.3007874857109776E-2</v>
      </c>
      <c r="R18" s="83">
        <v>3.6417922528307618E-2</v>
      </c>
      <c r="S18" s="84">
        <f t="shared" si="6"/>
        <v>0.22732447836838102</v>
      </c>
      <c r="T18" s="85">
        <f>分析係数表!F21</f>
        <v>0.42584917560140551</v>
      </c>
      <c r="U18" s="86">
        <f t="shared" si="7"/>
        <v>9.6805941707194601E-2</v>
      </c>
      <c r="V18" s="87">
        <f>分析係数表!D21</f>
        <v>0.11514550860437878</v>
      </c>
      <c r="W18" s="88">
        <f t="shared" si="8"/>
        <v>0</v>
      </c>
      <c r="X18" s="76">
        <f>分析係数表!E21</f>
        <v>9.1990269393639065E-2</v>
      </c>
      <c r="Y18" s="89">
        <f t="shared" si="9"/>
        <v>0</v>
      </c>
    </row>
    <row r="19" spans="1:25" x14ac:dyDescent="0.2">
      <c r="A19" s="6" t="s">
        <v>7</v>
      </c>
      <c r="B19" s="5" t="s">
        <v>269</v>
      </c>
      <c r="C19" s="90"/>
      <c r="D19" s="76">
        <f>投入係数表!AC19</f>
        <v>0</v>
      </c>
      <c r="E19" s="77">
        <f t="shared" si="0"/>
        <v>0</v>
      </c>
      <c r="F19" s="76">
        <f>分析係数表!C22</f>
        <v>6.9390630503698536E-2</v>
      </c>
      <c r="G19" s="77">
        <f t="shared" si="1"/>
        <v>0</v>
      </c>
      <c r="H19" s="77">
        <v>3.5783755807279891E-3</v>
      </c>
      <c r="I19" s="77">
        <f t="shared" si="2"/>
        <v>3.5783755807279891E-3</v>
      </c>
      <c r="J19" s="76">
        <f>分析係数表!G22</f>
        <v>0.19456830158086744</v>
      </c>
      <c r="K19" s="78">
        <f t="shared" si="3"/>
        <v>6.9623845916069499E-4</v>
      </c>
      <c r="L19" s="79"/>
      <c r="M19" s="80"/>
      <c r="N19" s="81">
        <f>分析係数表!H22</f>
        <v>4.5919216618164492E-5</v>
      </c>
      <c r="O19" s="82">
        <f t="shared" si="4"/>
        <v>1.3103574211309904E-3</v>
      </c>
      <c r="P19" s="76">
        <f>分析係数表!C22</f>
        <v>6.9390630503698536E-2</v>
      </c>
      <c r="Q19" s="82">
        <f t="shared" si="5"/>
        <v>9.0926527637479854E-5</v>
      </c>
      <c r="R19" s="83">
        <v>1.0143733884356739E-3</v>
      </c>
      <c r="S19" s="84">
        <f t="shared" si="6"/>
        <v>4.5927489691636632E-3</v>
      </c>
      <c r="T19" s="85">
        <f>分析係数表!F22</f>
        <v>0.41264693960275639</v>
      </c>
      <c r="U19" s="86">
        <f t="shared" si="7"/>
        <v>1.8951838064890998E-3</v>
      </c>
      <c r="V19" s="87">
        <f>分析係数表!D22</f>
        <v>5.3506282934738546E-2</v>
      </c>
      <c r="W19" s="88">
        <f t="shared" si="8"/>
        <v>0</v>
      </c>
      <c r="X19" s="76">
        <f>分析係数表!E22</f>
        <v>5.2492906364004867E-2</v>
      </c>
      <c r="Y19" s="89">
        <f t="shared" si="9"/>
        <v>0</v>
      </c>
    </row>
    <row r="20" spans="1:25" x14ac:dyDescent="0.2">
      <c r="A20" s="6" t="s">
        <v>8</v>
      </c>
      <c r="B20" s="5" t="s">
        <v>270</v>
      </c>
      <c r="C20" s="90"/>
      <c r="D20" s="76">
        <f>投入係数表!AC20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6.5517871056549519E-4</v>
      </c>
      <c r="P20" s="76">
        <f>分析係数表!C23</f>
        <v>0</v>
      </c>
      <c r="Q20" s="82">
        <f t="shared" si="5"/>
        <v>0</v>
      </c>
      <c r="R20" s="83">
        <v>0</v>
      </c>
      <c r="S20" s="84">
        <f t="shared" si="6"/>
        <v>0</v>
      </c>
      <c r="T20" s="85">
        <f>分析係数表!F23</f>
        <v>0.44086968301273366</v>
      </c>
      <c r="U20" s="86">
        <f t="shared" si="7"/>
        <v>0</v>
      </c>
      <c r="V20" s="87">
        <f>分析係数表!D23</f>
        <v>7.1254402600921155E-2</v>
      </c>
      <c r="W20" s="88">
        <f t="shared" si="8"/>
        <v>0</v>
      </c>
      <c r="X20" s="76">
        <f>分析係数表!E23</f>
        <v>7.0780276347873206E-2</v>
      </c>
      <c r="Y20" s="89">
        <f t="shared" si="9"/>
        <v>0</v>
      </c>
    </row>
    <row r="21" spans="1:25" x14ac:dyDescent="0.2">
      <c r="A21" s="6" t="s">
        <v>9</v>
      </c>
      <c r="B21" s="5" t="s">
        <v>271</v>
      </c>
      <c r="C21" s="90"/>
      <c r="D21" s="76">
        <f>投入係数表!AC21</f>
        <v>1.1723009814612868E-3</v>
      </c>
      <c r="E21" s="77">
        <f t="shared" si="0"/>
        <v>0.11723009814612868</v>
      </c>
      <c r="F21" s="76">
        <f>分析係数表!C24</f>
        <v>0.34782608695652173</v>
      </c>
      <c r="G21" s="77">
        <f t="shared" si="1"/>
        <v>4.0775686311696931E-2</v>
      </c>
      <c r="H21" s="77">
        <v>5.3444831727907115E-2</v>
      </c>
      <c r="I21" s="77">
        <f t="shared" si="2"/>
        <v>5.3444831727907115E-2</v>
      </c>
      <c r="J21" s="76">
        <f>分析係数表!G24</f>
        <v>0.20816326530612245</v>
      </c>
      <c r="K21" s="78">
        <f t="shared" si="3"/>
        <v>1.1125250686217399E-2</v>
      </c>
      <c r="L21" s="79"/>
      <c r="M21" s="80"/>
      <c r="N21" s="81">
        <f>分析係数表!H24</f>
        <v>3.5587392879077485E-4</v>
      </c>
      <c r="O21" s="82">
        <f t="shared" si="4"/>
        <v>1.0155270013765176E-2</v>
      </c>
      <c r="P21" s="76">
        <f>分析係数表!C24</f>
        <v>0.34782608695652173</v>
      </c>
      <c r="Q21" s="82">
        <f t="shared" si="5"/>
        <v>3.5322678308748437E-3</v>
      </c>
      <c r="R21" s="83">
        <v>1.4665352138378355E-2</v>
      </c>
      <c r="S21" s="84">
        <f t="shared" si="6"/>
        <v>6.8110183866285465E-2</v>
      </c>
      <c r="T21" s="85">
        <f>分析係数表!F24</f>
        <v>0.39183673469387753</v>
      </c>
      <c r="U21" s="86">
        <f t="shared" si="7"/>
        <v>2.6688072045564917E-2</v>
      </c>
      <c r="V21" s="87">
        <f>分析係数表!D24</f>
        <v>9.6598639455782315E-2</v>
      </c>
      <c r="W21" s="88">
        <f t="shared" si="8"/>
        <v>0</v>
      </c>
      <c r="X21" s="76">
        <f>分析係数表!E24</f>
        <v>8.9795918367346933E-2</v>
      </c>
      <c r="Y21" s="89">
        <f t="shared" si="9"/>
        <v>0</v>
      </c>
    </row>
    <row r="22" spans="1:25" x14ac:dyDescent="0.2">
      <c r="A22" s="6" t="s">
        <v>10</v>
      </c>
      <c r="B22" s="5" t="s">
        <v>272</v>
      </c>
      <c r="C22" s="90"/>
      <c r="D22" s="76">
        <f>投入係数表!AC22</f>
        <v>2.7262813522355506E-5</v>
      </c>
      <c r="E22" s="77">
        <f t="shared" si="0"/>
        <v>2.7262813522355507E-3</v>
      </c>
      <c r="F22" s="76">
        <f>分析係数表!C25</f>
        <v>2.4457402008422391E-2</v>
      </c>
      <c r="G22" s="77">
        <f t="shared" si="1"/>
        <v>6.6677759019690265E-5</v>
      </c>
      <c r="H22" s="77">
        <v>2.635851090372576E-3</v>
      </c>
      <c r="I22" s="77">
        <f t="shared" si="2"/>
        <v>2.635851090372576E-3</v>
      </c>
      <c r="J22" s="76">
        <f>分析係数表!G25</f>
        <v>0.19696969696969696</v>
      </c>
      <c r="K22" s="78">
        <f t="shared" si="3"/>
        <v>5.1918279052793161E-4</v>
      </c>
      <c r="L22" s="79"/>
      <c r="M22" s="80"/>
      <c r="N22" s="81">
        <f>分析係数表!H25</f>
        <v>5.165911869543506E-4</v>
      </c>
      <c r="O22" s="82">
        <f t="shared" si="4"/>
        <v>1.4741520987723643E-2</v>
      </c>
      <c r="P22" s="76">
        <f>分析係数表!C25</f>
        <v>2.4457402008422391E-2</v>
      </c>
      <c r="Q22" s="82">
        <f t="shared" si="5"/>
        <v>3.6053930501235305E-4</v>
      </c>
      <c r="R22" s="83">
        <v>3.6485074355363401E-3</v>
      </c>
      <c r="S22" s="84">
        <f t="shared" si="6"/>
        <v>6.2843585259089157E-3</v>
      </c>
      <c r="T22" s="85">
        <f>分析係数表!F25</f>
        <v>0.35101010101010099</v>
      </c>
      <c r="U22" s="86">
        <f t="shared" si="7"/>
        <v>2.2058733209629777E-3</v>
      </c>
      <c r="V22" s="87">
        <f>分析係数表!D25</f>
        <v>2.5757575757575757E-2</v>
      </c>
      <c r="W22" s="88">
        <f t="shared" si="8"/>
        <v>0</v>
      </c>
      <c r="X22" s="76">
        <f>分析係数表!E25</f>
        <v>2.5757575757575757E-2</v>
      </c>
      <c r="Y22" s="89">
        <f t="shared" si="9"/>
        <v>0</v>
      </c>
    </row>
    <row r="23" spans="1:25" x14ac:dyDescent="0.2">
      <c r="A23" s="6" t="s">
        <v>11</v>
      </c>
      <c r="B23" s="5" t="s">
        <v>35</v>
      </c>
      <c r="C23" s="90"/>
      <c r="D23" s="76">
        <f>投入係数表!AC23</f>
        <v>2.1810250817884405E-4</v>
      </c>
      <c r="E23" s="77">
        <f t="shared" si="0"/>
        <v>2.1810250817884406E-2</v>
      </c>
      <c r="F23" s="76">
        <f>分析係数表!C26</f>
        <v>7.6803723816912361E-2</v>
      </c>
      <c r="G23" s="77">
        <f t="shared" si="1"/>
        <v>1.6751084801943808E-3</v>
      </c>
      <c r="H23" s="77">
        <v>5.2666188278887556E-3</v>
      </c>
      <c r="I23" s="77">
        <f t="shared" si="2"/>
        <v>5.2666188278887556E-3</v>
      </c>
      <c r="J23" s="76">
        <f>分析係数表!G26</f>
        <v>0.19661921708185054</v>
      </c>
      <c r="K23" s="78">
        <f t="shared" si="3"/>
        <v>1.0355184706080205E-3</v>
      </c>
      <c r="L23" s="79"/>
      <c r="M23" s="80"/>
      <c r="N23" s="81">
        <f>分析係数表!H26</f>
        <v>1.0945993261354961E-2</v>
      </c>
      <c r="O23" s="82">
        <f t="shared" si="4"/>
        <v>0.31235645026209985</v>
      </c>
      <c r="P23" s="76">
        <f>分析係数表!C26</f>
        <v>7.6803723816912361E-2</v>
      </c>
      <c r="Q23" s="82">
        <f t="shared" si="5"/>
        <v>2.399013853836144E-2</v>
      </c>
      <c r="R23" s="83">
        <v>2.5887409665267296E-2</v>
      </c>
      <c r="S23" s="84">
        <f t="shared" si="6"/>
        <v>3.1154028493156051E-2</v>
      </c>
      <c r="T23" s="85">
        <f>分析係数表!F26</f>
        <v>0.33496441281138789</v>
      </c>
      <c r="U23" s="86">
        <f t="shared" si="7"/>
        <v>1.0435490860919263E-2</v>
      </c>
      <c r="V23" s="87">
        <f>分析係数表!D26</f>
        <v>6.005338078291815E-2</v>
      </c>
      <c r="W23" s="88">
        <f t="shared" si="8"/>
        <v>0</v>
      </c>
      <c r="X23" s="76">
        <f>分析係数表!E26</f>
        <v>6.005338078291815E-2</v>
      </c>
      <c r="Y23" s="89">
        <f t="shared" si="9"/>
        <v>0</v>
      </c>
    </row>
    <row r="24" spans="1:25" x14ac:dyDescent="0.2">
      <c r="A24" s="6" t="s">
        <v>12</v>
      </c>
      <c r="B24" s="5" t="s">
        <v>366</v>
      </c>
      <c r="C24" s="90"/>
      <c r="D24" s="76">
        <f>投入係数表!AC24</f>
        <v>2.9989094874591059E-4</v>
      </c>
      <c r="E24" s="77">
        <f t="shared" si="0"/>
        <v>2.998909487459106E-2</v>
      </c>
      <c r="F24" s="76">
        <f>分析係数表!C27</f>
        <v>1</v>
      </c>
      <c r="G24" s="77">
        <f t="shared" si="1"/>
        <v>2.998909487459106E-2</v>
      </c>
      <c r="H24" s="77">
        <v>3.8880858182551326E-2</v>
      </c>
      <c r="I24" s="77">
        <f t="shared" si="2"/>
        <v>3.8880858182551326E-2</v>
      </c>
      <c r="J24" s="76">
        <f>分析係数表!G27</f>
        <v>0.17096451389423448</v>
      </c>
      <c r="K24" s="78">
        <f t="shared" si="3"/>
        <v>6.6472470189705563E-3</v>
      </c>
      <c r="L24" s="79"/>
      <c r="M24" s="80"/>
      <c r="N24" s="81">
        <f>分析係数表!H27</f>
        <v>1.0923033653045878E-2</v>
      </c>
      <c r="O24" s="82">
        <f t="shared" si="4"/>
        <v>0.31170127155153432</v>
      </c>
      <c r="P24" s="76">
        <f>分析係数表!C27</f>
        <v>1</v>
      </c>
      <c r="Q24" s="82">
        <f t="shared" si="5"/>
        <v>0.31170127155153432</v>
      </c>
      <c r="R24" s="83">
        <v>0.32425676513633345</v>
      </c>
      <c r="S24" s="84">
        <f t="shared" si="6"/>
        <v>0.36313762331888477</v>
      </c>
      <c r="T24" s="85">
        <f>分析係数表!F27</f>
        <v>0.32199214841043799</v>
      </c>
      <c r="U24" s="86">
        <f t="shared" si="7"/>
        <v>0.11692746350110808</v>
      </c>
      <c r="V24" s="87">
        <f>分析係数表!D27</f>
        <v>3.2561003771842047E-2</v>
      </c>
      <c r="W24" s="88">
        <f t="shared" si="8"/>
        <v>0</v>
      </c>
      <c r="X24" s="76">
        <f>分析係数表!E27</f>
        <v>3.9334924178277268E-2</v>
      </c>
      <c r="Y24" s="89">
        <f t="shared" si="9"/>
        <v>0</v>
      </c>
    </row>
    <row r="25" spans="1:25" x14ac:dyDescent="0.2">
      <c r="A25" s="6" t="s">
        <v>13</v>
      </c>
      <c r="B25" s="5" t="s">
        <v>192</v>
      </c>
      <c r="C25" s="90"/>
      <c r="D25" s="76">
        <f>投入係数表!AC25</f>
        <v>0</v>
      </c>
      <c r="E25" s="77">
        <f t="shared" si="0"/>
        <v>0</v>
      </c>
      <c r="F25" s="76">
        <f>分析係数表!C28</f>
        <v>0.18074367492972143</v>
      </c>
      <c r="G25" s="77">
        <f t="shared" si="1"/>
        <v>0</v>
      </c>
      <c r="H25" s="77">
        <v>3.2473805373290421E-2</v>
      </c>
      <c r="I25" s="77">
        <f t="shared" si="2"/>
        <v>3.2473805373290421E-2</v>
      </c>
      <c r="J25" s="76">
        <f>分析係数表!G28</f>
        <v>0.12488465087665333</v>
      </c>
      <c r="K25" s="78">
        <f t="shared" si="3"/>
        <v>4.0554798466797635E-3</v>
      </c>
      <c r="L25" s="79"/>
      <c r="M25" s="80"/>
      <c r="N25" s="81">
        <f>分析係数表!H28</f>
        <v>2.063494796778767E-2</v>
      </c>
      <c r="O25" s="82">
        <f t="shared" si="4"/>
        <v>0.58884186612073885</v>
      </c>
      <c r="P25" s="76">
        <f>分析係数表!C28</f>
        <v>0.18074367492972143</v>
      </c>
      <c r="Q25" s="82">
        <f t="shared" si="5"/>
        <v>0.10642944283513738</v>
      </c>
      <c r="R25" s="83">
        <v>0.12280171376362652</v>
      </c>
      <c r="S25" s="84">
        <f t="shared" si="6"/>
        <v>0.15527551913691695</v>
      </c>
      <c r="T25" s="85">
        <f>分析係数表!F28</f>
        <v>0.21337024505280427</v>
      </c>
      <c r="U25" s="86">
        <f t="shared" si="7"/>
        <v>3.3131175568945369E-2</v>
      </c>
      <c r="V25" s="87">
        <f>分析係数表!D28</f>
        <v>2.7888854711370859E-2</v>
      </c>
      <c r="W25" s="88">
        <f t="shared" si="8"/>
        <v>0</v>
      </c>
      <c r="X25" s="76">
        <f>分析係数表!E28</f>
        <v>2.7735055880241978E-2</v>
      </c>
      <c r="Y25" s="89">
        <f t="shared" si="9"/>
        <v>0</v>
      </c>
    </row>
    <row r="26" spans="1:25" x14ac:dyDescent="0.2">
      <c r="A26" s="6" t="s">
        <v>14</v>
      </c>
      <c r="B26" s="5" t="s">
        <v>50</v>
      </c>
      <c r="C26" s="90"/>
      <c r="D26" s="76">
        <f>投入係数表!AC26</f>
        <v>6.352235550708833E-3</v>
      </c>
      <c r="E26" s="77">
        <f t="shared" si="0"/>
        <v>0.63522355507088335</v>
      </c>
      <c r="F26" s="76">
        <f>分析係数表!C29</f>
        <v>0.4900686838685725</v>
      </c>
      <c r="G26" s="77">
        <f t="shared" si="1"/>
        <v>0.31130317159590348</v>
      </c>
      <c r="H26" s="77">
        <v>0.36989420739234891</v>
      </c>
      <c r="I26" s="77">
        <f t="shared" si="2"/>
        <v>0.36989420739234891</v>
      </c>
      <c r="J26" s="76">
        <f>分析係数表!G29</f>
        <v>0.25811666442139297</v>
      </c>
      <c r="K26" s="78">
        <f t="shared" si="3"/>
        <v>9.5475859000908062E-2</v>
      </c>
      <c r="L26" s="79"/>
      <c r="M26" s="80"/>
      <c r="N26" s="81">
        <f>分析係数表!H29</f>
        <v>9.8668916708280954E-3</v>
      </c>
      <c r="O26" s="82">
        <f t="shared" si="4"/>
        <v>0.28156305086552152</v>
      </c>
      <c r="P26" s="76">
        <f>分析係数表!C29</f>
        <v>0.4900686838685725</v>
      </c>
      <c r="Q26" s="82">
        <f t="shared" si="5"/>
        <v>0.13798523376368607</v>
      </c>
      <c r="R26" s="83">
        <v>0.19876073687754342</v>
      </c>
      <c r="S26" s="84">
        <f t="shared" si="6"/>
        <v>0.56865494426989227</v>
      </c>
      <c r="T26" s="85">
        <f>分析係数表!F29</f>
        <v>0.3889263101172033</v>
      </c>
      <c r="U26" s="86">
        <f t="shared" si="7"/>
        <v>0.22116486920479309</v>
      </c>
      <c r="V26" s="87">
        <f>分析係数表!D29</f>
        <v>9.1472450491714943E-2</v>
      </c>
      <c r="W26" s="88">
        <f t="shared" si="8"/>
        <v>0</v>
      </c>
      <c r="X26" s="76">
        <f>分析係数表!E29</f>
        <v>6.1565404822847905E-2</v>
      </c>
      <c r="Y26" s="89">
        <f t="shared" si="9"/>
        <v>0</v>
      </c>
    </row>
    <row r="27" spans="1:25" x14ac:dyDescent="0.2">
      <c r="A27" s="6" t="s">
        <v>15</v>
      </c>
      <c r="B27" s="5" t="s">
        <v>36</v>
      </c>
      <c r="C27" s="90"/>
      <c r="D27" s="76">
        <f>投入係数表!AC27</f>
        <v>3.0806979280261723E-3</v>
      </c>
      <c r="E27" s="77">
        <f t="shared" si="0"/>
        <v>0.3080697928026172</v>
      </c>
      <c r="F27" s="76">
        <f>分析係数表!C30</f>
        <v>1</v>
      </c>
      <c r="G27" s="77">
        <f t="shared" si="1"/>
        <v>0.3080697928026172</v>
      </c>
      <c r="H27" s="77">
        <v>0.35203331545042504</v>
      </c>
      <c r="I27" s="77">
        <f t="shared" si="2"/>
        <v>0.35203331545042504</v>
      </c>
      <c r="J27" s="76">
        <f>分析係数表!G30</f>
        <v>0.3444616177228233</v>
      </c>
      <c r="K27" s="78">
        <f t="shared" si="3"/>
        <v>0.12126196533238237</v>
      </c>
      <c r="L27" s="79"/>
      <c r="M27" s="80"/>
      <c r="N27" s="81">
        <f>分析係数表!H30</f>
        <v>0</v>
      </c>
      <c r="O27" s="82">
        <f t="shared" si="4"/>
        <v>0</v>
      </c>
      <c r="P27" s="76">
        <f>分析係数表!C30</f>
        <v>1</v>
      </c>
      <c r="Q27" s="82">
        <f t="shared" si="5"/>
        <v>0</v>
      </c>
      <c r="R27" s="83">
        <v>7.5571986817915188E-2</v>
      </c>
      <c r="S27" s="84">
        <f t="shared" si="6"/>
        <v>0.42760530226834026</v>
      </c>
      <c r="T27" s="85">
        <f>分析係数表!F30</f>
        <v>0.4403400309119011</v>
      </c>
      <c r="U27" s="86">
        <f t="shared" si="7"/>
        <v>0.18829173201893376</v>
      </c>
      <c r="V27" s="87">
        <f>分析係数表!D30</f>
        <v>0.12627511591962906</v>
      </c>
      <c r="W27" s="88">
        <f t="shared" si="8"/>
        <v>0</v>
      </c>
      <c r="X27" s="76">
        <f>分析係数表!E30</f>
        <v>8.212261720762494E-2</v>
      </c>
      <c r="Y27" s="89">
        <f t="shared" si="9"/>
        <v>0</v>
      </c>
    </row>
    <row r="28" spans="1:25" x14ac:dyDescent="0.2">
      <c r="A28" s="6" t="s">
        <v>16</v>
      </c>
      <c r="B28" s="5" t="s">
        <v>193</v>
      </c>
      <c r="C28" s="90"/>
      <c r="D28" s="76">
        <f>投入係数表!AC28</f>
        <v>2.3609596510359869E-2</v>
      </c>
      <c r="E28" s="77">
        <f t="shared" si="0"/>
        <v>2.3609596510359867</v>
      </c>
      <c r="F28" s="76">
        <f>分析係数表!C31</f>
        <v>4.323595505617972E-2</v>
      </c>
      <c r="G28" s="77">
        <f t="shared" si="1"/>
        <v>0.10207834536164567</v>
      </c>
      <c r="H28" s="77">
        <v>0.1068636491631882</v>
      </c>
      <c r="I28" s="77">
        <f t="shared" si="2"/>
        <v>0.1068636491631882</v>
      </c>
      <c r="J28" s="76">
        <f>分析係数表!G31</f>
        <v>7.0393374741200831E-2</v>
      </c>
      <c r="K28" s="78">
        <f t="shared" si="3"/>
        <v>7.5224929017565197E-3</v>
      </c>
      <c r="L28" s="79"/>
      <c r="M28" s="80"/>
      <c r="N28" s="81">
        <f>分析係数表!H31</f>
        <v>2.2758711736377779E-2</v>
      </c>
      <c r="O28" s="82">
        <f t="shared" si="4"/>
        <v>0.6494458968480471</v>
      </c>
      <c r="P28" s="76">
        <f>分析係数表!C31</f>
        <v>4.323595505617972E-2</v>
      </c>
      <c r="Q28" s="82">
        <f t="shared" si="5"/>
        <v>2.8079413607542496E-2</v>
      </c>
      <c r="R28" s="83">
        <v>3.6637100904393316E-2</v>
      </c>
      <c r="S28" s="84">
        <f t="shared" si="6"/>
        <v>0.14350075006758151</v>
      </c>
      <c r="T28" s="85">
        <f>分析係数表!F31</f>
        <v>0.34575569358178054</v>
      </c>
      <c r="U28" s="86">
        <f t="shared" si="7"/>
        <v>4.9616201369122384E-2</v>
      </c>
      <c r="V28" s="87">
        <f>分析係数表!D31</f>
        <v>1.4492753623188406E-2</v>
      </c>
      <c r="W28" s="88">
        <f t="shared" si="8"/>
        <v>0</v>
      </c>
      <c r="X28" s="76">
        <f>分析係数表!E31</f>
        <v>1.2422360248447204E-2</v>
      </c>
      <c r="Y28" s="89">
        <f t="shared" si="9"/>
        <v>0</v>
      </c>
    </row>
    <row r="29" spans="1:25" x14ac:dyDescent="0.2">
      <c r="A29" s="6" t="s">
        <v>17</v>
      </c>
      <c r="B29" s="5" t="s">
        <v>273</v>
      </c>
      <c r="C29" s="90"/>
      <c r="D29" s="76">
        <f>投入係数表!AC29</f>
        <v>2.3446019629225737E-3</v>
      </c>
      <c r="E29" s="77">
        <f t="shared" si="0"/>
        <v>0.23446019629225737</v>
      </c>
      <c r="F29" s="76">
        <f>分析係数表!C32</f>
        <v>0.52019105514546249</v>
      </c>
      <c r="G29" s="77">
        <f t="shared" si="1"/>
        <v>0.12196409689888162</v>
      </c>
      <c r="H29" s="77">
        <v>0.1341025534946525</v>
      </c>
      <c r="I29" s="77">
        <f t="shared" si="2"/>
        <v>0.1341025534946525</v>
      </c>
      <c r="J29" s="76">
        <f>分析係数表!G32</f>
        <v>0.14013266998341625</v>
      </c>
      <c r="K29" s="78">
        <f t="shared" si="3"/>
        <v>1.8792148872799563E-2</v>
      </c>
      <c r="L29" s="79"/>
      <c r="M29" s="80"/>
      <c r="N29" s="81">
        <f>分析係数表!H32</f>
        <v>6.5492282701657108E-3</v>
      </c>
      <c r="O29" s="82">
        <f t="shared" si="4"/>
        <v>0.1868897271888075</v>
      </c>
      <c r="P29" s="76">
        <f>分析係数表!C32</f>
        <v>0.52019105514546249</v>
      </c>
      <c r="Q29" s="82">
        <f t="shared" si="5"/>
        <v>9.7218364382193403E-2</v>
      </c>
      <c r="R29" s="83">
        <v>0.12221530052823135</v>
      </c>
      <c r="S29" s="84">
        <f t="shared" si="6"/>
        <v>0.25631785402288387</v>
      </c>
      <c r="T29" s="85">
        <f>分析係数表!F32</f>
        <v>0.48341625207296851</v>
      </c>
      <c r="U29" s="86">
        <f t="shared" si="7"/>
        <v>0.12390821633112878</v>
      </c>
      <c r="V29" s="87">
        <f>分析係数表!D32</f>
        <v>9.1210613598673301E-3</v>
      </c>
      <c r="W29" s="88">
        <f t="shared" si="8"/>
        <v>0</v>
      </c>
      <c r="X29" s="76">
        <f>分析係数表!E32</f>
        <v>1.4096185737976783E-2</v>
      </c>
      <c r="Y29" s="89">
        <f t="shared" si="9"/>
        <v>0</v>
      </c>
    </row>
    <row r="30" spans="1:25" x14ac:dyDescent="0.2">
      <c r="A30" s="6" t="s">
        <v>18</v>
      </c>
      <c r="B30" s="5" t="s">
        <v>274</v>
      </c>
      <c r="C30" s="90"/>
      <c r="D30" s="76">
        <f>投入係数表!AC30</f>
        <v>1.3904034896401309E-3</v>
      </c>
      <c r="E30" s="77">
        <f t="shared" si="0"/>
        <v>0.1390403489640131</v>
      </c>
      <c r="F30" s="76">
        <f>分析係数表!C33</f>
        <v>0.8616094310609943</v>
      </c>
      <c r="G30" s="77">
        <f t="shared" si="1"/>
        <v>0.11979847596540544</v>
      </c>
      <c r="H30" s="77">
        <v>0.13736956917729892</v>
      </c>
      <c r="I30" s="77">
        <f t="shared" si="2"/>
        <v>0.13736956917729892</v>
      </c>
      <c r="J30" s="76">
        <f>分析係数表!G33</f>
        <v>0.50771971496437052</v>
      </c>
      <c r="K30" s="78">
        <f t="shared" si="3"/>
        <v>6.974523850747659E-2</v>
      </c>
      <c r="L30" s="79"/>
      <c r="M30" s="80"/>
      <c r="N30" s="81">
        <f>分析係数表!H33</f>
        <v>9.6430354898145438E-4</v>
      </c>
      <c r="O30" s="82">
        <f t="shared" si="4"/>
        <v>2.75175058437508E-2</v>
      </c>
      <c r="P30" s="76">
        <f>分析係数表!C33</f>
        <v>0.8616094310609943</v>
      </c>
      <c r="Q30" s="82">
        <f t="shared" si="5"/>
        <v>2.3709342554251712E-2</v>
      </c>
      <c r="R30" s="83">
        <v>6.6697911060352999E-2</v>
      </c>
      <c r="S30" s="84">
        <f t="shared" si="6"/>
        <v>0.20406748023765192</v>
      </c>
      <c r="T30" s="85">
        <f>分析係数表!F33</f>
        <v>0.64489311163895491</v>
      </c>
      <c r="U30" s="86">
        <f t="shared" si="7"/>
        <v>0.13160171231478029</v>
      </c>
      <c r="V30" s="87">
        <f>分析係数表!D33</f>
        <v>5.3444180522565318E-2</v>
      </c>
      <c r="W30" s="88">
        <f t="shared" si="8"/>
        <v>0</v>
      </c>
      <c r="X30" s="76">
        <f>分析係数表!E33</f>
        <v>5.6413301662707839E-2</v>
      </c>
      <c r="Y30" s="89">
        <f t="shared" si="9"/>
        <v>0</v>
      </c>
    </row>
    <row r="31" spans="1:25" x14ac:dyDescent="0.2">
      <c r="A31" s="6" t="s">
        <v>19</v>
      </c>
      <c r="B31" s="5" t="s">
        <v>275</v>
      </c>
      <c r="C31" s="75">
        <f>最終需要_まとめ!C32</f>
        <v>100</v>
      </c>
      <c r="D31" s="76">
        <f>投入係数表!AC31</f>
        <v>1.1423118865866957E-2</v>
      </c>
      <c r="E31" s="77">
        <f t="shared" si="0"/>
        <v>1.1423118865866957</v>
      </c>
      <c r="F31" s="76">
        <f>分析係数表!C34</f>
        <v>0.46533725073451271</v>
      </c>
      <c r="G31" s="77">
        <f t="shared" si="1"/>
        <v>0.53156027278560747</v>
      </c>
      <c r="H31" s="77">
        <v>0.68106079195217872</v>
      </c>
      <c r="I31" s="77">
        <f t="shared" si="2"/>
        <v>100.68106079195218</v>
      </c>
      <c r="J31" s="76">
        <f>分析係数表!G34</f>
        <v>0.42478189749182116</v>
      </c>
      <c r="K31" s="78">
        <f t="shared" si="3"/>
        <v>42.767492044694848</v>
      </c>
      <c r="L31" s="79"/>
      <c r="M31" s="80"/>
      <c r="N31" s="81">
        <f>分析係数表!H34</f>
        <v>0.16189393808941618</v>
      </c>
      <c r="O31" s="82">
        <f t="shared" si="4"/>
        <v>4.6198288828749474</v>
      </c>
      <c r="P31" s="76">
        <f>分析係数表!C34</f>
        <v>0.46533725073451271</v>
      </c>
      <c r="Q31" s="82">
        <f t="shared" si="5"/>
        <v>2.1497784712209231</v>
      </c>
      <c r="R31" s="83">
        <v>2.337281534051328</v>
      </c>
      <c r="S31" s="84">
        <f t="shared" si="6"/>
        <v>103.01834232600351</v>
      </c>
      <c r="T31" s="85">
        <f>分析係数表!F34</f>
        <v>0.69907306434023986</v>
      </c>
      <c r="U31" s="86">
        <f t="shared" si="7"/>
        <v>72.0173482530911</v>
      </c>
      <c r="V31" s="87">
        <f>分析係数表!D34</f>
        <v>0.22532715376226828</v>
      </c>
      <c r="W31" s="88">
        <f t="shared" si="8"/>
        <v>23</v>
      </c>
      <c r="X31" s="76">
        <f>分析係数表!E34</f>
        <v>0.16319520174482008</v>
      </c>
      <c r="Y31" s="89">
        <f t="shared" si="9"/>
        <v>17</v>
      </c>
    </row>
    <row r="32" spans="1:25" x14ac:dyDescent="0.2">
      <c r="A32" s="6" t="s">
        <v>20</v>
      </c>
      <c r="B32" s="5" t="s">
        <v>37</v>
      </c>
      <c r="C32" s="90"/>
      <c r="D32" s="76">
        <f>投入係数表!AC32</f>
        <v>1.7666303162486369E-2</v>
      </c>
      <c r="E32" s="77">
        <f t="shared" si="0"/>
        <v>1.766630316248637</v>
      </c>
      <c r="F32" s="76">
        <f>分析係数表!C35</f>
        <v>0.39835445318599483</v>
      </c>
      <c r="G32" s="77">
        <f t="shared" si="1"/>
        <v>0.70374505361102691</v>
      </c>
      <c r="H32" s="77">
        <v>0.82936703169258241</v>
      </c>
      <c r="I32" s="77">
        <f t="shared" si="2"/>
        <v>0.82936703169258241</v>
      </c>
      <c r="J32" s="76">
        <f>分析係数表!G35</f>
        <v>0.31392226148409896</v>
      </c>
      <c r="K32" s="78">
        <f t="shared" si="3"/>
        <v>0.26035677418928987</v>
      </c>
      <c r="L32" s="79"/>
      <c r="M32" s="80"/>
      <c r="N32" s="81">
        <f>分析係数表!H35</f>
        <v>6.1135697025008755E-2</v>
      </c>
      <c r="O32" s="82">
        <f t="shared" si="4"/>
        <v>1.7445771115582724</v>
      </c>
      <c r="P32" s="76">
        <f>分析係数表!C35</f>
        <v>0.39835445318599483</v>
      </c>
      <c r="Q32" s="82">
        <f t="shared" si="5"/>
        <v>0.69496006131559795</v>
      </c>
      <c r="R32" s="83">
        <v>0.89370098431277756</v>
      </c>
      <c r="S32" s="84">
        <f t="shared" si="6"/>
        <v>1.72306801600536</v>
      </c>
      <c r="T32" s="85">
        <f>分析係数表!F35</f>
        <v>0.64325088339222614</v>
      </c>
      <c r="U32" s="86">
        <f t="shared" si="7"/>
        <v>1.1083650234403382</v>
      </c>
      <c r="V32" s="87">
        <f>分析係数表!D35</f>
        <v>6.9257950530035334E-2</v>
      </c>
      <c r="W32" s="88">
        <f t="shared" si="8"/>
        <v>0</v>
      </c>
      <c r="X32" s="76">
        <f>分析係数表!E35</f>
        <v>6.332155477031802E-2</v>
      </c>
      <c r="Y32" s="89">
        <f t="shared" si="9"/>
        <v>0</v>
      </c>
    </row>
    <row r="33" spans="1:25" x14ac:dyDescent="0.2">
      <c r="A33" s="6" t="s">
        <v>21</v>
      </c>
      <c r="B33" s="5" t="s">
        <v>38</v>
      </c>
      <c r="C33" s="90"/>
      <c r="D33" s="76">
        <f>投入係数表!AC33</f>
        <v>2.7290076335877864E-2</v>
      </c>
      <c r="E33" s="77">
        <f t="shared" si="0"/>
        <v>2.7290076335877864</v>
      </c>
      <c r="F33" s="76">
        <f>分析係数表!C36</f>
        <v>0.82984806862140492</v>
      </c>
      <c r="G33" s="77">
        <f t="shared" si="1"/>
        <v>2.2646617139858951</v>
      </c>
      <c r="H33" s="77">
        <v>2.3731283365070728</v>
      </c>
      <c r="I33" s="77">
        <f t="shared" si="2"/>
        <v>2.3731283365070728</v>
      </c>
      <c r="J33" s="76">
        <f>分析係数表!G36</f>
        <v>2.3700511715593859E-2</v>
      </c>
      <c r="K33" s="78">
        <f t="shared" si="3"/>
        <v>5.6244355941993646E-2</v>
      </c>
      <c r="L33" s="79"/>
      <c r="M33" s="80"/>
      <c r="N33" s="81">
        <f>分析係数表!H36</f>
        <v>0.1825633254696675</v>
      </c>
      <c r="O33" s="82">
        <f t="shared" si="4"/>
        <v>5.2096535170615352</v>
      </c>
      <c r="P33" s="76">
        <f>分析係数表!C36</f>
        <v>0.82984806862140492</v>
      </c>
      <c r="Q33" s="82">
        <f t="shared" si="5"/>
        <v>4.3232209093202245</v>
      </c>
      <c r="R33" s="83">
        <v>4.5137897374048226</v>
      </c>
      <c r="S33" s="84">
        <f t="shared" si="6"/>
        <v>6.8869180739118949</v>
      </c>
      <c r="T33" s="85">
        <f>分析係数表!F36</f>
        <v>0.87735658497172098</v>
      </c>
      <c r="U33" s="86">
        <f t="shared" si="7"/>
        <v>6.0422829223073622</v>
      </c>
      <c r="V33" s="87">
        <f>分析係数表!D36</f>
        <v>1.3129544842445462E-2</v>
      </c>
      <c r="W33" s="88">
        <f t="shared" si="8"/>
        <v>0</v>
      </c>
      <c r="X33" s="76">
        <f>分析係数表!E36</f>
        <v>5.0498249394021009E-3</v>
      </c>
      <c r="Y33" s="89">
        <f t="shared" si="9"/>
        <v>0</v>
      </c>
    </row>
    <row r="34" spans="1:25" x14ac:dyDescent="0.2">
      <c r="A34" s="6" t="s">
        <v>22</v>
      </c>
      <c r="B34" s="5" t="s">
        <v>378</v>
      </c>
      <c r="C34" s="90"/>
      <c r="D34" s="76">
        <f>投入係数表!AC34</f>
        <v>2.093784078516903E-2</v>
      </c>
      <c r="E34" s="77">
        <f t="shared" si="0"/>
        <v>2.0937840785169031</v>
      </c>
      <c r="F34" s="76">
        <f>分析係数表!C37</f>
        <v>0.51418558077436582</v>
      </c>
      <c r="G34" s="77">
        <f t="shared" si="1"/>
        <v>1.0765935824283341</v>
      </c>
      <c r="H34" s="77">
        <v>1.2290704659879976</v>
      </c>
      <c r="I34" s="77">
        <f t="shared" si="2"/>
        <v>1.2290704659879976</v>
      </c>
      <c r="J34" s="76">
        <f>分析係数表!G37</f>
        <v>0.49604430379746833</v>
      </c>
      <c r="K34" s="78">
        <f t="shared" si="3"/>
        <v>0.60967340361904632</v>
      </c>
      <c r="L34" s="79"/>
      <c r="M34" s="80"/>
      <c r="N34" s="81">
        <f>分析係数表!H37</f>
        <v>4.8416074021777188E-2</v>
      </c>
      <c r="O34" s="82">
        <f t="shared" si="4"/>
        <v>1.3816081059049878</v>
      </c>
      <c r="P34" s="76">
        <f>分析係数表!C37</f>
        <v>0.51418558077436582</v>
      </c>
      <c r="Q34" s="82">
        <f t="shared" si="5"/>
        <v>0.71040296633732769</v>
      </c>
      <c r="R34" s="83">
        <v>0.86077781088483862</v>
      </c>
      <c r="S34" s="84">
        <f t="shared" si="6"/>
        <v>2.0898482768728361</v>
      </c>
      <c r="T34" s="85">
        <f>分析係数表!F37</f>
        <v>0.72084956183057447</v>
      </c>
      <c r="U34" s="86">
        <f t="shared" si="7"/>
        <v>1.5064662146761649</v>
      </c>
      <c r="V34" s="87">
        <f>分析係数表!D37</f>
        <v>0.12153115871470302</v>
      </c>
      <c r="W34" s="88">
        <f t="shared" si="8"/>
        <v>0</v>
      </c>
      <c r="X34" s="76">
        <f>分析係数表!E37</f>
        <v>0.11197663096397274</v>
      </c>
      <c r="Y34" s="89">
        <f t="shared" si="9"/>
        <v>0</v>
      </c>
    </row>
    <row r="35" spans="1:25" x14ac:dyDescent="0.2">
      <c r="A35" s="6" t="s">
        <v>23</v>
      </c>
      <c r="B35" s="5" t="s">
        <v>194</v>
      </c>
      <c r="C35" s="90"/>
      <c r="D35" s="76">
        <f>投入係数表!AC35</f>
        <v>3.8576881134133045E-2</v>
      </c>
      <c r="E35" s="77">
        <f t="shared" si="0"/>
        <v>3.8576881134133045</v>
      </c>
      <c r="F35" s="76">
        <f>分析係数表!C38</f>
        <v>1.798368367772285E-2</v>
      </c>
      <c r="G35" s="77">
        <f t="shared" si="1"/>
        <v>6.9375442758936298E-2</v>
      </c>
      <c r="H35" s="77">
        <v>7.3901479798870531E-2</v>
      </c>
      <c r="I35" s="77">
        <f t="shared" si="2"/>
        <v>7.3901479798870531E-2</v>
      </c>
      <c r="J35" s="76">
        <f>分析係数表!G38</f>
        <v>0.32425742574257427</v>
      </c>
      <c r="K35" s="78">
        <f t="shared" si="3"/>
        <v>2.3963103598148613E-2</v>
      </c>
      <c r="L35" s="79"/>
      <c r="M35" s="80"/>
      <c r="N35" s="81">
        <f>分析係数表!H38</f>
        <v>4.2681911846583896E-2</v>
      </c>
      <c r="O35" s="82">
        <f t="shared" si="4"/>
        <v>1.2179772229412555</v>
      </c>
      <c r="P35" s="76">
        <f>分析係数表!C38</f>
        <v>1.798368367772285E-2</v>
      </c>
      <c r="Q35" s="82">
        <f t="shared" si="5"/>
        <v>2.1903717104046861E-2</v>
      </c>
      <c r="R35" s="83">
        <v>2.7706397664055863E-2</v>
      </c>
      <c r="S35" s="84">
        <f t="shared" si="6"/>
        <v>0.10160787746292639</v>
      </c>
      <c r="T35" s="85">
        <f>分析係数表!F38</f>
        <v>0.53712871287128716</v>
      </c>
      <c r="U35" s="86">
        <f t="shared" si="7"/>
        <v>5.4576508439245122E-2</v>
      </c>
      <c r="V35" s="87">
        <f>分析係数表!D38</f>
        <v>0.15099009900990099</v>
      </c>
      <c r="W35" s="88">
        <f t="shared" si="8"/>
        <v>0</v>
      </c>
      <c r="X35" s="76">
        <f>分析係数表!E38</f>
        <v>0.14603960396039603</v>
      </c>
      <c r="Y35" s="89">
        <f t="shared" si="9"/>
        <v>0</v>
      </c>
    </row>
    <row r="36" spans="1:25" x14ac:dyDescent="0.2">
      <c r="A36" s="6" t="s">
        <v>24</v>
      </c>
      <c r="B36" s="5" t="s">
        <v>39</v>
      </c>
      <c r="C36" s="90"/>
      <c r="D36" s="76">
        <f>投入係数表!AC36</f>
        <v>0</v>
      </c>
      <c r="E36" s="77">
        <f t="shared" si="0"/>
        <v>0</v>
      </c>
      <c r="F36" s="76">
        <f>分析係数表!C39</f>
        <v>1</v>
      </c>
      <c r="G36" s="77">
        <f t="shared" si="1"/>
        <v>0</v>
      </c>
      <c r="H36" s="77">
        <v>0.10083554599084972</v>
      </c>
      <c r="I36" s="77">
        <f t="shared" si="2"/>
        <v>0.10083554599084972</v>
      </c>
      <c r="J36" s="76">
        <f>分析係数表!G39</f>
        <v>0.35219608488238197</v>
      </c>
      <c r="K36" s="78">
        <f t="shared" si="3"/>
        <v>3.5513884514954637E-2</v>
      </c>
      <c r="L36" s="79"/>
      <c r="M36" s="80"/>
      <c r="N36" s="81">
        <f>分析係数表!H39</f>
        <v>3.8399944896940056E-3</v>
      </c>
      <c r="O36" s="82">
        <f t="shared" si="4"/>
        <v>0.10957863934207906</v>
      </c>
      <c r="P36" s="76">
        <f>分析係数表!C39</f>
        <v>1</v>
      </c>
      <c r="Q36" s="82">
        <f t="shared" si="5"/>
        <v>0.10957863934207906</v>
      </c>
      <c r="R36" s="83">
        <v>0.18291161070262918</v>
      </c>
      <c r="S36" s="84">
        <f t="shared" si="6"/>
        <v>0.28374715669347889</v>
      </c>
      <c r="T36" s="85">
        <f>分析係数表!F39</f>
        <v>0.70282941273235733</v>
      </c>
      <c r="U36" s="86">
        <f t="shared" si="7"/>
        <v>0.19942584750335393</v>
      </c>
      <c r="V36" s="87">
        <f>分析係数表!D39</f>
        <v>6.3990787958545819E-2</v>
      </c>
      <c r="W36" s="88">
        <f t="shared" si="8"/>
        <v>0</v>
      </c>
      <c r="X36" s="76">
        <f>分析係数表!E39</f>
        <v>7.9453857542358938E-2</v>
      </c>
      <c r="Y36" s="89">
        <f t="shared" si="9"/>
        <v>0</v>
      </c>
    </row>
    <row r="37" spans="1:25" x14ac:dyDescent="0.2">
      <c r="A37" s="6" t="s">
        <v>25</v>
      </c>
      <c r="B37" s="5" t="s">
        <v>40</v>
      </c>
      <c r="C37" s="90"/>
      <c r="D37" s="76">
        <f>投入係数表!AC37</f>
        <v>2.7262813522355506E-5</v>
      </c>
      <c r="E37" s="77">
        <f t="shared" si="0"/>
        <v>2.7262813522355507E-3</v>
      </c>
      <c r="F37" s="76">
        <f>分析係数表!C40</f>
        <v>0.9626016260162602</v>
      </c>
      <c r="G37" s="77">
        <f t="shared" si="1"/>
        <v>2.6243228626397497E-3</v>
      </c>
      <c r="H37" s="77">
        <v>4.0567928834206379E-3</v>
      </c>
      <c r="I37" s="77">
        <f t="shared" si="2"/>
        <v>4.0567928834206379E-3</v>
      </c>
      <c r="J37" s="76">
        <f>分析係数表!G40</f>
        <v>0.50871012884234912</v>
      </c>
      <c r="K37" s="78">
        <f t="shared" si="3"/>
        <v>2.0637316304116379E-3</v>
      </c>
      <c r="L37" s="79"/>
      <c r="M37" s="80"/>
      <c r="N37" s="81">
        <f>分析係数表!H40</f>
        <v>2.9858970605961464E-2</v>
      </c>
      <c r="O37" s="82">
        <f t="shared" si="4"/>
        <v>0.8520599130904265</v>
      </c>
      <c r="P37" s="76">
        <f>分析係数表!C40</f>
        <v>0.9626016260162602</v>
      </c>
      <c r="Q37" s="82">
        <f t="shared" si="5"/>
        <v>0.82019425780411792</v>
      </c>
      <c r="R37" s="83">
        <v>0.82165566223825237</v>
      </c>
      <c r="S37" s="84">
        <f t="shared" si="6"/>
        <v>0.82571245512167302</v>
      </c>
      <c r="T37" s="85">
        <f>分析係数表!F40</f>
        <v>0.70414515272885203</v>
      </c>
      <c r="U37" s="86">
        <f t="shared" si="7"/>
        <v>0.58142142282176579</v>
      </c>
      <c r="V37" s="87">
        <f>分析係数表!D40</f>
        <v>8.6039666071514739E-2</v>
      </c>
      <c r="W37" s="88">
        <f t="shared" si="8"/>
        <v>0</v>
      </c>
      <c r="X37" s="76">
        <f>分析係数表!E40</f>
        <v>4.8545094822178253E-2</v>
      </c>
      <c r="Y37" s="89">
        <f t="shared" si="9"/>
        <v>0</v>
      </c>
    </row>
    <row r="38" spans="1:25" x14ac:dyDescent="0.2">
      <c r="A38" s="6" t="s">
        <v>26</v>
      </c>
      <c r="B38" s="5" t="s">
        <v>277</v>
      </c>
      <c r="C38" s="90"/>
      <c r="D38" s="76">
        <f>投入係数表!AC38</f>
        <v>2.7262813522355506E-5</v>
      </c>
      <c r="E38" s="77">
        <f t="shared" si="0"/>
        <v>2.7262813522355507E-3</v>
      </c>
      <c r="F38" s="76">
        <f>分析係数表!C41</f>
        <v>0.80407934786411506</v>
      </c>
      <c r="G38" s="77">
        <f t="shared" si="1"/>
        <v>2.1921465317996593E-3</v>
      </c>
      <c r="H38" s="77">
        <v>4.0297938217339936E-3</v>
      </c>
      <c r="I38" s="77">
        <f t="shared" si="2"/>
        <v>4.0297938217339936E-3</v>
      </c>
      <c r="J38" s="76">
        <f>分析係数表!G41</f>
        <v>0.44359889765752225</v>
      </c>
      <c r="K38" s="78">
        <f t="shared" si="3"/>
        <v>1.7876120971082932E-3</v>
      </c>
      <c r="L38" s="79"/>
      <c r="M38" s="80"/>
      <c r="N38" s="81">
        <f>分析係数表!H41</f>
        <v>5.117122701886706E-2</v>
      </c>
      <c r="O38" s="82">
        <f t="shared" si="4"/>
        <v>1.4602295511728474</v>
      </c>
      <c r="P38" s="76">
        <f>分析係数表!C41</f>
        <v>0.80407934786411506</v>
      </c>
      <c r="Q38" s="82">
        <f t="shared" si="5"/>
        <v>1.1741404252389724</v>
      </c>
      <c r="R38" s="83">
        <v>1.1954739019190959</v>
      </c>
      <c r="S38" s="84">
        <f t="shared" si="6"/>
        <v>1.1995036957408298</v>
      </c>
      <c r="T38" s="85">
        <f>分析係数表!F41</f>
        <v>0.54800826756858323</v>
      </c>
      <c r="U38" s="86">
        <f t="shared" si="7"/>
        <v>0.65733794224504516</v>
      </c>
      <c r="V38" s="87">
        <f>分析係数表!D41</f>
        <v>0.13760491043467368</v>
      </c>
      <c r="W38" s="88">
        <f t="shared" si="8"/>
        <v>0</v>
      </c>
      <c r="X38" s="76">
        <f>分析係数表!E41</f>
        <v>0.12955655768508079</v>
      </c>
      <c r="Y38" s="89">
        <f t="shared" si="9"/>
        <v>0</v>
      </c>
    </row>
    <row r="39" spans="1:25" x14ac:dyDescent="0.2">
      <c r="A39" s="6" t="s">
        <v>51</v>
      </c>
      <c r="B39" s="5" t="s">
        <v>368</v>
      </c>
      <c r="C39" s="90"/>
      <c r="D39" s="76">
        <f>投入係数表!AC39</f>
        <v>2.9989094874591059E-4</v>
      </c>
      <c r="E39" s="77">
        <f>$C$31*D39</f>
        <v>2.998909487459106E-2</v>
      </c>
      <c r="F39" s="76">
        <f>分析係数表!C42</f>
        <v>0.72084063047285463</v>
      </c>
      <c r="G39" s="77">
        <f>E39*F39</f>
        <v>2.1617358056710473E-2</v>
      </c>
      <c r="H39" s="77">
        <v>3.2496665576737527E-2</v>
      </c>
      <c r="I39" s="77">
        <f>C39+H39</f>
        <v>3.2496665576737527E-2</v>
      </c>
      <c r="J39" s="76">
        <f>分析係数表!G42</f>
        <v>0.48553519768563164</v>
      </c>
      <c r="K39" s="78">
        <f>I39*J39</f>
        <v>1.5778274944925116E-2</v>
      </c>
      <c r="L39" s="79"/>
      <c r="M39" s="80"/>
      <c r="N39" s="81">
        <f>分析係数表!H42</f>
        <v>1.3345272329654056E-2</v>
      </c>
      <c r="O39" s="82">
        <f t="shared" si="4"/>
        <v>0.38082262551619406</v>
      </c>
      <c r="P39" s="76">
        <f>分析係数表!C42</f>
        <v>0.72084063047285463</v>
      </c>
      <c r="Q39" s="82">
        <f>O39*P39</f>
        <v>0.27451242147542115</v>
      </c>
      <c r="R39" s="83">
        <v>0.28862813522779945</v>
      </c>
      <c r="S39" s="84">
        <f>I39+R39</f>
        <v>0.32112480080453698</v>
      </c>
      <c r="T39" s="85">
        <f>分析係数表!F42</f>
        <v>0.55737704918032782</v>
      </c>
      <c r="U39" s="86">
        <f>S39*T39</f>
        <v>0.17898759389105337</v>
      </c>
      <c r="V39" s="87">
        <f>分析係数表!D42</f>
        <v>0.19961427193828352</v>
      </c>
      <c r="W39" s="88">
        <f>ROUND(S39*V39,0)</f>
        <v>0</v>
      </c>
      <c r="X39" s="76">
        <f>分析係数表!E42</f>
        <v>0.15043394406943106</v>
      </c>
      <c r="Y39" s="89">
        <f>ROUND(S39*X39,0)</f>
        <v>0</v>
      </c>
    </row>
    <row r="40" spans="1:25" x14ac:dyDescent="0.2">
      <c r="A40" s="6" t="s">
        <v>195</v>
      </c>
      <c r="B40" s="5" t="s">
        <v>41</v>
      </c>
      <c r="C40" s="90"/>
      <c r="D40" s="76">
        <f>投入係数表!AC40</f>
        <v>8.6095965103598696E-2</v>
      </c>
      <c r="E40" s="77">
        <f>$C$31*D40</f>
        <v>8.6095965103598697</v>
      </c>
      <c r="F40" s="76">
        <f>分析係数表!C43</f>
        <v>0.38963327337469256</v>
      </c>
      <c r="G40" s="77">
        <f>E40*F40</f>
        <v>3.354585270766846</v>
      </c>
      <c r="H40" s="77">
        <v>3.7105093655753461</v>
      </c>
      <c r="I40" s="77">
        <f>C40+H40</f>
        <v>3.7105093655753461</v>
      </c>
      <c r="J40" s="76">
        <f>分析係数表!G43</f>
        <v>0.33758167298539971</v>
      </c>
      <c r="K40" s="78">
        <f>I40*J40</f>
        <v>1.2525999592589194</v>
      </c>
      <c r="L40" s="79"/>
      <c r="M40" s="80"/>
      <c r="N40" s="81">
        <f>分析係数表!H43</f>
        <v>3.6299140736659033E-2</v>
      </c>
      <c r="O40" s="82">
        <f t="shared" si="4"/>
        <v>1.0358375414040479</v>
      </c>
      <c r="P40" s="76">
        <f>分析係数表!C43</f>
        <v>0.38963327337469256</v>
      </c>
      <c r="Q40" s="82">
        <f>O40*P40</f>
        <v>0.40359677194165283</v>
      </c>
      <c r="R40" s="83">
        <v>0.72147923025066485</v>
      </c>
      <c r="S40" s="84">
        <f>I40+R40</f>
        <v>4.4319885958260112</v>
      </c>
      <c r="T40" s="85">
        <f>分析係数表!F43</f>
        <v>0.6053884004194563</v>
      </c>
      <c r="U40" s="86">
        <f>S40*T40</f>
        <v>2.6830744867043812</v>
      </c>
      <c r="V40" s="87">
        <f>分析係数表!D43</f>
        <v>0.1323707348552069</v>
      </c>
      <c r="W40" s="88">
        <f>ROUND(S40*V40,0)</f>
        <v>1</v>
      </c>
      <c r="X40" s="76">
        <f>分析係数表!E43</f>
        <v>0.1111559248205211</v>
      </c>
      <c r="Y40" s="89">
        <f>ROUND(S40*X40,0)</f>
        <v>0</v>
      </c>
    </row>
    <row r="41" spans="1:25" x14ac:dyDescent="0.2">
      <c r="A41" s="6" t="s">
        <v>341</v>
      </c>
      <c r="B41" s="5" t="s">
        <v>42</v>
      </c>
      <c r="C41" s="90"/>
      <c r="D41" s="76">
        <f>投入係数表!AC41</f>
        <v>8.724100327153762E-4</v>
      </c>
      <c r="E41" s="77">
        <f>$C$31*D41</f>
        <v>8.7241003271537623E-2</v>
      </c>
      <c r="F41" s="76">
        <f>分析係数表!C44</f>
        <v>0.46868809379421872</v>
      </c>
      <c r="G41" s="77">
        <f>E41*F41</f>
        <v>4.0888819524032165E-2</v>
      </c>
      <c r="H41" s="77">
        <v>4.4689430591333408E-2</v>
      </c>
      <c r="I41" s="77">
        <f>C41+H41</f>
        <v>4.4689430591333408E-2</v>
      </c>
      <c r="J41" s="76">
        <f>分析係数表!G44</f>
        <v>0.26169007702763936</v>
      </c>
      <c r="K41" s="78">
        <f>I41*J41</f>
        <v>1.1694780533767383E-2</v>
      </c>
      <c r="L41" s="79"/>
      <c r="M41" s="80"/>
      <c r="N41" s="81">
        <f>分析係数表!H44</f>
        <v>0.11189365109431233</v>
      </c>
      <c r="O41" s="82">
        <f t="shared" si="4"/>
        <v>3.1930134459409407</v>
      </c>
      <c r="P41" s="76">
        <f>分析係数表!C44</f>
        <v>0.46868809379421872</v>
      </c>
      <c r="Q41" s="82">
        <f>O41*P41</f>
        <v>1.4965273854373691</v>
      </c>
      <c r="R41" s="83">
        <v>1.5209016432578282</v>
      </c>
      <c r="S41" s="84">
        <f>I41+R41</f>
        <v>1.5655910738491616</v>
      </c>
      <c r="T41" s="85">
        <f>分析係数表!F44</f>
        <v>0.56748980516538283</v>
      </c>
      <c r="U41" s="86">
        <f>S41*T41</f>
        <v>0.88845697346732322</v>
      </c>
      <c r="V41" s="87">
        <f>分析係数表!D44</f>
        <v>0.1153375623017671</v>
      </c>
      <c r="W41" s="88">
        <f>ROUND(S41*V41,0)</f>
        <v>0</v>
      </c>
      <c r="X41" s="76">
        <f>分析係数表!E44</f>
        <v>8.8151336656094245E-2</v>
      </c>
      <c r="Y41" s="89">
        <f>ROUND(S41*X41,0)</f>
        <v>0</v>
      </c>
    </row>
    <row r="42" spans="1:25" x14ac:dyDescent="0.2">
      <c r="A42" s="6" t="s">
        <v>342</v>
      </c>
      <c r="B42" s="5" t="s">
        <v>279</v>
      </c>
      <c r="C42" s="90"/>
      <c r="D42" s="76">
        <f>投入係数表!AC42</f>
        <v>2.8080697928026172E-3</v>
      </c>
      <c r="E42" s="77">
        <f>$C$31*D42</f>
        <v>0.28080697928026171</v>
      </c>
      <c r="F42" s="76">
        <f>分析係数表!C45</f>
        <v>1</v>
      </c>
      <c r="G42" s="77">
        <f>E42*F42</f>
        <v>0.28080697928026171</v>
      </c>
      <c r="H42" s="77">
        <v>0.29944067929259582</v>
      </c>
      <c r="I42" s="77">
        <f>C42+H42</f>
        <v>0.29944067929259582</v>
      </c>
      <c r="J42" s="76">
        <f>分析係数表!G45</f>
        <v>0</v>
      </c>
      <c r="K42" s="78">
        <f>I42*J42</f>
        <v>0</v>
      </c>
      <c r="L42" s="79"/>
      <c r="M42" s="80"/>
      <c r="N42" s="81">
        <f>分析係数表!H45</f>
        <v>0</v>
      </c>
      <c r="O42" s="82">
        <f t="shared" si="4"/>
        <v>0</v>
      </c>
      <c r="P42" s="76">
        <f>分析係数表!C45</f>
        <v>1</v>
      </c>
      <c r="Q42" s="82">
        <f>O42*P42</f>
        <v>0</v>
      </c>
      <c r="R42" s="83">
        <v>3.0109677134439461E-2</v>
      </c>
      <c r="S42" s="84">
        <f>I42+R42</f>
        <v>0.32955035642703528</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投入係数表!AC43</f>
        <v>9.2693565976008727E-3</v>
      </c>
      <c r="E43" s="77">
        <f>$C$31*D43</f>
        <v>0.92693565976008729</v>
      </c>
      <c r="F43" s="76">
        <f>分析係数表!C46</f>
        <v>0.536069455406472</v>
      </c>
      <c r="G43" s="77">
        <f>E43*F43</f>
        <v>0.49690189432442883</v>
      </c>
      <c r="H43" s="77">
        <v>0.53216154814395744</v>
      </c>
      <c r="I43" s="77">
        <f>C43+H43</f>
        <v>0.53216154814395744</v>
      </c>
      <c r="J43" s="76">
        <f>分析係数表!G46</f>
        <v>9.4007050528789656E-3</v>
      </c>
      <c r="K43" s="78">
        <f>I43*J43</f>
        <v>5.0026937545847939E-3</v>
      </c>
      <c r="L43" s="79"/>
      <c r="M43" s="80"/>
      <c r="N43" s="81">
        <f>分析係数表!H46</f>
        <v>2.2310999374350673E-2</v>
      </c>
      <c r="O43" s="82">
        <f t="shared" si="4"/>
        <v>0.63666991199201994</v>
      </c>
      <c r="P43" s="76">
        <f>分析係数表!C46</f>
        <v>0.536069455406472</v>
      </c>
      <c r="Q43" s="82">
        <f>O43*P43</f>
        <v>0.34129929299524858</v>
      </c>
      <c r="R43" s="83">
        <v>0.3870161775369188</v>
      </c>
      <c r="S43" s="84">
        <f>I43+R43</f>
        <v>0.91917772568087619</v>
      </c>
      <c r="T43" s="85">
        <f>分析係数表!F46</f>
        <v>0.31345475910693305</v>
      </c>
      <c r="U43" s="86">
        <f>S43*T43</f>
        <v>0.28812063257975762</v>
      </c>
      <c r="V43" s="87">
        <f>分析係数表!D46</f>
        <v>1.7626321974148062E-3</v>
      </c>
      <c r="W43" s="88">
        <f>ROUND(S43*V43,0)</f>
        <v>0</v>
      </c>
      <c r="X43" s="76">
        <f>分析係数表!E46</f>
        <v>4.4065804935370153E-3</v>
      </c>
      <c r="Y43" s="89">
        <f>ROUND(S43*X43,0)</f>
        <v>0</v>
      </c>
    </row>
    <row r="44" spans="1:25" x14ac:dyDescent="0.2">
      <c r="A44" s="192">
        <v>40</v>
      </c>
      <c r="B44" s="14" t="s">
        <v>151</v>
      </c>
      <c r="C44" s="197">
        <f>SUM(C5:C43)</f>
        <v>100</v>
      </c>
      <c r="D44" s="92">
        <f>投入係数表!AC44</f>
        <v>0.27737186477644493</v>
      </c>
      <c r="E44" s="91">
        <f>SUM(E5:E43)</f>
        <v>27.737186477644485</v>
      </c>
      <c r="F44" s="92">
        <f>分析係数表!C47</f>
        <v>0.44522465035354009</v>
      </c>
      <c r="G44" s="91">
        <f>SUM(G5:G43)</f>
        <v>10.257355098595303</v>
      </c>
      <c r="H44" s="91">
        <f>SUM(H5:H43)</f>
        <v>11.672136564583747</v>
      </c>
      <c r="I44" s="91">
        <f>SUM(I5:I43)</f>
        <v>111.67213656458377</v>
      </c>
      <c r="J44" s="92">
        <f>分析係数表!G47</f>
        <v>0.26635660586338372</v>
      </c>
      <c r="K44" s="93">
        <f>SUM(K5:K43)</f>
        <v>45.488010006380179</v>
      </c>
      <c r="L44" s="94">
        <f>最終需要_まとめ!$L$33</f>
        <v>0.62733333333333341</v>
      </c>
      <c r="M44" s="91">
        <f>K44*L44</f>
        <v>28.536144944002501</v>
      </c>
      <c r="N44" s="95">
        <f>分析係数表!H47</f>
        <v>1</v>
      </c>
      <c r="O44" s="96">
        <f>SUM(O5:O43)</f>
        <v>28.536144944002505</v>
      </c>
      <c r="P44" s="92">
        <f>分析係数表!C47</f>
        <v>0.44522465035354009</v>
      </c>
      <c r="Q44" s="96">
        <f>SUM(Q5:Q43)</f>
        <v>13.862659213719542</v>
      </c>
      <c r="R44" s="91">
        <f>SUM(R5:R43)</f>
        <v>15.549994563236291</v>
      </c>
      <c r="S44" s="97">
        <f>SUM(S5:S43)</f>
        <v>127.22213112782006</v>
      </c>
      <c r="T44" s="98">
        <f>分析係数表!F47</f>
        <v>0.51444037128882703</v>
      </c>
      <c r="U44" s="99">
        <f>SUM(U5:U43)</f>
        <v>87.554680663024925</v>
      </c>
      <c r="V44" s="100">
        <f>分析係数表!D47</f>
        <v>9.5757819315252443E-2</v>
      </c>
      <c r="W44" s="101">
        <f>SUM(W5:W43)</f>
        <v>24</v>
      </c>
      <c r="X44" s="92">
        <f>分析係数表!E47</f>
        <v>7.8077982415729788E-2</v>
      </c>
      <c r="Y44" s="102">
        <f>SUM(Y5:Y43)</f>
        <v>17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292</v>
      </c>
      <c r="S2" s="3" t="s">
        <v>153</v>
      </c>
      <c r="U2" s="64" t="s">
        <v>210</v>
      </c>
      <c r="W2" s="3" t="s">
        <v>130</v>
      </c>
      <c r="Y2" s="3" t="s">
        <v>154</v>
      </c>
    </row>
    <row r="3" spans="1:25" ht="44" x14ac:dyDescent="0.2">
      <c r="B3" s="65"/>
      <c r="C3" s="66" t="s">
        <v>228</v>
      </c>
      <c r="D3" s="66" t="s">
        <v>234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投入係数表!AD5</f>
        <v>0</v>
      </c>
      <c r="E5" s="77">
        <f t="shared" ref="E5:E38" si="0">$C$32*D5</f>
        <v>0</v>
      </c>
      <c r="F5" s="76">
        <f>分析係数表!C8</f>
        <v>0.25708080716677228</v>
      </c>
      <c r="G5" s="77">
        <f t="shared" ref="G5:G38" si="1">E5*F5</f>
        <v>0</v>
      </c>
      <c r="H5" s="77">
        <f t="array" ref="H5:H43">MMULT(逆行列係数!C5:AO43,'28'!G5:G43)</f>
        <v>1.3289100650472428E-3</v>
      </c>
      <c r="I5" s="77">
        <f t="shared" ref="I5:I38" si="2">C5+H5</f>
        <v>1.3289100650472428E-3</v>
      </c>
      <c r="J5" s="76">
        <f>分析係数表!G8</f>
        <v>0.11961316593145571</v>
      </c>
      <c r="K5" s="78">
        <f t="shared" ref="K5:K38" si="3">I5*J5</f>
        <v>1.5895514011847746E-4</v>
      </c>
      <c r="L5" s="79" t="s">
        <v>185</v>
      </c>
      <c r="M5" s="80" t="s">
        <v>185</v>
      </c>
      <c r="N5" s="81">
        <f>分析係数表!H8</f>
        <v>1.1829938181254628E-2</v>
      </c>
      <c r="O5" s="82">
        <f t="shared" ref="O5:O43" si="4">$M$44*N5</f>
        <v>0.26392661717950039</v>
      </c>
      <c r="P5" s="76">
        <f>分析係数表!C8</f>
        <v>0.25708080716677228</v>
      </c>
      <c r="Q5" s="82">
        <f t="shared" ref="Q5:Q38" si="5">O5*P5</f>
        <v>6.7850467777301665E-2</v>
      </c>
      <c r="R5" s="83">
        <f t="array" ref="R5:R43">MMULT(逆行列係数!C5:AO43,'28'!Q5:Q43)</f>
        <v>9.8371409169076232E-2</v>
      </c>
      <c r="S5" s="84">
        <f t="shared" ref="S5:S38" si="6">I5+R5</f>
        <v>9.970031923412348E-2</v>
      </c>
      <c r="T5" s="85">
        <f>分析係数表!F8</f>
        <v>0.4511367492365117</v>
      </c>
      <c r="U5" s="86">
        <f t="shared" ref="U5:U38" si="7">S5*T5</f>
        <v>4.4978477917124927E-2</v>
      </c>
      <c r="V5" s="87">
        <f>分析係数表!D8</f>
        <v>0.32558534102477094</v>
      </c>
      <c r="W5" s="88">
        <f t="shared" ref="W5:W38" si="8">ROUND(S5*V5,0)</f>
        <v>0</v>
      </c>
      <c r="X5" s="76">
        <f>分析係数表!E8</f>
        <v>0.2662029182219206</v>
      </c>
      <c r="Y5" s="89">
        <f t="shared" ref="Y5:Y38" si="9">ROUND(S5*X5,0)</f>
        <v>0</v>
      </c>
    </row>
    <row r="6" spans="1:25" x14ac:dyDescent="0.2">
      <c r="A6" s="6" t="s">
        <v>220</v>
      </c>
      <c r="B6" s="5" t="s">
        <v>266</v>
      </c>
      <c r="C6" s="90"/>
      <c r="D6" s="76">
        <f>投入係数表!AD6</f>
        <v>0</v>
      </c>
      <c r="E6" s="77">
        <f t="shared" si="0"/>
        <v>0</v>
      </c>
      <c r="F6" s="76">
        <f>分析係数表!C9</f>
        <v>5.5710306406685284E-2</v>
      </c>
      <c r="G6" s="77">
        <f t="shared" si="1"/>
        <v>0</v>
      </c>
      <c r="H6" s="77">
        <v>3.3831636054246927E-4</v>
      </c>
      <c r="I6" s="77">
        <f t="shared" si="2"/>
        <v>3.3831636054246927E-4</v>
      </c>
      <c r="J6" s="76">
        <f>分析係数表!G9</f>
        <v>0.27272727272727271</v>
      </c>
      <c r="K6" s="78">
        <f t="shared" si="3"/>
        <v>9.2268098329764339E-5</v>
      </c>
      <c r="L6" s="79"/>
      <c r="M6" s="80"/>
      <c r="N6" s="81">
        <f>分析係数表!H9</f>
        <v>6.1990942434522072E-4</v>
      </c>
      <c r="O6" s="82">
        <f t="shared" si="4"/>
        <v>1.3830215747397401E-2</v>
      </c>
      <c r="P6" s="76">
        <f>分析係数表!C9</f>
        <v>5.5710306406685284E-2</v>
      </c>
      <c r="Q6" s="82">
        <f t="shared" si="5"/>
        <v>7.7048555695807309E-4</v>
      </c>
      <c r="R6" s="83">
        <v>8.9537839282704266E-4</v>
      </c>
      <c r="S6" s="84">
        <f t="shared" si="6"/>
        <v>1.233694753369512E-3</v>
      </c>
      <c r="T6" s="85">
        <f>分析係数表!F9</f>
        <v>0.77272727272727271</v>
      </c>
      <c r="U6" s="86">
        <f t="shared" si="7"/>
        <v>9.5330958214916834E-4</v>
      </c>
      <c r="V6" s="87">
        <f>分析係数表!D9</f>
        <v>0</v>
      </c>
      <c r="W6" s="88">
        <f t="shared" si="8"/>
        <v>0</v>
      </c>
      <c r="X6" s="76">
        <f>分析係数表!E9</f>
        <v>0</v>
      </c>
      <c r="Y6" s="89">
        <f t="shared" si="9"/>
        <v>0</v>
      </c>
    </row>
    <row r="7" spans="1:25" x14ac:dyDescent="0.2">
      <c r="A7" s="6" t="s">
        <v>221</v>
      </c>
      <c r="B7" s="5" t="s">
        <v>267</v>
      </c>
      <c r="C7" s="90"/>
      <c r="D7" s="76">
        <f>投入係数表!AD7</f>
        <v>0</v>
      </c>
      <c r="E7" s="77">
        <f t="shared" si="0"/>
        <v>0</v>
      </c>
      <c r="F7" s="76">
        <f>分析係数表!C10</f>
        <v>2.7964205816555232E-3</v>
      </c>
      <c r="G7" s="77">
        <f t="shared" si="1"/>
        <v>0</v>
      </c>
      <c r="H7" s="77">
        <v>2.3826930231054646E-5</v>
      </c>
      <c r="I7" s="77">
        <f t="shared" si="2"/>
        <v>2.3826930231054646E-5</v>
      </c>
      <c r="J7" s="76">
        <f>分析係数表!G10</f>
        <v>0.2857142857142857</v>
      </c>
      <c r="K7" s="78">
        <f t="shared" si="3"/>
        <v>6.8076943517298989E-6</v>
      </c>
      <c r="L7" s="79"/>
      <c r="M7" s="80"/>
      <c r="N7" s="81">
        <f>分析係数表!H10</f>
        <v>1.205379436226818E-3</v>
      </c>
      <c r="O7" s="82">
        <f t="shared" si="4"/>
        <v>2.6892086175494944E-2</v>
      </c>
      <c r="P7" s="76">
        <f>分析係数表!C10</f>
        <v>2.7964205816555232E-3</v>
      </c>
      <c r="Q7" s="82">
        <f t="shared" si="5"/>
        <v>7.5201583264808021E-5</v>
      </c>
      <c r="R7" s="83">
        <v>1.3340488546863911E-4</v>
      </c>
      <c r="S7" s="84">
        <f t="shared" si="6"/>
        <v>1.5723181569969374E-4</v>
      </c>
      <c r="T7" s="85">
        <f>分析係数表!F10</f>
        <v>0.5714285714285714</v>
      </c>
      <c r="U7" s="86">
        <f t="shared" si="7"/>
        <v>8.9846751828396421E-5</v>
      </c>
      <c r="V7" s="87">
        <f>分析係数表!D10</f>
        <v>0.14285714285714285</v>
      </c>
      <c r="W7" s="88">
        <f t="shared" si="8"/>
        <v>0</v>
      </c>
      <c r="X7" s="76">
        <f>分析係数表!E10</f>
        <v>0</v>
      </c>
      <c r="Y7" s="89">
        <f t="shared" si="9"/>
        <v>0</v>
      </c>
    </row>
    <row r="8" spans="1:25" x14ac:dyDescent="0.2">
      <c r="A8" s="6" t="s">
        <v>222</v>
      </c>
      <c r="B8" s="5" t="s">
        <v>27</v>
      </c>
      <c r="C8" s="90"/>
      <c r="D8" s="76">
        <f>投入係数表!AD8</f>
        <v>0</v>
      </c>
      <c r="E8" s="77">
        <f t="shared" si="0"/>
        <v>0</v>
      </c>
      <c r="F8" s="76">
        <f>分析係数表!C11</f>
        <v>6.4759848893686245E-3</v>
      </c>
      <c r="G8" s="77">
        <f t="shared" si="1"/>
        <v>0</v>
      </c>
      <c r="H8" s="77">
        <v>1.2572166404391041E-4</v>
      </c>
      <c r="I8" s="77">
        <f t="shared" si="2"/>
        <v>1.2572166404391041E-4</v>
      </c>
      <c r="J8" s="76">
        <f>分析係数表!G11</f>
        <v>0.45</v>
      </c>
      <c r="K8" s="78">
        <f t="shared" si="3"/>
        <v>5.6574748819759683E-5</v>
      </c>
      <c r="L8" s="79"/>
      <c r="M8" s="80"/>
      <c r="N8" s="81">
        <f>分析係数表!H11</f>
        <v>-2.2959608309082246E-5</v>
      </c>
      <c r="O8" s="82">
        <f t="shared" si="4"/>
        <v>-5.1223021286657031E-4</v>
      </c>
      <c r="P8" s="76">
        <f>分析係数表!C11</f>
        <v>6.4759848893686245E-3</v>
      </c>
      <c r="Q8" s="82">
        <f t="shared" si="5"/>
        <v>-3.3171951184019833E-6</v>
      </c>
      <c r="R8" s="83">
        <v>1.7273174723808637E-4</v>
      </c>
      <c r="S8" s="84">
        <f t="shared" si="6"/>
        <v>2.9845341128199681E-4</v>
      </c>
      <c r="T8" s="85">
        <f>分析係数表!F11</f>
        <v>0.7</v>
      </c>
      <c r="U8" s="86">
        <f t="shared" si="7"/>
        <v>2.0891738789739775E-4</v>
      </c>
      <c r="V8" s="87">
        <f>分析係数表!D11</f>
        <v>0</v>
      </c>
      <c r="W8" s="88">
        <f t="shared" si="8"/>
        <v>0</v>
      </c>
      <c r="X8" s="76">
        <f>分析係数表!E11</f>
        <v>0</v>
      </c>
      <c r="Y8" s="89">
        <f t="shared" si="9"/>
        <v>0</v>
      </c>
    </row>
    <row r="9" spans="1:25" x14ac:dyDescent="0.2">
      <c r="A9" s="6" t="s">
        <v>223</v>
      </c>
      <c r="B9" s="5" t="s">
        <v>191</v>
      </c>
      <c r="C9" s="90"/>
      <c r="D9" s="76">
        <f>投入係数表!AD9</f>
        <v>0</v>
      </c>
      <c r="E9" s="77">
        <f t="shared" si="0"/>
        <v>0</v>
      </c>
      <c r="F9" s="76">
        <f>分析係数表!C12</f>
        <v>0.17595248540478525</v>
      </c>
      <c r="G9" s="77">
        <f t="shared" si="1"/>
        <v>0</v>
      </c>
      <c r="H9" s="77">
        <v>1.421762549159801E-3</v>
      </c>
      <c r="I9" s="77">
        <f t="shared" si="2"/>
        <v>1.421762549159801E-3</v>
      </c>
      <c r="J9" s="76">
        <f>分析係数表!G12</f>
        <v>0.14349788595589075</v>
      </c>
      <c r="K9" s="78">
        <f t="shared" si="3"/>
        <v>2.0401992013568965E-4</v>
      </c>
      <c r="L9" s="79"/>
      <c r="M9" s="80"/>
      <c r="N9" s="81">
        <f>分析係数表!H12</f>
        <v>9.2205786969274298E-2</v>
      </c>
      <c r="O9" s="82">
        <f t="shared" si="4"/>
        <v>2.0571165348721463</v>
      </c>
      <c r="P9" s="76">
        <f>分析係数表!C12</f>
        <v>0.17595248540478525</v>
      </c>
      <c r="Q9" s="82">
        <f t="shared" si="5"/>
        <v>0.36195476707803376</v>
      </c>
      <c r="R9" s="83">
        <v>0.40242420180124344</v>
      </c>
      <c r="S9" s="84">
        <f t="shared" si="6"/>
        <v>0.40384596435040326</v>
      </c>
      <c r="T9" s="85">
        <f>分析係数表!F12</f>
        <v>0.29285224545766197</v>
      </c>
      <c r="U9" s="86">
        <f t="shared" si="7"/>
        <v>0.1182671974790305</v>
      </c>
      <c r="V9" s="87">
        <f>分析係数表!D12</f>
        <v>4.4880585075991318E-2</v>
      </c>
      <c r="W9" s="88">
        <f t="shared" si="8"/>
        <v>0</v>
      </c>
      <c r="X9" s="76">
        <f>分析係数表!E12</f>
        <v>4.4223517312307163E-2</v>
      </c>
      <c r="Y9" s="89">
        <f t="shared" si="9"/>
        <v>0</v>
      </c>
    </row>
    <row r="10" spans="1:25" x14ac:dyDescent="0.2">
      <c r="A10" s="6" t="s">
        <v>224</v>
      </c>
      <c r="B10" s="5" t="s">
        <v>28</v>
      </c>
      <c r="C10" s="90"/>
      <c r="D10" s="76">
        <f>投入係数表!AD10</f>
        <v>1.6961130742049471E-3</v>
      </c>
      <c r="E10" s="77">
        <f t="shared" si="0"/>
        <v>0.16961130742049471</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0.31450935070007419</v>
      </c>
      <c r="P10" s="76">
        <f>分析係数表!C13</f>
        <v>0</v>
      </c>
      <c r="Q10" s="82">
        <f t="shared" si="5"/>
        <v>0</v>
      </c>
      <c r="R10" s="83">
        <v>0</v>
      </c>
      <c r="S10" s="84">
        <f t="shared" si="6"/>
        <v>0</v>
      </c>
      <c r="T10" s="85">
        <f>分析係数表!F13</f>
        <v>0.37873754152823919</v>
      </c>
      <c r="U10" s="86">
        <f t="shared" si="7"/>
        <v>0</v>
      </c>
      <c r="V10" s="87">
        <f>分析係数表!D13</f>
        <v>0.50166112956810627</v>
      </c>
      <c r="W10" s="88">
        <f t="shared" si="8"/>
        <v>0</v>
      </c>
      <c r="X10" s="76">
        <f>分析係数表!E13</f>
        <v>0.36212624584717606</v>
      </c>
      <c r="Y10" s="89">
        <f t="shared" si="9"/>
        <v>0</v>
      </c>
    </row>
    <row r="11" spans="1:25" x14ac:dyDescent="0.2">
      <c r="A11" s="6" t="s">
        <v>225</v>
      </c>
      <c r="B11" s="5" t="s">
        <v>268</v>
      </c>
      <c r="C11" s="90"/>
      <c r="D11" s="76">
        <f>投入係数表!AD11</f>
        <v>4.6643109540636047E-3</v>
      </c>
      <c r="E11" s="77">
        <f t="shared" si="0"/>
        <v>0.46643109540636046</v>
      </c>
      <c r="F11" s="76">
        <f>分析係数表!C14</f>
        <v>0.19640062597809071</v>
      </c>
      <c r="G11" s="77">
        <f t="shared" si="1"/>
        <v>9.1607359113455744E-2</v>
      </c>
      <c r="H11" s="77">
        <v>0.18312174060394321</v>
      </c>
      <c r="I11" s="77">
        <f t="shared" si="2"/>
        <v>0.18312174060394321</v>
      </c>
      <c r="J11" s="76">
        <f>分析係数表!G14</f>
        <v>0.16773857118025379</v>
      </c>
      <c r="K11" s="78">
        <f t="shared" si="3"/>
        <v>3.0716579120946497E-2</v>
      </c>
      <c r="L11" s="79"/>
      <c r="M11" s="80"/>
      <c r="N11" s="81">
        <f>分析係数表!H14</f>
        <v>1.1652001216859241E-3</v>
      </c>
      <c r="O11" s="82">
        <f t="shared" si="4"/>
        <v>2.5995683302978446E-2</v>
      </c>
      <c r="P11" s="76">
        <f>分析係数表!C14</f>
        <v>0.19640062597809071</v>
      </c>
      <c r="Q11" s="82">
        <f t="shared" si="5"/>
        <v>5.1055684734331681E-3</v>
      </c>
      <c r="R11" s="83">
        <v>2.8635467386244166E-2</v>
      </c>
      <c r="S11" s="84">
        <f t="shared" si="6"/>
        <v>0.21175720799018738</v>
      </c>
      <c r="T11" s="85">
        <f>分析係数表!F14</f>
        <v>0.31948548583347819</v>
      </c>
      <c r="U11" s="86">
        <f t="shared" si="7"/>
        <v>6.7653354473485902E-2</v>
      </c>
      <c r="V11" s="87">
        <f>分析係数表!D14</f>
        <v>9.0039979141317575E-2</v>
      </c>
      <c r="W11" s="88">
        <f t="shared" si="8"/>
        <v>0</v>
      </c>
      <c r="X11" s="76">
        <f>分析係数表!E14</f>
        <v>7.6134190856944201E-2</v>
      </c>
      <c r="Y11" s="89">
        <f t="shared" si="9"/>
        <v>0</v>
      </c>
    </row>
    <row r="12" spans="1:25" x14ac:dyDescent="0.2">
      <c r="A12" s="6" t="s">
        <v>226</v>
      </c>
      <c r="B12" s="5" t="s">
        <v>29</v>
      </c>
      <c r="C12" s="90"/>
      <c r="D12" s="76">
        <f>投入係数表!AD12</f>
        <v>0</v>
      </c>
      <c r="E12" s="77">
        <f t="shared" si="0"/>
        <v>0</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0.18952517876063102</v>
      </c>
      <c r="P12" s="76">
        <f>分析係数表!C15</f>
        <v>0</v>
      </c>
      <c r="Q12" s="82">
        <f t="shared" si="5"/>
        <v>0</v>
      </c>
      <c r="R12" s="83">
        <v>0</v>
      </c>
      <c r="S12" s="84">
        <f t="shared" si="6"/>
        <v>0</v>
      </c>
      <c r="T12" s="85">
        <f>分析係数表!F15</f>
        <v>0.30372492836676218</v>
      </c>
      <c r="U12" s="86">
        <f t="shared" si="7"/>
        <v>0</v>
      </c>
      <c r="V12" s="87">
        <f>分析係数表!D15</f>
        <v>2.2027220630372494E-2</v>
      </c>
      <c r="W12" s="88">
        <f t="shared" si="8"/>
        <v>0</v>
      </c>
      <c r="X12" s="76">
        <f>分析係数表!E15</f>
        <v>2.0355778414517668E-2</v>
      </c>
      <c r="Y12" s="89">
        <f t="shared" si="9"/>
        <v>0</v>
      </c>
    </row>
    <row r="13" spans="1:25" x14ac:dyDescent="0.2">
      <c r="A13" s="6" t="s">
        <v>227</v>
      </c>
      <c r="B13" s="5" t="s">
        <v>30</v>
      </c>
      <c r="C13" s="90"/>
      <c r="D13" s="76">
        <f>投入係数表!AD13</f>
        <v>4.2402826855123676E-4</v>
      </c>
      <c r="E13" s="77">
        <f t="shared" si="0"/>
        <v>4.2402826855123678E-2</v>
      </c>
      <c r="F13" s="76">
        <f>分析係数表!C16</f>
        <v>6.4643221946592777E-2</v>
      </c>
      <c r="G13" s="77">
        <f t="shared" si="1"/>
        <v>2.7410553475587045E-3</v>
      </c>
      <c r="H13" s="77">
        <v>1.0999655489751724E-2</v>
      </c>
      <c r="I13" s="77">
        <f t="shared" si="2"/>
        <v>1.0999655489751724E-2</v>
      </c>
      <c r="J13" s="76">
        <f>分析係数表!G16</f>
        <v>3.2854209445585217E-2</v>
      </c>
      <c r="K13" s="78">
        <f t="shared" si="3"/>
        <v>3.6138498528958437E-4</v>
      </c>
      <c r="L13" s="79"/>
      <c r="M13" s="80"/>
      <c r="N13" s="81">
        <f>分析係数表!H16</f>
        <v>1.6731814555243689E-2</v>
      </c>
      <c r="O13" s="82">
        <f t="shared" si="4"/>
        <v>0.37328776762651317</v>
      </c>
      <c r="P13" s="76">
        <f>分析係数表!C16</f>
        <v>6.4643221946592777E-2</v>
      </c>
      <c r="Q13" s="82">
        <f t="shared" si="5"/>
        <v>2.4130524012628839E-2</v>
      </c>
      <c r="R13" s="83">
        <v>2.8622733201433492E-2</v>
      </c>
      <c r="S13" s="84">
        <f t="shared" si="6"/>
        <v>3.9622388691185215E-2</v>
      </c>
      <c r="T13" s="85">
        <f>分析係数表!F16</f>
        <v>0.28747433264887062</v>
      </c>
      <c r="U13" s="86">
        <f t="shared" si="7"/>
        <v>1.1390419746952627E-2</v>
      </c>
      <c r="V13" s="87">
        <f>分析係数表!D16</f>
        <v>2.0533880903490759E-2</v>
      </c>
      <c r="W13" s="88">
        <f t="shared" si="8"/>
        <v>0</v>
      </c>
      <c r="X13" s="76">
        <f>分析係数表!E16</f>
        <v>1.9507186858316223E-2</v>
      </c>
      <c r="Y13" s="89">
        <f t="shared" si="9"/>
        <v>0</v>
      </c>
    </row>
    <row r="14" spans="1:25" x14ac:dyDescent="0.2">
      <c r="A14" s="6" t="s">
        <v>2</v>
      </c>
      <c r="B14" s="5" t="s">
        <v>365</v>
      </c>
      <c r="C14" s="90"/>
      <c r="D14" s="76">
        <f>投入係数表!AD14</f>
        <v>2.9681978798586574E-3</v>
      </c>
      <c r="E14" s="77">
        <f t="shared" si="0"/>
        <v>0.29681978798586572</v>
      </c>
      <c r="F14" s="76">
        <f>分析係数表!C17</f>
        <v>7.1833954921355581E-2</v>
      </c>
      <c r="G14" s="77">
        <f t="shared" si="1"/>
        <v>2.1321739269942998E-2</v>
      </c>
      <c r="H14" s="77">
        <v>3.5678989558210174E-2</v>
      </c>
      <c r="I14" s="77">
        <f t="shared" si="2"/>
        <v>3.5678989558210174E-2</v>
      </c>
      <c r="J14" s="76">
        <f>分析係数表!G17</f>
        <v>0.22404227212681638</v>
      </c>
      <c r="K14" s="78">
        <f t="shared" si="3"/>
        <v>7.9936018878103646E-3</v>
      </c>
      <c r="L14" s="79"/>
      <c r="M14" s="80"/>
      <c r="N14" s="81">
        <f>分析係数表!H17</f>
        <v>2.8642111365580103E-3</v>
      </c>
      <c r="O14" s="82">
        <f t="shared" si="4"/>
        <v>6.3900719055104652E-2</v>
      </c>
      <c r="P14" s="76">
        <f>分析係数表!C17</f>
        <v>7.1833954921355581E-2</v>
      </c>
      <c r="Q14" s="82">
        <f t="shared" si="5"/>
        <v>4.590241372046595E-3</v>
      </c>
      <c r="R14" s="83">
        <v>1.0587350349989311E-2</v>
      </c>
      <c r="S14" s="84">
        <f t="shared" si="6"/>
        <v>4.6266339908199484E-2</v>
      </c>
      <c r="T14" s="85">
        <f>分析係数表!F17</f>
        <v>0.35984147952443857</v>
      </c>
      <c r="U14" s="86">
        <f t="shared" si="7"/>
        <v>1.664854820474708E-2</v>
      </c>
      <c r="V14" s="87">
        <f>分析係数表!D17</f>
        <v>0.11783355350066051</v>
      </c>
      <c r="W14" s="88">
        <f t="shared" si="8"/>
        <v>0</v>
      </c>
      <c r="X14" s="76">
        <f>分析係数表!E17</f>
        <v>0.10752972258916776</v>
      </c>
      <c r="Y14" s="89">
        <f t="shared" si="9"/>
        <v>0</v>
      </c>
    </row>
    <row r="15" spans="1:25" x14ac:dyDescent="0.2">
      <c r="A15" s="6" t="s">
        <v>3</v>
      </c>
      <c r="B15" s="5" t="s">
        <v>31</v>
      </c>
      <c r="C15" s="90"/>
      <c r="D15" s="76">
        <f>投入係数表!AD15</f>
        <v>0</v>
      </c>
      <c r="E15" s="77">
        <f t="shared" si="0"/>
        <v>0</v>
      </c>
      <c r="F15" s="76">
        <f>分析係数表!C18</f>
        <v>8.5547050877982866E-2</v>
      </c>
      <c r="G15" s="77">
        <f t="shared" si="1"/>
        <v>0</v>
      </c>
      <c r="H15" s="77">
        <v>3.1679069147445907E-3</v>
      </c>
      <c r="I15" s="77">
        <f t="shared" si="2"/>
        <v>3.1679069147445907E-3</v>
      </c>
      <c r="J15" s="76">
        <f>分析係数表!G18</f>
        <v>0.21485411140583555</v>
      </c>
      <c r="K15" s="78">
        <f t="shared" si="3"/>
        <v>6.8063782518385104E-4</v>
      </c>
      <c r="L15" s="79"/>
      <c r="M15" s="80"/>
      <c r="N15" s="81">
        <f>分析係数表!H18</f>
        <v>4.4771236202710384E-4</v>
      </c>
      <c r="O15" s="82">
        <f t="shared" si="4"/>
        <v>9.9884891508981218E-3</v>
      </c>
      <c r="P15" s="76">
        <f>分析係数表!C18</f>
        <v>8.5547050877982866E-2</v>
      </c>
      <c r="Q15" s="82">
        <f t="shared" si="5"/>
        <v>8.5448578958606156E-4</v>
      </c>
      <c r="R15" s="83">
        <v>2.127826726900141E-3</v>
      </c>
      <c r="S15" s="84">
        <f t="shared" si="6"/>
        <v>5.2957336416447317E-3</v>
      </c>
      <c r="T15" s="85">
        <f>分析係数表!F18</f>
        <v>0.45800176834659595</v>
      </c>
      <c r="U15" s="86">
        <f t="shared" si="7"/>
        <v>2.4254553725658453E-3</v>
      </c>
      <c r="V15" s="87">
        <f>分析係数表!D18</f>
        <v>9.637488947833775E-2</v>
      </c>
      <c r="W15" s="88">
        <f t="shared" si="8"/>
        <v>0</v>
      </c>
      <c r="X15" s="76">
        <f>分析係数表!E18</f>
        <v>8.3996463306808128E-2</v>
      </c>
      <c r="Y15" s="89">
        <f t="shared" si="9"/>
        <v>0</v>
      </c>
    </row>
    <row r="16" spans="1:25" x14ac:dyDescent="0.2">
      <c r="A16" s="6" t="s">
        <v>4</v>
      </c>
      <c r="B16" s="5" t="s">
        <v>32</v>
      </c>
      <c r="C16" s="90"/>
      <c r="D16" s="76">
        <f>投入係数表!AD16</f>
        <v>0</v>
      </c>
      <c r="E16" s="77">
        <f t="shared" si="0"/>
        <v>0</v>
      </c>
      <c r="F16" s="76">
        <f>分析係数表!C19</f>
        <v>0.13115875912408759</v>
      </c>
      <c r="G16" s="77">
        <f t="shared" si="1"/>
        <v>0</v>
      </c>
      <c r="H16" s="77">
        <v>4.5200083339279719E-3</v>
      </c>
      <c r="I16" s="77">
        <f t="shared" si="2"/>
        <v>4.5200083339279719E-3</v>
      </c>
      <c r="J16" s="76">
        <f>分析係数表!G19</f>
        <v>5.7684761281883587E-2</v>
      </c>
      <c r="K16" s="78">
        <f t="shared" si="3"/>
        <v>2.6073560173475941E-4</v>
      </c>
      <c r="L16" s="79"/>
      <c r="M16" s="80"/>
      <c r="N16" s="81">
        <f>分析係数表!H19</f>
        <v>-1.1479804154541123E-4</v>
      </c>
      <c r="O16" s="82">
        <f t="shared" si="4"/>
        <v>-2.5611510643328518E-3</v>
      </c>
      <c r="P16" s="76">
        <f>分析係数表!C19</f>
        <v>0.13115875912408759</v>
      </c>
      <c r="Q16" s="82">
        <f t="shared" si="5"/>
        <v>-3.3591739552723307E-4</v>
      </c>
      <c r="R16" s="83">
        <v>2.4161270063009204E-3</v>
      </c>
      <c r="S16" s="84">
        <f t="shared" si="6"/>
        <v>6.9361353402288923E-3</v>
      </c>
      <c r="T16" s="85">
        <f>分析係数表!F19</f>
        <v>0.24015696533682146</v>
      </c>
      <c r="U16" s="86">
        <f t="shared" si="7"/>
        <v>1.6657612144748524E-3</v>
      </c>
      <c r="V16" s="87">
        <f>分析係数表!D19</f>
        <v>2.0536298234139962E-2</v>
      </c>
      <c r="W16" s="88">
        <f t="shared" si="8"/>
        <v>0</v>
      </c>
      <c r="X16" s="76">
        <f>分析係数表!E19</f>
        <v>2.0274689339437543E-2</v>
      </c>
      <c r="Y16" s="89">
        <f t="shared" si="9"/>
        <v>0</v>
      </c>
    </row>
    <row r="17" spans="1:25" x14ac:dyDescent="0.2">
      <c r="A17" s="6" t="s">
        <v>5</v>
      </c>
      <c r="B17" s="5" t="s">
        <v>33</v>
      </c>
      <c r="C17" s="90"/>
      <c r="D17" s="76">
        <f>投入係数表!AD17</f>
        <v>0</v>
      </c>
      <c r="E17" s="77">
        <f t="shared" si="0"/>
        <v>0</v>
      </c>
      <c r="F17" s="76">
        <f>分析係数表!C20</f>
        <v>0.10578609000584449</v>
      </c>
      <c r="G17" s="77">
        <f t="shared" si="1"/>
        <v>0</v>
      </c>
      <c r="H17" s="77">
        <v>3.8722826701300499E-3</v>
      </c>
      <c r="I17" s="77">
        <f t="shared" si="2"/>
        <v>3.8722826701300499E-3</v>
      </c>
      <c r="J17" s="76">
        <f>分析係数表!G20</f>
        <v>0.10007552870090634</v>
      </c>
      <c r="K17" s="78">
        <f t="shared" si="3"/>
        <v>3.8752073549262208E-4</v>
      </c>
      <c r="L17" s="79"/>
      <c r="M17" s="80"/>
      <c r="N17" s="81">
        <f>分析係数表!H20</f>
        <v>5.5677050149524447E-4</v>
      </c>
      <c r="O17" s="82">
        <f t="shared" si="4"/>
        <v>1.2421582662014331E-2</v>
      </c>
      <c r="P17" s="76">
        <f>分析係数表!C20</f>
        <v>0.10578609000584449</v>
      </c>
      <c r="Q17" s="82">
        <f t="shared" si="5"/>
        <v>1.3140306614988855E-3</v>
      </c>
      <c r="R17" s="83">
        <v>4.1481757603110065E-3</v>
      </c>
      <c r="S17" s="84">
        <f t="shared" si="6"/>
        <v>8.0204584304410555E-3</v>
      </c>
      <c r="T17" s="85">
        <f>分析係数表!F20</f>
        <v>0.22356495468277945</v>
      </c>
      <c r="U17" s="86">
        <f t="shared" si="7"/>
        <v>1.7930934255366709E-3</v>
      </c>
      <c r="V17" s="87">
        <f>分析係数表!D20</f>
        <v>3.8519637462235648E-2</v>
      </c>
      <c r="W17" s="88">
        <f t="shared" si="8"/>
        <v>0</v>
      </c>
      <c r="X17" s="76">
        <f>分析係数表!E20</f>
        <v>4.1163141993957701E-2</v>
      </c>
      <c r="Y17" s="89">
        <f t="shared" si="9"/>
        <v>0</v>
      </c>
    </row>
    <row r="18" spans="1:25" x14ac:dyDescent="0.2">
      <c r="A18" s="6" t="s">
        <v>6</v>
      </c>
      <c r="B18" s="5" t="s">
        <v>34</v>
      </c>
      <c r="C18" s="90"/>
      <c r="D18" s="76">
        <f>投入係数表!AD18</f>
        <v>1.4134275618374559E-4</v>
      </c>
      <c r="E18" s="77">
        <f t="shared" si="0"/>
        <v>1.4134275618374558E-2</v>
      </c>
      <c r="F18" s="76">
        <f>分析係数表!C21</f>
        <v>0.49326544021024965</v>
      </c>
      <c r="G18" s="77">
        <f t="shared" si="1"/>
        <v>6.971949684950525E-3</v>
      </c>
      <c r="H18" s="77">
        <v>4.3673569461974503E-2</v>
      </c>
      <c r="I18" s="77">
        <f t="shared" si="2"/>
        <v>4.3673569461974503E-2</v>
      </c>
      <c r="J18" s="76">
        <f>分析係数表!G21</f>
        <v>0.28516082529957654</v>
      </c>
      <c r="K18" s="78">
        <f t="shared" si="3"/>
        <v>1.2453991111555032E-2</v>
      </c>
      <c r="L18" s="79"/>
      <c r="M18" s="80"/>
      <c r="N18" s="81">
        <f>分析係数表!H21</f>
        <v>9.2412423444056041E-4</v>
      </c>
      <c r="O18" s="82">
        <f t="shared" si="4"/>
        <v>2.0617266067879454E-2</v>
      </c>
      <c r="P18" s="76">
        <f>分析係数表!C21</f>
        <v>0.49326544021024965</v>
      </c>
      <c r="Q18" s="82">
        <f t="shared" si="5"/>
        <v>1.0169784822904402E-2</v>
      </c>
      <c r="R18" s="83">
        <v>2.84721708871346E-2</v>
      </c>
      <c r="S18" s="84">
        <f t="shared" si="6"/>
        <v>7.2145740349109103E-2</v>
      </c>
      <c r="T18" s="85">
        <f>分析係数表!F21</f>
        <v>0.42584917560140551</v>
      </c>
      <c r="U18" s="86">
        <f t="shared" si="7"/>
        <v>3.0723204050821167E-2</v>
      </c>
      <c r="V18" s="87">
        <f>分析係数表!D21</f>
        <v>0.11514550860437878</v>
      </c>
      <c r="W18" s="88">
        <f t="shared" si="8"/>
        <v>0</v>
      </c>
      <c r="X18" s="76">
        <f>分析係数表!E21</f>
        <v>9.1990269393639065E-2</v>
      </c>
      <c r="Y18" s="89">
        <f t="shared" si="9"/>
        <v>0</v>
      </c>
    </row>
    <row r="19" spans="1:25" x14ac:dyDescent="0.2">
      <c r="A19" s="6" t="s">
        <v>7</v>
      </c>
      <c r="B19" s="5" t="s">
        <v>269</v>
      </c>
      <c r="C19" s="90"/>
      <c r="D19" s="76">
        <f>投入係数表!AD19</f>
        <v>0</v>
      </c>
      <c r="E19" s="77">
        <f t="shared" si="0"/>
        <v>0</v>
      </c>
      <c r="F19" s="76">
        <f>分析係数表!C22</f>
        <v>6.9390630503698536E-2</v>
      </c>
      <c r="G19" s="77">
        <f t="shared" si="1"/>
        <v>0</v>
      </c>
      <c r="H19" s="77">
        <v>4.6107849087262875E-3</v>
      </c>
      <c r="I19" s="77">
        <f t="shared" si="2"/>
        <v>4.6107849087262875E-3</v>
      </c>
      <c r="J19" s="76">
        <f>分析係数表!G22</f>
        <v>0.19456830158086744</v>
      </c>
      <c r="K19" s="78">
        <f t="shared" si="3"/>
        <v>8.9711258864556863E-4</v>
      </c>
      <c r="L19" s="79"/>
      <c r="M19" s="80"/>
      <c r="N19" s="81">
        <f>分析係数表!H22</f>
        <v>4.5919216618164492E-5</v>
      </c>
      <c r="O19" s="82">
        <f t="shared" si="4"/>
        <v>1.0244604257331406E-3</v>
      </c>
      <c r="P19" s="76">
        <f>分析係数表!C22</f>
        <v>6.9390630503698536E-2</v>
      </c>
      <c r="Q19" s="82">
        <f t="shared" si="5"/>
        <v>7.1087954867710053E-5</v>
      </c>
      <c r="R19" s="83">
        <v>7.9305491510266038E-4</v>
      </c>
      <c r="S19" s="84">
        <f t="shared" si="6"/>
        <v>5.4038398238289483E-3</v>
      </c>
      <c r="T19" s="85">
        <f>分析係数表!F22</f>
        <v>0.41264693960275639</v>
      </c>
      <c r="U19" s="86">
        <f t="shared" si="7"/>
        <v>2.2298779654065137E-3</v>
      </c>
      <c r="V19" s="87">
        <f>分析係数表!D22</f>
        <v>5.3506282934738546E-2</v>
      </c>
      <c r="W19" s="88">
        <f t="shared" si="8"/>
        <v>0</v>
      </c>
      <c r="X19" s="76">
        <f>分析係数表!E22</f>
        <v>5.2492906364004867E-2</v>
      </c>
      <c r="Y19" s="89">
        <f t="shared" si="9"/>
        <v>0</v>
      </c>
    </row>
    <row r="20" spans="1:25" x14ac:dyDescent="0.2">
      <c r="A20" s="6" t="s">
        <v>8</v>
      </c>
      <c r="B20" s="5" t="s">
        <v>270</v>
      </c>
      <c r="C20" s="90"/>
      <c r="D20" s="76">
        <f>投入係数表!AD20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5.1223021286657031E-4</v>
      </c>
      <c r="P20" s="76">
        <f>分析係数表!C23</f>
        <v>0</v>
      </c>
      <c r="Q20" s="82">
        <f t="shared" si="5"/>
        <v>0</v>
      </c>
      <c r="R20" s="83">
        <v>0</v>
      </c>
      <c r="S20" s="84">
        <f t="shared" si="6"/>
        <v>0</v>
      </c>
      <c r="T20" s="85">
        <f>分析係数表!F23</f>
        <v>0.44086968301273366</v>
      </c>
      <c r="U20" s="86">
        <f t="shared" si="7"/>
        <v>0</v>
      </c>
      <c r="V20" s="87">
        <f>分析係数表!D23</f>
        <v>7.1254402600921155E-2</v>
      </c>
      <c r="W20" s="88">
        <f t="shared" si="8"/>
        <v>0</v>
      </c>
      <c r="X20" s="76">
        <f>分析係数表!E23</f>
        <v>7.0780276347873206E-2</v>
      </c>
      <c r="Y20" s="89">
        <f t="shared" si="9"/>
        <v>0</v>
      </c>
    </row>
    <row r="21" spans="1:25" x14ac:dyDescent="0.2">
      <c r="A21" s="6" t="s">
        <v>9</v>
      </c>
      <c r="B21" s="5" t="s">
        <v>271</v>
      </c>
      <c r="C21" s="90"/>
      <c r="D21" s="76">
        <f>投入係数表!AD21</f>
        <v>0</v>
      </c>
      <c r="E21" s="77">
        <f t="shared" si="0"/>
        <v>0</v>
      </c>
      <c r="F21" s="76">
        <f>分析係数表!C24</f>
        <v>0.34782608695652173</v>
      </c>
      <c r="G21" s="77">
        <f t="shared" si="1"/>
        <v>0</v>
      </c>
      <c r="H21" s="77">
        <v>1.5046930509079201E-2</v>
      </c>
      <c r="I21" s="77">
        <f t="shared" si="2"/>
        <v>1.5046930509079201E-2</v>
      </c>
      <c r="J21" s="76">
        <f>分析係数表!G24</f>
        <v>0.20816326530612245</v>
      </c>
      <c r="K21" s="78">
        <f t="shared" si="3"/>
        <v>3.1322181876042416E-3</v>
      </c>
      <c r="L21" s="79"/>
      <c r="M21" s="80"/>
      <c r="N21" s="81">
        <f>分析係数表!H24</f>
        <v>3.5587392879077485E-4</v>
      </c>
      <c r="O21" s="82">
        <f t="shared" si="4"/>
        <v>7.9395682994318414E-3</v>
      </c>
      <c r="P21" s="76">
        <f>分析係数表!C24</f>
        <v>0.34782608695652173</v>
      </c>
      <c r="Q21" s="82">
        <f t="shared" si="5"/>
        <v>2.7615889737154231E-3</v>
      </c>
      <c r="R21" s="83">
        <v>1.1465629646483781E-2</v>
      </c>
      <c r="S21" s="84">
        <f t="shared" si="6"/>
        <v>2.6512560155562984E-2</v>
      </c>
      <c r="T21" s="85">
        <f>分析係数表!F24</f>
        <v>0.39183673469387753</v>
      </c>
      <c r="U21" s="86">
        <f t="shared" si="7"/>
        <v>1.0388594999730801E-2</v>
      </c>
      <c r="V21" s="87">
        <f>分析係数表!D24</f>
        <v>9.6598639455782315E-2</v>
      </c>
      <c r="W21" s="88">
        <f t="shared" si="8"/>
        <v>0</v>
      </c>
      <c r="X21" s="76">
        <f>分析係数表!E24</f>
        <v>8.9795918367346933E-2</v>
      </c>
      <c r="Y21" s="89">
        <f t="shared" si="9"/>
        <v>0</v>
      </c>
    </row>
    <row r="22" spans="1:25" x14ac:dyDescent="0.2">
      <c r="A22" s="6" t="s">
        <v>10</v>
      </c>
      <c r="B22" s="5" t="s">
        <v>272</v>
      </c>
      <c r="C22" s="90"/>
      <c r="D22" s="76">
        <f>投入係数表!AD22</f>
        <v>0</v>
      </c>
      <c r="E22" s="77">
        <f t="shared" si="0"/>
        <v>0</v>
      </c>
      <c r="F22" s="76">
        <f>分析係数表!C25</f>
        <v>2.4457402008422391E-2</v>
      </c>
      <c r="G22" s="77">
        <f t="shared" si="1"/>
        <v>0</v>
      </c>
      <c r="H22" s="77">
        <v>3.1430666919006161E-3</v>
      </c>
      <c r="I22" s="77">
        <f t="shared" si="2"/>
        <v>3.1430666919006161E-3</v>
      </c>
      <c r="J22" s="76">
        <f>分析係数表!G25</f>
        <v>0.19696969696969696</v>
      </c>
      <c r="K22" s="78">
        <f t="shared" si="3"/>
        <v>6.1908889385921229E-4</v>
      </c>
      <c r="L22" s="79"/>
      <c r="M22" s="80"/>
      <c r="N22" s="81">
        <f>分析係数表!H25</f>
        <v>5.165911869543506E-4</v>
      </c>
      <c r="O22" s="82">
        <f t="shared" si="4"/>
        <v>1.1525179789497833E-2</v>
      </c>
      <c r="P22" s="76">
        <f>分析係数表!C25</f>
        <v>2.4457402008422391E-2</v>
      </c>
      <c r="Q22" s="82">
        <f t="shared" si="5"/>
        <v>2.8187595533109348E-4</v>
      </c>
      <c r="R22" s="83">
        <v>2.8524671363893798E-3</v>
      </c>
      <c r="S22" s="84">
        <f t="shared" si="6"/>
        <v>5.9955338282899964E-3</v>
      </c>
      <c r="T22" s="85">
        <f>分析係数表!F25</f>
        <v>0.35101010101010099</v>
      </c>
      <c r="U22" s="86">
        <f t="shared" si="7"/>
        <v>2.1044929346775492E-3</v>
      </c>
      <c r="V22" s="87">
        <f>分析係数表!D25</f>
        <v>2.5757575757575757E-2</v>
      </c>
      <c r="W22" s="88">
        <f t="shared" si="8"/>
        <v>0</v>
      </c>
      <c r="X22" s="76">
        <f>分析係数表!E25</f>
        <v>2.5757575757575757E-2</v>
      </c>
      <c r="Y22" s="89">
        <f t="shared" si="9"/>
        <v>0</v>
      </c>
    </row>
    <row r="23" spans="1:25" x14ac:dyDescent="0.2">
      <c r="A23" s="6" t="s">
        <v>11</v>
      </c>
      <c r="B23" s="5" t="s">
        <v>35</v>
      </c>
      <c r="C23" s="90"/>
      <c r="D23" s="76">
        <f>投入係数表!AD23</f>
        <v>0</v>
      </c>
      <c r="E23" s="77">
        <f t="shared" si="0"/>
        <v>0</v>
      </c>
      <c r="F23" s="76">
        <f>分析係数表!C26</f>
        <v>7.6803723816912361E-2</v>
      </c>
      <c r="G23" s="77">
        <f t="shared" si="1"/>
        <v>0</v>
      </c>
      <c r="H23" s="77">
        <v>4.6158138520858184E-3</v>
      </c>
      <c r="I23" s="77">
        <f t="shared" si="2"/>
        <v>4.6158138520858184E-3</v>
      </c>
      <c r="J23" s="76">
        <f>分析係数表!G26</f>
        <v>0.19661921708185054</v>
      </c>
      <c r="K23" s="78">
        <f t="shared" si="3"/>
        <v>9.0755770579267433E-4</v>
      </c>
      <c r="L23" s="79"/>
      <c r="M23" s="80"/>
      <c r="N23" s="81">
        <f>分析係数表!H26</f>
        <v>1.0945993261354961E-2</v>
      </c>
      <c r="O23" s="82">
        <f t="shared" si="4"/>
        <v>0.24420575398413741</v>
      </c>
      <c r="P23" s="76">
        <f>分析係数表!C26</f>
        <v>7.6803723816912361E-2</v>
      </c>
      <c r="Q23" s="82">
        <f t="shared" si="5"/>
        <v>1.8755911283498534E-2</v>
      </c>
      <c r="R23" s="83">
        <v>2.0239231143452122E-2</v>
      </c>
      <c r="S23" s="84">
        <f t="shared" si="6"/>
        <v>2.485504499553794E-2</v>
      </c>
      <c r="T23" s="85">
        <f>分析係数表!F26</f>
        <v>0.33496441281138789</v>
      </c>
      <c r="U23" s="86">
        <f t="shared" si="7"/>
        <v>8.3255555523309918E-3</v>
      </c>
      <c r="V23" s="87">
        <f>分析係数表!D26</f>
        <v>6.005338078291815E-2</v>
      </c>
      <c r="W23" s="88">
        <f t="shared" si="8"/>
        <v>0</v>
      </c>
      <c r="X23" s="76">
        <f>分析係数表!E26</f>
        <v>6.005338078291815E-2</v>
      </c>
      <c r="Y23" s="89">
        <f t="shared" si="9"/>
        <v>0</v>
      </c>
    </row>
    <row r="24" spans="1:25" x14ac:dyDescent="0.2">
      <c r="A24" s="6" t="s">
        <v>12</v>
      </c>
      <c r="B24" s="5" t="s">
        <v>366</v>
      </c>
      <c r="C24" s="90"/>
      <c r="D24" s="76">
        <f>投入係数表!AD24</f>
        <v>1.4134275618374559E-4</v>
      </c>
      <c r="E24" s="77">
        <f t="shared" si="0"/>
        <v>1.4134275618374558E-2</v>
      </c>
      <c r="F24" s="76">
        <f>分析係数表!C27</f>
        <v>1</v>
      </c>
      <c r="G24" s="77">
        <f t="shared" si="1"/>
        <v>1.4134275618374558E-2</v>
      </c>
      <c r="H24" s="77">
        <v>2.5021514399963453E-2</v>
      </c>
      <c r="I24" s="77">
        <f t="shared" si="2"/>
        <v>2.5021514399963453E-2</v>
      </c>
      <c r="J24" s="76">
        <f>分析係数表!G27</f>
        <v>0.17096451389423448</v>
      </c>
      <c r="K24" s="78">
        <f t="shared" si="3"/>
        <v>4.2777910462873398E-3</v>
      </c>
      <c r="L24" s="79"/>
      <c r="M24" s="80"/>
      <c r="N24" s="81">
        <f>分析係数表!H27</f>
        <v>1.0923033653045878E-2</v>
      </c>
      <c r="O24" s="82">
        <f t="shared" si="4"/>
        <v>0.24369352377127082</v>
      </c>
      <c r="P24" s="76">
        <f>分析係数表!C27</f>
        <v>1</v>
      </c>
      <c r="Q24" s="82">
        <f t="shared" si="5"/>
        <v>0.24369352377127082</v>
      </c>
      <c r="R24" s="83">
        <v>0.25350962897718565</v>
      </c>
      <c r="S24" s="84">
        <f t="shared" si="6"/>
        <v>0.27853114337714913</v>
      </c>
      <c r="T24" s="85">
        <f>分析係数表!F27</f>
        <v>0.32199214841043799</v>
      </c>
      <c r="U24" s="86">
        <f t="shared" si="7"/>
        <v>8.9684841255223982E-2</v>
      </c>
      <c r="V24" s="87">
        <f>分析係数表!D27</f>
        <v>3.2561003771842047E-2</v>
      </c>
      <c r="W24" s="88">
        <f t="shared" si="8"/>
        <v>0</v>
      </c>
      <c r="X24" s="76">
        <f>分析係数表!E27</f>
        <v>3.9334924178277268E-2</v>
      </c>
      <c r="Y24" s="89">
        <f t="shared" si="9"/>
        <v>0</v>
      </c>
    </row>
    <row r="25" spans="1:25" x14ac:dyDescent="0.2">
      <c r="A25" s="6" t="s">
        <v>13</v>
      </c>
      <c r="B25" s="5" t="s">
        <v>192</v>
      </c>
      <c r="C25" s="90"/>
      <c r="D25" s="76">
        <f>投入係数表!AD25</f>
        <v>0</v>
      </c>
      <c r="E25" s="77">
        <f t="shared" si="0"/>
        <v>0</v>
      </c>
      <c r="F25" s="76">
        <f>分析係数表!C28</f>
        <v>0.18074367492972143</v>
      </c>
      <c r="G25" s="77">
        <f t="shared" si="1"/>
        <v>0</v>
      </c>
      <c r="H25" s="77">
        <v>4.3811373848868282E-2</v>
      </c>
      <c r="I25" s="77">
        <f t="shared" si="2"/>
        <v>4.3811373848868282E-2</v>
      </c>
      <c r="J25" s="76">
        <f>分析係数表!G28</f>
        <v>0.12488465087665333</v>
      </c>
      <c r="K25" s="78">
        <f t="shared" si="3"/>
        <v>5.4713681275424548E-3</v>
      </c>
      <c r="L25" s="79"/>
      <c r="M25" s="80"/>
      <c r="N25" s="81">
        <f>分析係数表!H28</f>
        <v>2.063494796778767E-2</v>
      </c>
      <c r="O25" s="82">
        <f t="shared" si="4"/>
        <v>0.46036690381383011</v>
      </c>
      <c r="P25" s="76">
        <f>分析係数表!C28</f>
        <v>0.18074367492972143</v>
      </c>
      <c r="Q25" s="82">
        <f t="shared" si="5"/>
        <v>8.3208406011329242E-2</v>
      </c>
      <c r="R25" s="83">
        <v>9.6008534720595035E-2</v>
      </c>
      <c r="S25" s="84">
        <f t="shared" si="6"/>
        <v>0.1398199085694633</v>
      </c>
      <c r="T25" s="85">
        <f>分析係数表!F28</f>
        <v>0.21337024505280427</v>
      </c>
      <c r="U25" s="86">
        <f t="shared" si="7"/>
        <v>2.9833408154727074E-2</v>
      </c>
      <c r="V25" s="87">
        <f>分析係数表!D28</f>
        <v>2.7888854711370859E-2</v>
      </c>
      <c r="W25" s="88">
        <f t="shared" si="8"/>
        <v>0</v>
      </c>
      <c r="X25" s="76">
        <f>分析係数表!E28</f>
        <v>2.7735055880241978E-2</v>
      </c>
      <c r="Y25" s="89">
        <f t="shared" si="9"/>
        <v>0</v>
      </c>
    </row>
    <row r="26" spans="1:25" x14ac:dyDescent="0.2">
      <c r="A26" s="6" t="s">
        <v>14</v>
      </c>
      <c r="B26" s="5" t="s">
        <v>50</v>
      </c>
      <c r="C26" s="90"/>
      <c r="D26" s="76">
        <f>投入係数表!AD26</f>
        <v>1.6537102473498232E-2</v>
      </c>
      <c r="E26" s="77">
        <f t="shared" si="0"/>
        <v>1.6537102473498231</v>
      </c>
      <c r="F26" s="76">
        <f>分析係数表!C29</f>
        <v>0.4900686838685725</v>
      </c>
      <c r="G26" s="77">
        <f t="shared" si="1"/>
        <v>0.81043160441869933</v>
      </c>
      <c r="H26" s="77">
        <v>0.90674862991121885</v>
      </c>
      <c r="I26" s="77">
        <f t="shared" si="2"/>
        <v>0.90674862991121885</v>
      </c>
      <c r="J26" s="76">
        <f>分析係数表!G29</f>
        <v>0.25811666442139297</v>
      </c>
      <c r="K26" s="78">
        <f t="shared" si="3"/>
        <v>0.23404693182135192</v>
      </c>
      <c r="L26" s="79"/>
      <c r="M26" s="80"/>
      <c r="N26" s="81">
        <f>分析係数表!H29</f>
        <v>9.8668916708280954E-3</v>
      </c>
      <c r="O26" s="82">
        <f t="shared" si="4"/>
        <v>0.22013093397940861</v>
      </c>
      <c r="P26" s="76">
        <f>分析係数表!C29</f>
        <v>0.4900686838685725</v>
      </c>
      <c r="Q26" s="82">
        <f t="shared" si="5"/>
        <v>0.1078792770940484</v>
      </c>
      <c r="R26" s="83">
        <v>0.15539463190497377</v>
      </c>
      <c r="S26" s="84">
        <f t="shared" si="6"/>
        <v>1.0621432618161926</v>
      </c>
      <c r="T26" s="85">
        <f>分析係数表!F29</f>
        <v>0.3889263101172033</v>
      </c>
      <c r="U26" s="86">
        <f t="shared" si="7"/>
        <v>0.41309545963402239</v>
      </c>
      <c r="V26" s="87">
        <f>分析係数表!D29</f>
        <v>9.1472450491714943E-2</v>
      </c>
      <c r="W26" s="88">
        <f t="shared" si="8"/>
        <v>0</v>
      </c>
      <c r="X26" s="76">
        <f>分析係数表!E29</f>
        <v>6.1565404822847905E-2</v>
      </c>
      <c r="Y26" s="89">
        <f t="shared" si="9"/>
        <v>0</v>
      </c>
    </row>
    <row r="27" spans="1:25" x14ac:dyDescent="0.2">
      <c r="A27" s="6" t="s">
        <v>15</v>
      </c>
      <c r="B27" s="5" t="s">
        <v>36</v>
      </c>
      <c r="C27" s="90"/>
      <c r="D27" s="76">
        <f>投入係数表!AD27</f>
        <v>2.6855123674911661E-3</v>
      </c>
      <c r="E27" s="77">
        <f t="shared" si="0"/>
        <v>0.26855123674911663</v>
      </c>
      <c r="F27" s="76">
        <f>分析係数表!C30</f>
        <v>1</v>
      </c>
      <c r="G27" s="77">
        <f t="shared" si="1"/>
        <v>0.26855123674911663</v>
      </c>
      <c r="H27" s="77">
        <v>0.30536405236530412</v>
      </c>
      <c r="I27" s="77">
        <f t="shared" si="2"/>
        <v>0.30536405236530412</v>
      </c>
      <c r="J27" s="76">
        <f>分析係数表!G30</f>
        <v>0.3444616177228233</v>
      </c>
      <c r="K27" s="78">
        <f t="shared" si="3"/>
        <v>0.10518619547214958</v>
      </c>
      <c r="L27" s="79"/>
      <c r="M27" s="80"/>
      <c r="N27" s="81">
        <f>分析係数表!H30</f>
        <v>0</v>
      </c>
      <c r="O27" s="82">
        <f t="shared" si="4"/>
        <v>0</v>
      </c>
      <c r="P27" s="76">
        <f>分析係数表!C30</f>
        <v>1</v>
      </c>
      <c r="Q27" s="82">
        <f t="shared" si="5"/>
        <v>0</v>
      </c>
      <c r="R27" s="83">
        <v>5.9083505416528119E-2</v>
      </c>
      <c r="S27" s="84">
        <f t="shared" si="6"/>
        <v>0.36444755778183224</v>
      </c>
      <c r="T27" s="85">
        <f>分析係数表!F30</f>
        <v>0.4403400309119011</v>
      </c>
      <c r="U27" s="86">
        <f t="shared" si="7"/>
        <v>0.16048084885941888</v>
      </c>
      <c r="V27" s="87">
        <f>分析係数表!D30</f>
        <v>0.12627511591962906</v>
      </c>
      <c r="W27" s="88">
        <f t="shared" si="8"/>
        <v>0</v>
      </c>
      <c r="X27" s="76">
        <f>分析係数表!E30</f>
        <v>8.212261720762494E-2</v>
      </c>
      <c r="Y27" s="89">
        <f t="shared" si="9"/>
        <v>0</v>
      </c>
    </row>
    <row r="28" spans="1:25" x14ac:dyDescent="0.2">
      <c r="A28" s="6" t="s">
        <v>16</v>
      </c>
      <c r="B28" s="5" t="s">
        <v>193</v>
      </c>
      <c r="C28" s="90"/>
      <c r="D28" s="76">
        <f>投入係数表!AD28</f>
        <v>4.9469964664310955E-3</v>
      </c>
      <c r="E28" s="77">
        <f t="shared" si="0"/>
        <v>0.49469964664310956</v>
      </c>
      <c r="F28" s="76">
        <f>分析係数表!C31</f>
        <v>4.323595505617972E-2</v>
      </c>
      <c r="G28" s="77">
        <f t="shared" si="1"/>
        <v>2.1388811688569473E-2</v>
      </c>
      <c r="H28" s="77">
        <v>2.6685962294925425E-2</v>
      </c>
      <c r="I28" s="77">
        <f t="shared" si="2"/>
        <v>2.6685962294925425E-2</v>
      </c>
      <c r="J28" s="76">
        <f>分析係数表!G31</f>
        <v>7.0393374741200831E-2</v>
      </c>
      <c r="K28" s="78">
        <f t="shared" si="3"/>
        <v>1.8785149441562412E-3</v>
      </c>
      <c r="L28" s="79"/>
      <c r="M28" s="80"/>
      <c r="N28" s="81">
        <f>分析係数表!H31</f>
        <v>2.2758711736377779E-2</v>
      </c>
      <c r="O28" s="82">
        <f t="shared" si="4"/>
        <v>0.50774819850398789</v>
      </c>
      <c r="P28" s="76">
        <f>分析係数表!C31</f>
        <v>4.323595505617972E-2</v>
      </c>
      <c r="Q28" s="82">
        <f t="shared" si="5"/>
        <v>2.1952978290374639E-2</v>
      </c>
      <c r="R28" s="83">
        <v>2.864352838765721E-2</v>
      </c>
      <c r="S28" s="84">
        <f t="shared" si="6"/>
        <v>5.5329490682582638E-2</v>
      </c>
      <c r="T28" s="85">
        <f>分析係数表!F31</f>
        <v>0.34575569358178054</v>
      </c>
      <c r="U28" s="86">
        <f t="shared" si="7"/>
        <v>1.9130486426483025E-2</v>
      </c>
      <c r="V28" s="87">
        <f>分析係数表!D31</f>
        <v>1.4492753623188406E-2</v>
      </c>
      <c r="W28" s="88">
        <f t="shared" si="8"/>
        <v>0</v>
      </c>
      <c r="X28" s="76">
        <f>分析係数表!E31</f>
        <v>1.2422360248447204E-2</v>
      </c>
      <c r="Y28" s="89">
        <f t="shared" si="9"/>
        <v>0</v>
      </c>
    </row>
    <row r="29" spans="1:25" x14ac:dyDescent="0.2">
      <c r="A29" s="6" t="s">
        <v>17</v>
      </c>
      <c r="B29" s="5" t="s">
        <v>273</v>
      </c>
      <c r="C29" s="90"/>
      <c r="D29" s="76">
        <f>投入係数表!AD29</f>
        <v>1.2720848056537103E-3</v>
      </c>
      <c r="E29" s="77">
        <f t="shared" si="0"/>
        <v>0.12720848056537104</v>
      </c>
      <c r="F29" s="76">
        <f>分析係数表!C32</f>
        <v>0.52019105514546249</v>
      </c>
      <c r="G29" s="77">
        <f t="shared" si="1"/>
        <v>6.6172713728751414E-2</v>
      </c>
      <c r="H29" s="77">
        <v>7.7896961208009388E-2</v>
      </c>
      <c r="I29" s="77">
        <f t="shared" si="2"/>
        <v>7.7896961208009388E-2</v>
      </c>
      <c r="J29" s="76">
        <f>分析係数表!G32</f>
        <v>0.14013266998341625</v>
      </c>
      <c r="K29" s="78">
        <f t="shared" si="3"/>
        <v>1.0915909157672958E-2</v>
      </c>
      <c r="L29" s="79"/>
      <c r="M29" s="80"/>
      <c r="N29" s="81">
        <f>分析係数表!H32</f>
        <v>6.5492282701657108E-3</v>
      </c>
      <c r="O29" s="82">
        <f t="shared" si="4"/>
        <v>0.1461136682201892</v>
      </c>
      <c r="P29" s="76">
        <f>分析係数表!C32</f>
        <v>0.52019105514546249</v>
      </c>
      <c r="Q29" s="82">
        <f t="shared" si="5"/>
        <v>7.6007023242634253E-2</v>
      </c>
      <c r="R29" s="83">
        <v>9.5550066562899647E-2</v>
      </c>
      <c r="S29" s="84">
        <f t="shared" si="6"/>
        <v>0.17344702777090903</v>
      </c>
      <c r="T29" s="85">
        <f>分析係数表!F32</f>
        <v>0.48341625207296851</v>
      </c>
      <c r="U29" s="86">
        <f t="shared" si="7"/>
        <v>8.3847112098208929E-2</v>
      </c>
      <c r="V29" s="87">
        <f>分析係数表!D32</f>
        <v>9.1210613598673301E-3</v>
      </c>
      <c r="W29" s="88">
        <f t="shared" si="8"/>
        <v>0</v>
      </c>
      <c r="X29" s="76">
        <f>分析係数表!E32</f>
        <v>1.4096185737976783E-2</v>
      </c>
      <c r="Y29" s="89">
        <f t="shared" si="9"/>
        <v>0</v>
      </c>
    </row>
    <row r="30" spans="1:25" x14ac:dyDescent="0.2">
      <c r="A30" s="6" t="s">
        <v>18</v>
      </c>
      <c r="B30" s="5" t="s">
        <v>274</v>
      </c>
      <c r="C30" s="90"/>
      <c r="D30" s="76">
        <f>投入係数表!AD30</f>
        <v>3.3922261484098941E-3</v>
      </c>
      <c r="E30" s="77">
        <f t="shared" si="0"/>
        <v>0.33922261484098942</v>
      </c>
      <c r="F30" s="76">
        <f>分析係数表!C33</f>
        <v>0.8616094310609943</v>
      </c>
      <c r="G30" s="77">
        <f t="shared" si="1"/>
        <v>0.29227740417616771</v>
      </c>
      <c r="H30" s="77">
        <v>0.31279972168567277</v>
      </c>
      <c r="I30" s="77">
        <f t="shared" si="2"/>
        <v>0.31279972168567277</v>
      </c>
      <c r="J30" s="76">
        <f>分析係数表!G33</f>
        <v>0.50771971496437052</v>
      </c>
      <c r="K30" s="78">
        <f t="shared" si="3"/>
        <v>0.15881458553518421</v>
      </c>
      <c r="L30" s="79"/>
      <c r="M30" s="80"/>
      <c r="N30" s="81">
        <f>分析係数表!H33</f>
        <v>9.6430354898145438E-4</v>
      </c>
      <c r="O30" s="82">
        <f t="shared" si="4"/>
        <v>2.1513668940395955E-2</v>
      </c>
      <c r="P30" s="76">
        <f>分析係数表!C33</f>
        <v>0.8616094310609943</v>
      </c>
      <c r="Q30" s="82">
        <f t="shared" si="5"/>
        <v>1.8536380055769144E-2</v>
      </c>
      <c r="R30" s="83">
        <v>5.2145597268739255E-2</v>
      </c>
      <c r="S30" s="84">
        <f t="shared" si="6"/>
        <v>0.36494531895441201</v>
      </c>
      <c r="T30" s="85">
        <f>分析係数表!F33</f>
        <v>0.64489311163895491</v>
      </c>
      <c r="U30" s="86">
        <f t="shared" si="7"/>
        <v>0.23535072231858165</v>
      </c>
      <c r="V30" s="87">
        <f>分析係数表!D33</f>
        <v>5.3444180522565318E-2</v>
      </c>
      <c r="W30" s="88">
        <f t="shared" si="8"/>
        <v>0</v>
      </c>
      <c r="X30" s="76">
        <f>分析係数表!E33</f>
        <v>5.6413301662707839E-2</v>
      </c>
      <c r="Y30" s="89">
        <f t="shared" si="9"/>
        <v>0</v>
      </c>
    </row>
    <row r="31" spans="1:25" x14ac:dyDescent="0.2">
      <c r="A31" s="6" t="s">
        <v>19</v>
      </c>
      <c r="B31" s="5" t="s">
        <v>275</v>
      </c>
      <c r="C31" s="90"/>
      <c r="D31" s="76">
        <f>投入係数表!AD31</f>
        <v>5.6537102473498231E-3</v>
      </c>
      <c r="E31" s="77">
        <f t="shared" si="0"/>
        <v>0.56537102473498235</v>
      </c>
      <c r="F31" s="76">
        <f>分析係数表!C34</f>
        <v>0.46533725073451271</v>
      </c>
      <c r="G31" s="77">
        <f t="shared" si="1"/>
        <v>0.26308819829513086</v>
      </c>
      <c r="H31" s="77">
        <v>0.46250777402388671</v>
      </c>
      <c r="I31" s="77">
        <f t="shared" si="2"/>
        <v>0.46250777402388671</v>
      </c>
      <c r="J31" s="76">
        <f>分析係数表!G34</f>
        <v>0.42478189749182116</v>
      </c>
      <c r="K31" s="78">
        <f t="shared" si="3"/>
        <v>0.19646492985458502</v>
      </c>
      <c r="L31" s="79"/>
      <c r="M31" s="80"/>
      <c r="N31" s="81">
        <f>分析係数表!H34</f>
        <v>0.16189393808941618</v>
      </c>
      <c r="O31" s="82">
        <f t="shared" si="4"/>
        <v>3.6118632884754041</v>
      </c>
      <c r="P31" s="76">
        <f>分析係数表!C34</f>
        <v>0.46533725073451271</v>
      </c>
      <c r="Q31" s="82">
        <f t="shared" si="5"/>
        <v>1.6807345326880607</v>
      </c>
      <c r="R31" s="83">
        <v>1.8273277174755425</v>
      </c>
      <c r="S31" s="84">
        <f t="shared" si="6"/>
        <v>2.2898354914994292</v>
      </c>
      <c r="T31" s="85">
        <f>分析係数表!F34</f>
        <v>0.69907306434023986</v>
      </c>
      <c r="U31" s="86">
        <f t="shared" si="7"/>
        <v>1.6007623138775453</v>
      </c>
      <c r="V31" s="87">
        <f>分析係数表!D34</f>
        <v>0.22532715376226828</v>
      </c>
      <c r="W31" s="88">
        <f t="shared" si="8"/>
        <v>1</v>
      </c>
      <c r="X31" s="76">
        <f>分析係数表!E34</f>
        <v>0.16319520174482008</v>
      </c>
      <c r="Y31" s="89">
        <f t="shared" si="9"/>
        <v>0</v>
      </c>
    </row>
    <row r="32" spans="1:25" x14ac:dyDescent="0.2">
      <c r="A32" s="6" t="s">
        <v>20</v>
      </c>
      <c r="B32" s="5" t="s">
        <v>37</v>
      </c>
      <c r="C32" s="75">
        <f>最終需要_まとめ!C33</f>
        <v>100</v>
      </c>
      <c r="D32" s="76">
        <f>投入係数表!AD32</f>
        <v>4.8197879858657242E-2</v>
      </c>
      <c r="E32" s="77">
        <f t="shared" si="0"/>
        <v>4.819787985865724</v>
      </c>
      <c r="F32" s="76">
        <f>分析係数表!C35</f>
        <v>0.39835445318599483</v>
      </c>
      <c r="G32" s="77">
        <f t="shared" si="1"/>
        <v>1.9199840075819679</v>
      </c>
      <c r="H32" s="77">
        <v>2.0476273360982979</v>
      </c>
      <c r="I32" s="77">
        <f t="shared" si="2"/>
        <v>102.0476273360983</v>
      </c>
      <c r="J32" s="76">
        <f>分析係数表!G35</f>
        <v>0.31392226148409896</v>
      </c>
      <c r="K32" s="78">
        <f t="shared" si="3"/>
        <v>32.035021952434533</v>
      </c>
      <c r="L32" s="79"/>
      <c r="M32" s="80"/>
      <c r="N32" s="81">
        <f>分析係数表!H35</f>
        <v>6.1135697025008755E-2</v>
      </c>
      <c r="O32" s="82">
        <f t="shared" si="4"/>
        <v>1.3639409993104603</v>
      </c>
      <c r="P32" s="76">
        <f>分析係数表!C35</f>
        <v>0.39835445318599483</v>
      </c>
      <c r="Q32" s="82">
        <f t="shared" si="5"/>
        <v>0.54333197095827779</v>
      </c>
      <c r="R32" s="83">
        <v>0.69871111202389291</v>
      </c>
      <c r="S32" s="84">
        <f t="shared" si="6"/>
        <v>102.74633844812219</v>
      </c>
      <c r="T32" s="85">
        <f>分析係数表!F35</f>
        <v>0.64325088339222614</v>
      </c>
      <c r="U32" s="86">
        <f t="shared" si="7"/>
        <v>66.091672972071251</v>
      </c>
      <c r="V32" s="87">
        <f>分析係数表!D35</f>
        <v>6.9257950530035334E-2</v>
      </c>
      <c r="W32" s="88">
        <f t="shared" si="8"/>
        <v>7</v>
      </c>
      <c r="X32" s="76">
        <f>分析係数表!E35</f>
        <v>6.332155477031802E-2</v>
      </c>
      <c r="Y32" s="89">
        <f t="shared" si="9"/>
        <v>7</v>
      </c>
    </row>
    <row r="33" spans="1:25" x14ac:dyDescent="0.2">
      <c r="A33" s="6" t="s">
        <v>21</v>
      </c>
      <c r="B33" s="5" t="s">
        <v>38</v>
      </c>
      <c r="C33" s="90"/>
      <c r="D33" s="76">
        <f>投入係数表!AD33</f>
        <v>1.4275618374558303E-2</v>
      </c>
      <c r="E33" s="77">
        <f t="shared" si="0"/>
        <v>1.4275618374558303</v>
      </c>
      <c r="F33" s="76">
        <f>分析係数表!C36</f>
        <v>0.82984806862140492</v>
      </c>
      <c r="G33" s="77">
        <f t="shared" si="1"/>
        <v>1.1846594336503449</v>
      </c>
      <c r="H33" s="77">
        <v>1.3026127833088106</v>
      </c>
      <c r="I33" s="77">
        <f t="shared" si="2"/>
        <v>1.3026127833088106</v>
      </c>
      <c r="J33" s="76">
        <f>分析係数表!G36</f>
        <v>2.3700511715593859E-2</v>
      </c>
      <c r="K33" s="78">
        <f t="shared" si="3"/>
        <v>3.0872589531692789E-2</v>
      </c>
      <c r="L33" s="79"/>
      <c r="M33" s="80"/>
      <c r="N33" s="81">
        <f>分析係数表!H36</f>
        <v>0.1825633254696675</v>
      </c>
      <c r="O33" s="82">
        <f t="shared" si="4"/>
        <v>4.0729985376085347</v>
      </c>
      <c r="P33" s="76">
        <f>分析係数表!C36</f>
        <v>0.82984806862140492</v>
      </c>
      <c r="Q33" s="82">
        <f t="shared" si="5"/>
        <v>3.3799699699322492</v>
      </c>
      <c r="R33" s="83">
        <v>3.5289600237929006</v>
      </c>
      <c r="S33" s="84">
        <f t="shared" si="6"/>
        <v>4.8315728071017112</v>
      </c>
      <c r="T33" s="85">
        <f>分析係数表!F36</f>
        <v>0.87735658497172098</v>
      </c>
      <c r="U33" s="86">
        <f t="shared" si="7"/>
        <v>4.2390122180809886</v>
      </c>
      <c r="V33" s="87">
        <f>分析係数表!D36</f>
        <v>1.3129544842445462E-2</v>
      </c>
      <c r="W33" s="88">
        <f t="shared" si="8"/>
        <v>0</v>
      </c>
      <c r="X33" s="76">
        <f>分析係数表!E36</f>
        <v>5.0498249394021009E-3</v>
      </c>
      <c r="Y33" s="89">
        <f t="shared" si="9"/>
        <v>0</v>
      </c>
    </row>
    <row r="34" spans="1:25" x14ac:dyDescent="0.2">
      <c r="A34" s="6" t="s">
        <v>22</v>
      </c>
      <c r="B34" s="5" t="s">
        <v>378</v>
      </c>
      <c r="C34" s="90"/>
      <c r="D34" s="76">
        <f>投入係数表!AD34</f>
        <v>2.8551236749116606E-2</v>
      </c>
      <c r="E34" s="77">
        <f t="shared" si="0"/>
        <v>2.8551236749116606</v>
      </c>
      <c r="F34" s="76">
        <f>分析係数表!C37</f>
        <v>0.51418558077436582</v>
      </c>
      <c r="G34" s="77">
        <f t="shared" si="1"/>
        <v>1.4680634249670939</v>
      </c>
      <c r="H34" s="77">
        <v>1.6979778063183157</v>
      </c>
      <c r="I34" s="77">
        <f t="shared" si="2"/>
        <v>1.6979778063183157</v>
      </c>
      <c r="J34" s="76">
        <f>分析係数表!G37</f>
        <v>0.49604430379746833</v>
      </c>
      <c r="K34" s="78">
        <f t="shared" si="3"/>
        <v>0.84227221879872149</v>
      </c>
      <c r="L34" s="79"/>
      <c r="M34" s="80"/>
      <c r="N34" s="81">
        <f>分析係数表!H37</f>
        <v>4.8416074021777188E-2</v>
      </c>
      <c r="O34" s="82">
        <f t="shared" si="4"/>
        <v>1.0801654613823801</v>
      </c>
      <c r="P34" s="76">
        <f>分析係数表!C37</f>
        <v>0.51418558077436582</v>
      </c>
      <c r="Q34" s="82">
        <f t="shared" si="5"/>
        <v>0.55540550509330999</v>
      </c>
      <c r="R34" s="83">
        <v>0.67297119730859301</v>
      </c>
      <c r="S34" s="84">
        <f t="shared" si="6"/>
        <v>2.370949003626909</v>
      </c>
      <c r="T34" s="85">
        <f>分析係数表!F37</f>
        <v>0.72084956183057447</v>
      </c>
      <c r="U34" s="86">
        <f t="shared" si="7"/>
        <v>1.7090975503870944</v>
      </c>
      <c r="V34" s="87">
        <f>分析係数表!D37</f>
        <v>0.12153115871470302</v>
      </c>
      <c r="W34" s="88">
        <f t="shared" si="8"/>
        <v>0</v>
      </c>
      <c r="X34" s="76">
        <f>分析係数表!E37</f>
        <v>0.11197663096397274</v>
      </c>
      <c r="Y34" s="89">
        <f t="shared" si="9"/>
        <v>0</v>
      </c>
    </row>
    <row r="35" spans="1:25" x14ac:dyDescent="0.2">
      <c r="A35" s="6" t="s">
        <v>23</v>
      </c>
      <c r="B35" s="5" t="s">
        <v>194</v>
      </c>
      <c r="C35" s="90"/>
      <c r="D35" s="76">
        <f>投入係数表!AD35</f>
        <v>5.8374558303886923E-2</v>
      </c>
      <c r="E35" s="77">
        <f t="shared" si="0"/>
        <v>5.8374558303886923</v>
      </c>
      <c r="F35" s="76">
        <f>分析係数表!C38</f>
        <v>1.798368367772285E-2</v>
      </c>
      <c r="G35" s="77">
        <f t="shared" si="1"/>
        <v>0.10497895913638922</v>
      </c>
      <c r="H35" s="77">
        <v>0.11156994759578388</v>
      </c>
      <c r="I35" s="77">
        <f t="shared" si="2"/>
        <v>0.11156994759578388</v>
      </c>
      <c r="J35" s="76">
        <f>分析係数表!G38</f>
        <v>0.32425742574257427</v>
      </c>
      <c r="K35" s="78">
        <f t="shared" si="3"/>
        <v>3.6177383997642795E-2</v>
      </c>
      <c r="L35" s="79"/>
      <c r="M35" s="80"/>
      <c r="N35" s="81">
        <f>分析係数表!H38</f>
        <v>4.2681911846583896E-2</v>
      </c>
      <c r="O35" s="82">
        <f t="shared" si="4"/>
        <v>0.9522359657189543</v>
      </c>
      <c r="P35" s="76">
        <f>分析係数表!C38</f>
        <v>1.798368367772285E-2</v>
      </c>
      <c r="Q35" s="82">
        <f t="shared" si="5"/>
        <v>1.7124710394040614E-2</v>
      </c>
      <c r="R35" s="83">
        <v>2.1661347880146758E-2</v>
      </c>
      <c r="S35" s="84">
        <f t="shared" si="6"/>
        <v>0.13323129547593066</v>
      </c>
      <c r="T35" s="85">
        <f>分析係数表!F38</f>
        <v>0.53712871287128716</v>
      </c>
      <c r="U35" s="86">
        <f t="shared" si="7"/>
        <v>7.1562354253160779E-2</v>
      </c>
      <c r="V35" s="87">
        <f>分析係数表!D38</f>
        <v>0.15099009900990099</v>
      </c>
      <c r="W35" s="88">
        <f t="shared" si="8"/>
        <v>0</v>
      </c>
      <c r="X35" s="76">
        <f>分析係数表!E38</f>
        <v>0.14603960396039603</v>
      </c>
      <c r="Y35" s="89">
        <f t="shared" si="9"/>
        <v>0</v>
      </c>
    </row>
    <row r="36" spans="1:25" x14ac:dyDescent="0.2">
      <c r="A36" s="6" t="s">
        <v>24</v>
      </c>
      <c r="B36" s="5" t="s">
        <v>39</v>
      </c>
      <c r="C36" s="90"/>
      <c r="D36" s="76">
        <f>投入係数表!AD36</f>
        <v>0</v>
      </c>
      <c r="E36" s="77">
        <f t="shared" si="0"/>
        <v>0</v>
      </c>
      <c r="F36" s="76">
        <f>分析係数表!C39</f>
        <v>1</v>
      </c>
      <c r="G36" s="77">
        <f t="shared" si="1"/>
        <v>0</v>
      </c>
      <c r="H36" s="77">
        <v>9.5423051047336394E-2</v>
      </c>
      <c r="I36" s="77">
        <f t="shared" si="2"/>
        <v>9.5423051047336394E-2</v>
      </c>
      <c r="J36" s="76">
        <f>分析係数表!G39</f>
        <v>0.35219608488238197</v>
      </c>
      <c r="K36" s="78">
        <f t="shared" si="3"/>
        <v>3.3607624986403559E-2</v>
      </c>
      <c r="L36" s="79"/>
      <c r="M36" s="80"/>
      <c r="N36" s="81">
        <f>分析係数表!H39</f>
        <v>3.8399944896940056E-3</v>
      </c>
      <c r="O36" s="82">
        <f t="shared" si="4"/>
        <v>8.5670503101933887E-2</v>
      </c>
      <c r="P36" s="76">
        <f>分析係数表!C39</f>
        <v>1</v>
      </c>
      <c r="Q36" s="82">
        <f t="shared" si="5"/>
        <v>8.5670503101933887E-2</v>
      </c>
      <c r="R36" s="83">
        <v>0.14300350694409347</v>
      </c>
      <c r="S36" s="84">
        <f t="shared" si="6"/>
        <v>0.23842655799142987</v>
      </c>
      <c r="T36" s="85">
        <f>分析係数表!F39</f>
        <v>0.70282941273235733</v>
      </c>
      <c r="U36" s="86">
        <f t="shared" si="7"/>
        <v>0.16757319773291399</v>
      </c>
      <c r="V36" s="87">
        <f>分析係数表!D39</f>
        <v>6.3990787958545819E-2</v>
      </c>
      <c r="W36" s="88">
        <f t="shared" si="8"/>
        <v>0</v>
      </c>
      <c r="X36" s="76">
        <f>分析係数表!E39</f>
        <v>7.9453857542358938E-2</v>
      </c>
      <c r="Y36" s="89">
        <f t="shared" si="9"/>
        <v>0</v>
      </c>
    </row>
    <row r="37" spans="1:25" x14ac:dyDescent="0.2">
      <c r="A37" s="6" t="s">
        <v>25</v>
      </c>
      <c r="B37" s="5" t="s">
        <v>40</v>
      </c>
      <c r="C37" s="90"/>
      <c r="D37" s="76">
        <f>投入係数表!AD37</f>
        <v>1.4134275618374559E-4</v>
      </c>
      <c r="E37" s="77">
        <f t="shared" si="0"/>
        <v>1.4134275618374558E-2</v>
      </c>
      <c r="F37" s="76">
        <f>分析係数表!C40</f>
        <v>0.9626016260162602</v>
      </c>
      <c r="G37" s="77">
        <f t="shared" si="1"/>
        <v>1.3605676692809331E-2</v>
      </c>
      <c r="H37" s="77">
        <v>1.549750140609148E-2</v>
      </c>
      <c r="I37" s="77">
        <f t="shared" si="2"/>
        <v>1.549750140609148E-2</v>
      </c>
      <c r="J37" s="76">
        <f>分析係数表!G40</f>
        <v>0.50871012884234912</v>
      </c>
      <c r="K37" s="78">
        <f t="shared" si="3"/>
        <v>7.8837359370272832E-3</v>
      </c>
      <c r="L37" s="79"/>
      <c r="M37" s="80"/>
      <c r="N37" s="81">
        <f>分析係数表!H40</f>
        <v>2.9858970605961464E-2</v>
      </c>
      <c r="O37" s="82">
        <f t="shared" si="4"/>
        <v>0.66615539183297479</v>
      </c>
      <c r="P37" s="76">
        <f>分析係数表!C40</f>
        <v>0.9626016260162602</v>
      </c>
      <c r="Q37" s="82">
        <f t="shared" si="5"/>
        <v>0.64124226335792045</v>
      </c>
      <c r="R37" s="83">
        <v>0.64238481498896283</v>
      </c>
      <c r="S37" s="84">
        <f t="shared" si="6"/>
        <v>0.65788231639505435</v>
      </c>
      <c r="T37" s="85">
        <f>分析係数表!F40</f>
        <v>0.70414515272885203</v>
      </c>
      <c r="U37" s="86">
        <f t="shared" si="7"/>
        <v>0.46324464415560651</v>
      </c>
      <c r="V37" s="87">
        <f>分析係数表!D40</f>
        <v>8.6039666071514739E-2</v>
      </c>
      <c r="W37" s="88">
        <f t="shared" si="8"/>
        <v>0</v>
      </c>
      <c r="X37" s="76">
        <f>分析係数表!E40</f>
        <v>4.8545094822178253E-2</v>
      </c>
      <c r="Y37" s="89">
        <f t="shared" si="9"/>
        <v>0</v>
      </c>
    </row>
    <row r="38" spans="1:25" x14ac:dyDescent="0.2">
      <c r="A38" s="6" t="s">
        <v>26</v>
      </c>
      <c r="B38" s="5" t="s">
        <v>277</v>
      </c>
      <c r="C38" s="90"/>
      <c r="D38" s="76">
        <f>投入係数表!AD38</f>
        <v>1.4134275618374559E-4</v>
      </c>
      <c r="E38" s="77">
        <f t="shared" si="0"/>
        <v>1.4134275618374558E-2</v>
      </c>
      <c r="F38" s="76">
        <f>分析係数表!C41</f>
        <v>0.80407934786411506</v>
      </c>
      <c r="G38" s="77">
        <f t="shared" si="1"/>
        <v>1.1365079121754277E-2</v>
      </c>
      <c r="H38" s="77">
        <v>1.3798329759089447E-2</v>
      </c>
      <c r="I38" s="77">
        <f t="shared" si="2"/>
        <v>1.3798329759089447E-2</v>
      </c>
      <c r="J38" s="76">
        <f>分析係数表!G41</f>
        <v>0.44359889765752225</v>
      </c>
      <c r="K38" s="78">
        <f t="shared" si="3"/>
        <v>6.1209238706470635E-3</v>
      </c>
      <c r="L38" s="79"/>
      <c r="M38" s="80"/>
      <c r="N38" s="81">
        <f>分析係数表!H41</f>
        <v>5.117122701886706E-2</v>
      </c>
      <c r="O38" s="82">
        <f t="shared" si="4"/>
        <v>1.1416330869263687</v>
      </c>
      <c r="P38" s="76">
        <f>分析係数表!C41</f>
        <v>0.80407934786411506</v>
      </c>
      <c r="Q38" s="82">
        <f t="shared" si="5"/>
        <v>0.9179635880358511</v>
      </c>
      <c r="R38" s="83">
        <v>0.93464247446000193</v>
      </c>
      <c r="S38" s="84">
        <f t="shared" si="6"/>
        <v>0.94844080421909138</v>
      </c>
      <c r="T38" s="85">
        <f>分析係数表!F41</f>
        <v>0.54800826756858323</v>
      </c>
      <c r="U38" s="86">
        <f t="shared" si="7"/>
        <v>0.51975340201145814</v>
      </c>
      <c r="V38" s="87">
        <f>分析係数表!D41</f>
        <v>0.13760491043467368</v>
      </c>
      <c r="W38" s="88">
        <f t="shared" si="8"/>
        <v>0</v>
      </c>
      <c r="X38" s="76">
        <f>分析係数表!E41</f>
        <v>0.12955655768508079</v>
      </c>
      <c r="Y38" s="89">
        <f t="shared" si="9"/>
        <v>0</v>
      </c>
    </row>
    <row r="39" spans="1:25" x14ac:dyDescent="0.2">
      <c r="A39" s="6" t="s">
        <v>51</v>
      </c>
      <c r="B39" s="5" t="s">
        <v>368</v>
      </c>
      <c r="C39" s="90"/>
      <c r="D39" s="76">
        <f>投入係数表!AD39</f>
        <v>2.5441696113074207E-3</v>
      </c>
      <c r="E39" s="77">
        <f>$C$32*D39</f>
        <v>0.25441696113074208</v>
      </c>
      <c r="F39" s="76">
        <f>分析係数表!C42</f>
        <v>0.72084063047285463</v>
      </c>
      <c r="G39" s="77">
        <f>E39*F39</f>
        <v>0.18339408266447188</v>
      </c>
      <c r="H39" s="77">
        <v>0.19823339740212798</v>
      </c>
      <c r="I39" s="77">
        <f>C39+H39</f>
        <v>0.19823339740212798</v>
      </c>
      <c r="J39" s="76">
        <f>分析係数表!G42</f>
        <v>0.48553519768563164</v>
      </c>
      <c r="K39" s="78">
        <f>I39*J39</f>
        <v>9.6249291795536582E-2</v>
      </c>
      <c r="L39" s="79"/>
      <c r="M39" s="80"/>
      <c r="N39" s="81">
        <f>分析係数表!H42</f>
        <v>1.3345272329654056E-2</v>
      </c>
      <c r="O39" s="82">
        <f t="shared" si="4"/>
        <v>0.29773381122869402</v>
      </c>
      <c r="P39" s="76">
        <f>分析係数表!C42</f>
        <v>0.72084063047285463</v>
      </c>
      <c r="Q39" s="82">
        <f>O39*P39</f>
        <v>0.21461862819917768</v>
      </c>
      <c r="R39" s="83">
        <v>0.22565454091054088</v>
      </c>
      <c r="S39" s="84">
        <f>I39+R39</f>
        <v>0.42388793831266885</v>
      </c>
      <c r="T39" s="85">
        <f>分析係数表!F42</f>
        <v>0.55737704918032782</v>
      </c>
      <c r="U39" s="86">
        <f>S39*T39</f>
        <v>0.23626540823984821</v>
      </c>
      <c r="V39" s="87">
        <f>分析係数表!D42</f>
        <v>0.19961427193828352</v>
      </c>
      <c r="W39" s="88">
        <f>ROUND(S39*V39,0)</f>
        <v>0</v>
      </c>
      <c r="X39" s="76">
        <f>分析係数表!E42</f>
        <v>0.15043394406943106</v>
      </c>
      <c r="Y39" s="89">
        <f>ROUND(S39*X39,0)</f>
        <v>0</v>
      </c>
    </row>
    <row r="40" spans="1:25" x14ac:dyDescent="0.2">
      <c r="A40" s="6" t="s">
        <v>195</v>
      </c>
      <c r="B40" s="5" t="s">
        <v>41</v>
      </c>
      <c r="C40" s="90"/>
      <c r="D40" s="76">
        <f>投入係数表!AD40</f>
        <v>0.11604240282685513</v>
      </c>
      <c r="E40" s="77">
        <f>$C$32*D40</f>
        <v>11.604240282685513</v>
      </c>
      <c r="F40" s="76">
        <f>分析係数表!C43</f>
        <v>0.38963327337469256</v>
      </c>
      <c r="G40" s="77">
        <f>E40*F40</f>
        <v>4.521398126369224</v>
      </c>
      <c r="H40" s="77">
        <v>5.010633409189686</v>
      </c>
      <c r="I40" s="77">
        <f>C40+H40</f>
        <v>5.010633409189686</v>
      </c>
      <c r="J40" s="76">
        <f>分析係数表!G43</f>
        <v>0.33758167298539971</v>
      </c>
      <c r="K40" s="78">
        <f>I40*J40</f>
        <v>1.6914980089907912</v>
      </c>
      <c r="L40" s="79"/>
      <c r="M40" s="80"/>
      <c r="N40" s="81">
        <f>分析係数表!H43</f>
        <v>3.6299140736659033E-2</v>
      </c>
      <c r="O40" s="82">
        <f t="shared" si="4"/>
        <v>0.8098359665420477</v>
      </c>
      <c r="P40" s="76">
        <f>分析係数表!C43</f>
        <v>0.38963327337469256</v>
      </c>
      <c r="Q40" s="82">
        <f>O40*P40</f>
        <v>0.31553903854033605</v>
      </c>
      <c r="R40" s="83">
        <v>0.56406512258484587</v>
      </c>
      <c r="S40" s="84">
        <f>I40+R40</f>
        <v>5.5746985317745317</v>
      </c>
      <c r="T40" s="85">
        <f>分析係数表!F43</f>
        <v>0.6053884004194563</v>
      </c>
      <c r="U40" s="86">
        <f>S40*T40</f>
        <v>3.3748578269716751</v>
      </c>
      <c r="V40" s="87">
        <f>分析係数表!D43</f>
        <v>0.1323707348552069</v>
      </c>
      <c r="W40" s="88">
        <f>ROUND(S40*V40,0)</f>
        <v>1</v>
      </c>
      <c r="X40" s="76">
        <f>分析係数表!E43</f>
        <v>0.1111559248205211</v>
      </c>
      <c r="Y40" s="89">
        <f>ROUND(S40*X40,0)</f>
        <v>1</v>
      </c>
    </row>
    <row r="41" spans="1:25" x14ac:dyDescent="0.2">
      <c r="A41" s="6" t="s">
        <v>341</v>
      </c>
      <c r="B41" s="5" t="s">
        <v>42</v>
      </c>
      <c r="C41" s="90"/>
      <c r="D41" s="76">
        <f>投入係数表!AD41</f>
        <v>1.4134275618374559E-4</v>
      </c>
      <c r="E41" s="77">
        <f>$C$32*D41</f>
        <v>1.4134275618374558E-2</v>
      </c>
      <c r="F41" s="76">
        <f>分析係数表!C44</f>
        <v>0.46868809379421872</v>
      </c>
      <c r="G41" s="77">
        <f>E41*F41</f>
        <v>6.6245666967380736E-3</v>
      </c>
      <c r="H41" s="77">
        <v>1.1086626612217215E-2</v>
      </c>
      <c r="I41" s="77">
        <f>C41+H41</f>
        <v>1.1086626612217215E-2</v>
      </c>
      <c r="J41" s="76">
        <f>分析係数表!G44</f>
        <v>0.26169007702763936</v>
      </c>
      <c r="K41" s="78">
        <f>I41*J41</f>
        <v>2.9012601721277991E-3</v>
      </c>
      <c r="L41" s="79"/>
      <c r="M41" s="80"/>
      <c r="N41" s="81">
        <f>分析係数表!H44</f>
        <v>0.11189365109431233</v>
      </c>
      <c r="O41" s="82">
        <f t="shared" si="4"/>
        <v>2.4963539424052308</v>
      </c>
      <c r="P41" s="76">
        <f>分析係数表!C44</f>
        <v>0.46868809379421872</v>
      </c>
      <c r="Q41" s="82">
        <f>O41*P41</f>
        <v>1.1700113707015904</v>
      </c>
      <c r="R41" s="83">
        <v>1.1890675931802823</v>
      </c>
      <c r="S41" s="84">
        <f>I41+R41</f>
        <v>1.2001542197924995</v>
      </c>
      <c r="T41" s="85">
        <f>分析係数表!F44</f>
        <v>0.56748980516538283</v>
      </c>
      <c r="U41" s="86">
        <f>S41*T41</f>
        <v>0.68107528435845754</v>
      </c>
      <c r="V41" s="87">
        <f>分析係数表!D44</f>
        <v>0.1153375623017671</v>
      </c>
      <c r="W41" s="88">
        <f>ROUND(S41*V41,0)</f>
        <v>0</v>
      </c>
      <c r="X41" s="76">
        <f>分析係数表!E44</f>
        <v>8.8151336656094245E-2</v>
      </c>
      <c r="Y41" s="89">
        <f>ROUND(S41*X41,0)</f>
        <v>0</v>
      </c>
    </row>
    <row r="42" spans="1:25" x14ac:dyDescent="0.2">
      <c r="A42" s="6" t="s">
        <v>342</v>
      </c>
      <c r="B42" s="5" t="s">
        <v>279</v>
      </c>
      <c r="C42" s="90"/>
      <c r="D42" s="76">
        <f>投入係数表!AD42</f>
        <v>4.5229681978798588E-3</v>
      </c>
      <c r="E42" s="77">
        <f>$C$32*D42</f>
        <v>0.45229681978798586</v>
      </c>
      <c r="F42" s="76">
        <f>分析係数表!C45</f>
        <v>1</v>
      </c>
      <c r="G42" s="77">
        <f>E42*F42</f>
        <v>0.45229681978798586</v>
      </c>
      <c r="H42" s="77">
        <v>0.48120445335090323</v>
      </c>
      <c r="I42" s="77">
        <f>C42+H42</f>
        <v>0.48120445335090323</v>
      </c>
      <c r="J42" s="76">
        <f>分析係数表!G45</f>
        <v>0</v>
      </c>
      <c r="K42" s="78">
        <f>I42*J42</f>
        <v>0</v>
      </c>
      <c r="L42" s="79"/>
      <c r="M42" s="80"/>
      <c r="N42" s="81">
        <f>分析係数表!H45</f>
        <v>0</v>
      </c>
      <c r="O42" s="82">
        <f t="shared" si="4"/>
        <v>0</v>
      </c>
      <c r="P42" s="76">
        <f>分析係数表!C45</f>
        <v>1</v>
      </c>
      <c r="Q42" s="82">
        <f>O42*P42</f>
        <v>0</v>
      </c>
      <c r="R42" s="83">
        <v>2.3540273942365617E-2</v>
      </c>
      <c r="S42" s="84">
        <f>I42+R42</f>
        <v>0.5047447272932688</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投入係数表!AD43</f>
        <v>8.4805653710247342E-3</v>
      </c>
      <c r="E43" s="77">
        <f>$C$32*D43</f>
        <v>0.84805653710247342</v>
      </c>
      <c r="F43" s="76">
        <f>分析係数表!C46</f>
        <v>0.536069455406472</v>
      </c>
      <c r="G43" s="77">
        <f>E43*F43</f>
        <v>0.45461720599842143</v>
      </c>
      <c r="H43" s="77">
        <v>0.50359700118625295</v>
      </c>
      <c r="I43" s="77">
        <f>C43+H43</f>
        <v>0.50359700118625295</v>
      </c>
      <c r="J43" s="76">
        <f>分析係数表!G46</f>
        <v>9.4007050528789656E-3</v>
      </c>
      <c r="K43" s="78">
        <f>I43*J43</f>
        <v>4.7341668736663022E-3</v>
      </c>
      <c r="L43" s="79"/>
      <c r="M43" s="80"/>
      <c r="N43" s="81">
        <f>分析係数表!H46</f>
        <v>2.2310999374350673E-2</v>
      </c>
      <c r="O43" s="82">
        <f t="shared" si="4"/>
        <v>0.49775970935308972</v>
      </c>
      <c r="P43" s="76">
        <f>分析係数表!C46</f>
        <v>0.536069455406472</v>
      </c>
      <c r="Q43" s="82">
        <f>O43*P43</f>
        <v>0.26683377631619459</v>
      </c>
      <c r="R43" s="83">
        <v>0.30257603888172285</v>
      </c>
      <c r="S43" s="84">
        <f>I43+R43</f>
        <v>0.80617304006797585</v>
      </c>
      <c r="T43" s="85">
        <f>分析係数表!F46</f>
        <v>0.31345475910693305</v>
      </c>
      <c r="U43" s="86">
        <f>S43*T43</f>
        <v>0.25269877607301128</v>
      </c>
      <c r="V43" s="87">
        <f>分析係数表!D46</f>
        <v>1.7626321974148062E-3</v>
      </c>
      <c r="W43" s="88">
        <f>ROUND(S43*V43,0)</f>
        <v>0</v>
      </c>
      <c r="X43" s="76">
        <f>分析係数表!E46</f>
        <v>4.4065804935370153E-3</v>
      </c>
      <c r="Y43" s="89">
        <f>ROUND(S43*X43,0)</f>
        <v>0</v>
      </c>
    </row>
    <row r="44" spans="1:25" x14ac:dyDescent="0.2">
      <c r="A44" s="192">
        <v>40</v>
      </c>
      <c r="B44" s="14" t="s">
        <v>151</v>
      </c>
      <c r="C44" s="197">
        <f>SUM(C5:C43)</f>
        <v>100</v>
      </c>
      <c r="D44" s="92">
        <f>投入係数表!AD44</f>
        <v>0.32593639575971733</v>
      </c>
      <c r="E44" s="91">
        <f>SUM(E5:E43)</f>
        <v>32.593639575971729</v>
      </c>
      <c r="F44" s="92">
        <f>分析係数表!C47</f>
        <v>0.44522465035354009</v>
      </c>
      <c r="G44" s="91">
        <f>SUM(G5:G43)</f>
        <v>12.179673730757917</v>
      </c>
      <c r="H44" s="91">
        <f>SUM(H5:H43)</f>
        <v>13.965786919576264</v>
      </c>
      <c r="I44" s="91">
        <f>SUM(I5:I43)</f>
        <v>113.96578691957625</v>
      </c>
      <c r="J44" s="92">
        <f>分析係数表!G47</f>
        <v>0.26635660586338372</v>
      </c>
      <c r="K44" s="93">
        <f>SUM(K5:K43)</f>
        <v>35.563324437593387</v>
      </c>
      <c r="L44" s="94">
        <f>最終需要_まとめ!$L$33</f>
        <v>0.62733333333333341</v>
      </c>
      <c r="M44" s="91">
        <f>K44*L44</f>
        <v>22.310058863850255</v>
      </c>
      <c r="N44" s="95">
        <f>分析係数表!H47</f>
        <v>1</v>
      </c>
      <c r="O44" s="96">
        <f>SUM(O5:O43)</f>
        <v>22.310058863850255</v>
      </c>
      <c r="P44" s="92">
        <f>分析係数表!C47</f>
        <v>0.44522465035354009</v>
      </c>
      <c r="Q44" s="96">
        <f>SUM(Q5:Q43)</f>
        <v>10.838070232488793</v>
      </c>
      <c r="R44" s="91">
        <f>SUM(R5:R43)</f>
        <v>12.157258617768067</v>
      </c>
      <c r="S44" s="97">
        <f>SUM(S5:S43)</f>
        <v>126.12304553734432</v>
      </c>
      <c r="T44" s="98">
        <f>分析係数表!F47</f>
        <v>0.51444037128882703</v>
      </c>
      <c r="U44" s="99">
        <f>SUM(U5:U43)</f>
        <v>80.758844934018455</v>
      </c>
      <c r="V44" s="100">
        <f>分析係数表!D47</f>
        <v>9.5757819315252443E-2</v>
      </c>
      <c r="W44" s="101">
        <f>SUM(W5:W43)</f>
        <v>9</v>
      </c>
      <c r="X44" s="92">
        <f>分析係数表!E47</f>
        <v>7.8077982415729788E-2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291</v>
      </c>
      <c r="S2" s="3" t="s">
        <v>153</v>
      </c>
      <c r="U2" s="64" t="s">
        <v>210</v>
      </c>
      <c r="W2" s="3" t="s">
        <v>130</v>
      </c>
      <c r="Y2" s="3" t="s">
        <v>154</v>
      </c>
    </row>
    <row r="3" spans="1:25" ht="44" x14ac:dyDescent="0.2">
      <c r="B3" s="65"/>
      <c r="C3" s="66" t="s">
        <v>228</v>
      </c>
      <c r="D3" s="66" t="s">
        <v>233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投入係数表!AE5</f>
        <v>0</v>
      </c>
      <c r="E5" s="77">
        <f t="shared" ref="E5:E38" si="0">$C$33*D5</f>
        <v>0</v>
      </c>
      <c r="F5" s="76">
        <f>分析係数表!C8</f>
        <v>0.25708080716677228</v>
      </c>
      <c r="G5" s="77">
        <f t="shared" ref="G5:G38" si="1">E5*F5</f>
        <v>0</v>
      </c>
      <c r="H5" s="77">
        <f t="array" ref="H5:H43">MMULT(逆行列係数!C5:AO43,'29'!G5:G43)</f>
        <v>4.4553375248057955E-4</v>
      </c>
      <c r="I5" s="77">
        <f t="shared" ref="I5:I38" si="2">C5+H5</f>
        <v>4.4553375248057955E-4</v>
      </c>
      <c r="J5" s="76">
        <f>分析係数表!G8</f>
        <v>0.11961316593145571</v>
      </c>
      <c r="K5" s="78">
        <f t="shared" ref="K5:K38" si="3">I5*J5</f>
        <v>5.3291702663523682E-5</v>
      </c>
      <c r="L5" s="79" t="s">
        <v>186</v>
      </c>
      <c r="M5" s="80" t="s">
        <v>186</v>
      </c>
      <c r="N5" s="81">
        <f>分析係数表!H8</f>
        <v>1.1829938181254628E-2</v>
      </c>
      <c r="O5" s="82">
        <f t="shared" ref="O5:O43" si="4">$M$44*N5</f>
        <v>3.0547893566181161E-2</v>
      </c>
      <c r="P5" s="76">
        <f>分析係数表!C8</f>
        <v>0.25708080716677228</v>
      </c>
      <c r="Q5" s="82">
        <f t="shared" ref="Q5:Q38" si="5">O5*P5</f>
        <v>7.8532771352385032E-3</v>
      </c>
      <c r="R5" s="83">
        <f t="array" ref="R5:R43">MMULT(逆行列係数!C5:AO43,'29'!Q5:Q43)</f>
        <v>1.1385889643743012E-2</v>
      </c>
      <c r="S5" s="84">
        <f t="shared" ref="S5:S38" si="6">I5+R5</f>
        <v>1.1831423396223591E-2</v>
      </c>
      <c r="T5" s="85">
        <f>分析係数表!F8</f>
        <v>0.4511367492365117</v>
      </c>
      <c r="U5" s="86">
        <f t="shared" ref="U5:U38" si="7">S5*T5</f>
        <v>5.3375898898131201E-3</v>
      </c>
      <c r="V5" s="87">
        <f>分析係数表!D8</f>
        <v>0.32558534102477094</v>
      </c>
      <c r="W5" s="88">
        <f t="shared" ref="W5:W38" si="8">ROUND(S5*V5,0)</f>
        <v>0</v>
      </c>
      <c r="X5" s="76">
        <f>分析係数表!E8</f>
        <v>0.2662029182219206</v>
      </c>
      <c r="Y5" s="89">
        <f t="shared" ref="Y5:Y38" si="9">ROUND(S5*X5,0)</f>
        <v>0</v>
      </c>
    </row>
    <row r="6" spans="1:25" x14ac:dyDescent="0.2">
      <c r="A6" s="6" t="s">
        <v>220</v>
      </c>
      <c r="B6" s="5" t="s">
        <v>266</v>
      </c>
      <c r="C6" s="90"/>
      <c r="D6" s="76">
        <f>投入係数表!AE6</f>
        <v>0</v>
      </c>
      <c r="E6" s="77">
        <f t="shared" si="0"/>
        <v>0</v>
      </c>
      <c r="F6" s="76">
        <f>分析係数表!C9</f>
        <v>5.5710306406685284E-2</v>
      </c>
      <c r="G6" s="77">
        <f t="shared" si="1"/>
        <v>0</v>
      </c>
      <c r="H6" s="77">
        <v>5.019619734296069E-5</v>
      </c>
      <c r="I6" s="77">
        <f t="shared" si="2"/>
        <v>5.019619734296069E-5</v>
      </c>
      <c r="J6" s="76">
        <f>分析係数表!G9</f>
        <v>0.27272727272727271</v>
      </c>
      <c r="K6" s="78">
        <f t="shared" si="3"/>
        <v>1.3689872002625642E-5</v>
      </c>
      <c r="L6" s="79"/>
      <c r="M6" s="80"/>
      <c r="N6" s="81">
        <f>分析係数表!H9</f>
        <v>6.1990942434522072E-4</v>
      </c>
      <c r="O6" s="82">
        <f t="shared" si="4"/>
        <v>1.6007629816339475E-3</v>
      </c>
      <c r="P6" s="76">
        <f>分析係数表!C9</f>
        <v>5.5710306406685284E-2</v>
      </c>
      <c r="Q6" s="82">
        <f t="shared" si="5"/>
        <v>8.9178996191306345E-5</v>
      </c>
      <c r="R6" s="83">
        <v>1.0363457895168034E-4</v>
      </c>
      <c r="S6" s="84">
        <f t="shared" si="6"/>
        <v>1.5383077629464102E-4</v>
      </c>
      <c r="T6" s="85">
        <f>分析係数表!F9</f>
        <v>0.77272727272727271</v>
      </c>
      <c r="U6" s="86">
        <f t="shared" si="7"/>
        <v>1.1886923622767715E-4</v>
      </c>
      <c r="V6" s="87">
        <f>分析係数表!D9</f>
        <v>0</v>
      </c>
      <c r="W6" s="88">
        <f t="shared" si="8"/>
        <v>0</v>
      </c>
      <c r="X6" s="76">
        <f>分析係数表!E9</f>
        <v>0</v>
      </c>
      <c r="Y6" s="89">
        <f t="shared" si="9"/>
        <v>0</v>
      </c>
    </row>
    <row r="7" spans="1:25" x14ac:dyDescent="0.2">
      <c r="A7" s="6" t="s">
        <v>221</v>
      </c>
      <c r="B7" s="5" t="s">
        <v>267</v>
      </c>
      <c r="C7" s="90"/>
      <c r="D7" s="76">
        <f>投入係数表!AE7</f>
        <v>0</v>
      </c>
      <c r="E7" s="77">
        <f t="shared" si="0"/>
        <v>0</v>
      </c>
      <c r="F7" s="76">
        <f>分析係数表!C10</f>
        <v>2.7964205816555232E-3</v>
      </c>
      <c r="G7" s="77">
        <f t="shared" si="1"/>
        <v>0</v>
      </c>
      <c r="H7" s="77">
        <v>1.0963179593506139E-6</v>
      </c>
      <c r="I7" s="77">
        <f t="shared" si="2"/>
        <v>1.0963179593506139E-6</v>
      </c>
      <c r="J7" s="76">
        <f>分析係数表!G10</f>
        <v>0.2857142857142857</v>
      </c>
      <c r="K7" s="78">
        <f t="shared" si="3"/>
        <v>3.1323370267160394E-7</v>
      </c>
      <c r="L7" s="79"/>
      <c r="M7" s="80"/>
      <c r="N7" s="81">
        <f>分析係数表!H10</f>
        <v>1.205379436226818E-3</v>
      </c>
      <c r="O7" s="82">
        <f t="shared" si="4"/>
        <v>3.1125946865104533E-3</v>
      </c>
      <c r="P7" s="76">
        <f>分析係数表!C10</f>
        <v>2.7964205816555232E-3</v>
      </c>
      <c r="Q7" s="82">
        <f t="shared" si="5"/>
        <v>8.7041238437094524E-6</v>
      </c>
      <c r="R7" s="83">
        <v>1.5440800499984985E-5</v>
      </c>
      <c r="S7" s="84">
        <f t="shared" si="6"/>
        <v>1.65371184593356E-5</v>
      </c>
      <c r="T7" s="85">
        <f>分析係数表!F10</f>
        <v>0.5714285714285714</v>
      </c>
      <c r="U7" s="86">
        <f t="shared" si="7"/>
        <v>9.4497819767631991E-6</v>
      </c>
      <c r="V7" s="87">
        <f>分析係数表!D10</f>
        <v>0.14285714285714285</v>
      </c>
      <c r="W7" s="88">
        <f t="shared" si="8"/>
        <v>0</v>
      </c>
      <c r="X7" s="76">
        <f>分析係数表!E10</f>
        <v>0</v>
      </c>
      <c r="Y7" s="89">
        <f t="shared" si="9"/>
        <v>0</v>
      </c>
    </row>
    <row r="8" spans="1:25" x14ac:dyDescent="0.2">
      <c r="A8" s="6" t="s">
        <v>222</v>
      </c>
      <c r="B8" s="5" t="s">
        <v>27</v>
      </c>
      <c r="C8" s="90"/>
      <c r="D8" s="76">
        <f>投入係数表!AE8</f>
        <v>0</v>
      </c>
      <c r="E8" s="77">
        <f t="shared" si="0"/>
        <v>0</v>
      </c>
      <c r="F8" s="76">
        <f>分析係数表!C11</f>
        <v>6.4759848893686245E-3</v>
      </c>
      <c r="G8" s="77">
        <f t="shared" si="1"/>
        <v>0</v>
      </c>
      <c r="H8" s="77">
        <v>7.6706841140514195E-5</v>
      </c>
      <c r="I8" s="77">
        <f t="shared" si="2"/>
        <v>7.6706841140514195E-5</v>
      </c>
      <c r="J8" s="76">
        <f>分析係数表!G11</f>
        <v>0.45</v>
      </c>
      <c r="K8" s="78">
        <f t="shared" si="3"/>
        <v>3.4518078513231388E-5</v>
      </c>
      <c r="L8" s="79"/>
      <c r="M8" s="80"/>
      <c r="N8" s="81">
        <f>分析係数表!H11</f>
        <v>-2.2959608309082246E-5</v>
      </c>
      <c r="O8" s="82">
        <f t="shared" si="4"/>
        <v>-5.9287517838294343E-5</v>
      </c>
      <c r="P8" s="76">
        <f>分析係数表!C11</f>
        <v>6.4759848893686245E-3</v>
      </c>
      <c r="Q8" s="82">
        <f t="shared" si="5"/>
        <v>-3.8394506964896695E-7</v>
      </c>
      <c r="R8" s="83">
        <v>1.9992644495348038E-5</v>
      </c>
      <c r="S8" s="84">
        <f t="shared" si="6"/>
        <v>9.669948563586223E-5</v>
      </c>
      <c r="T8" s="85">
        <f>分析係数表!F11</f>
        <v>0.7</v>
      </c>
      <c r="U8" s="86">
        <f t="shared" si="7"/>
        <v>6.768963994510355E-5</v>
      </c>
      <c r="V8" s="87">
        <f>分析係数表!D11</f>
        <v>0</v>
      </c>
      <c r="W8" s="88">
        <f t="shared" si="8"/>
        <v>0</v>
      </c>
      <c r="X8" s="76">
        <f>分析係数表!E11</f>
        <v>0</v>
      </c>
      <c r="Y8" s="89">
        <f t="shared" si="9"/>
        <v>0</v>
      </c>
    </row>
    <row r="9" spans="1:25" x14ac:dyDescent="0.2">
      <c r="A9" s="6" t="s">
        <v>223</v>
      </c>
      <c r="B9" s="5" t="s">
        <v>191</v>
      </c>
      <c r="C9" s="90"/>
      <c r="D9" s="76">
        <f>投入係数表!AE9</f>
        <v>0</v>
      </c>
      <c r="E9" s="77">
        <f t="shared" si="0"/>
        <v>0</v>
      </c>
      <c r="F9" s="76">
        <f>分析係数表!C12</f>
        <v>0.17595248540478525</v>
      </c>
      <c r="G9" s="77">
        <f t="shared" si="1"/>
        <v>0</v>
      </c>
      <c r="H9" s="77">
        <v>4.7377712391289442E-4</v>
      </c>
      <c r="I9" s="77">
        <f t="shared" si="2"/>
        <v>4.7377712391289442E-4</v>
      </c>
      <c r="J9" s="76">
        <f>分析係数表!G12</f>
        <v>0.14349788595589075</v>
      </c>
      <c r="K9" s="78">
        <f t="shared" si="3"/>
        <v>6.7986015695762448E-5</v>
      </c>
      <c r="L9" s="79"/>
      <c r="M9" s="80"/>
      <c r="N9" s="81">
        <f>分析係数表!H12</f>
        <v>9.2205786969274298E-2</v>
      </c>
      <c r="O9" s="82">
        <f t="shared" si="4"/>
        <v>0.23809867163859008</v>
      </c>
      <c r="P9" s="76">
        <f>分析係数表!C12</f>
        <v>0.17595248540478525</v>
      </c>
      <c r="Q9" s="82">
        <f t="shared" si="5"/>
        <v>4.1894053046387776E-2</v>
      </c>
      <c r="R9" s="83">
        <v>4.6578142880977391E-2</v>
      </c>
      <c r="S9" s="84">
        <f t="shared" si="6"/>
        <v>4.7051920004890287E-2</v>
      </c>
      <c r="T9" s="85">
        <f>分析係数表!F12</f>
        <v>0.29285224545766197</v>
      </c>
      <c r="U9" s="86">
        <f t="shared" si="7"/>
        <v>1.3779260426526406E-2</v>
      </c>
      <c r="V9" s="87">
        <f>分析係数表!D12</f>
        <v>4.4880585075991318E-2</v>
      </c>
      <c r="W9" s="88">
        <f t="shared" si="8"/>
        <v>0</v>
      </c>
      <c r="X9" s="76">
        <f>分析係数表!E12</f>
        <v>4.4223517312307163E-2</v>
      </c>
      <c r="Y9" s="89">
        <f t="shared" si="9"/>
        <v>0</v>
      </c>
    </row>
    <row r="10" spans="1:25" x14ac:dyDescent="0.2">
      <c r="A10" s="6" t="s">
        <v>224</v>
      </c>
      <c r="B10" s="5" t="s">
        <v>28</v>
      </c>
      <c r="C10" s="90"/>
      <c r="D10" s="76">
        <f>投入係数表!AE10</f>
        <v>0</v>
      </c>
      <c r="E10" s="77">
        <f t="shared" si="0"/>
        <v>0</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3.6402535952712728E-2</v>
      </c>
      <c r="P10" s="76">
        <f>分析係数表!C13</f>
        <v>0</v>
      </c>
      <c r="Q10" s="82">
        <f t="shared" si="5"/>
        <v>0</v>
      </c>
      <c r="R10" s="83">
        <v>0</v>
      </c>
      <c r="S10" s="84">
        <f t="shared" si="6"/>
        <v>0</v>
      </c>
      <c r="T10" s="85">
        <f>分析係数表!F13</f>
        <v>0.37873754152823919</v>
      </c>
      <c r="U10" s="86">
        <f t="shared" si="7"/>
        <v>0</v>
      </c>
      <c r="V10" s="87">
        <f>分析係数表!D13</f>
        <v>0.50166112956810627</v>
      </c>
      <c r="W10" s="88">
        <f t="shared" si="8"/>
        <v>0</v>
      </c>
      <c r="X10" s="76">
        <f>分析係数表!E13</f>
        <v>0.36212624584717606</v>
      </c>
      <c r="Y10" s="89">
        <f t="shared" si="9"/>
        <v>0</v>
      </c>
    </row>
    <row r="11" spans="1:25" x14ac:dyDescent="0.2">
      <c r="A11" s="6" t="s">
        <v>225</v>
      </c>
      <c r="B11" s="5" t="s">
        <v>268</v>
      </c>
      <c r="C11" s="90"/>
      <c r="D11" s="76">
        <f>投入係数表!AE11</f>
        <v>3.0298949636412605E-4</v>
      </c>
      <c r="E11" s="77">
        <f t="shared" si="0"/>
        <v>3.0298949636412605E-2</v>
      </c>
      <c r="F11" s="76">
        <f>分析係数表!C14</f>
        <v>0.19640062597809071</v>
      </c>
      <c r="G11" s="77">
        <f t="shared" si="1"/>
        <v>5.9507326750700799E-3</v>
      </c>
      <c r="H11" s="77">
        <v>2.6468344750196542E-2</v>
      </c>
      <c r="I11" s="77">
        <f t="shared" si="2"/>
        <v>2.6468344750196542E-2</v>
      </c>
      <c r="J11" s="76">
        <f>分析係数表!G14</f>
        <v>0.16773857118025379</v>
      </c>
      <c r="K11" s="78">
        <f t="shared" si="3"/>
        <v>4.439762329904339E-3</v>
      </c>
      <c r="L11" s="79"/>
      <c r="M11" s="80"/>
      <c r="N11" s="81">
        <f>分析係数表!H14</f>
        <v>1.1652001216859241E-3</v>
      </c>
      <c r="O11" s="82">
        <f t="shared" si="4"/>
        <v>3.008841530293438E-3</v>
      </c>
      <c r="P11" s="76">
        <f>分析係数表!C14</f>
        <v>0.19640062597809071</v>
      </c>
      <c r="Q11" s="82">
        <f t="shared" si="5"/>
        <v>5.9093836001850757E-4</v>
      </c>
      <c r="R11" s="83">
        <v>3.3143804110439767E-3</v>
      </c>
      <c r="S11" s="84">
        <f t="shared" si="6"/>
        <v>2.9782725161240517E-2</v>
      </c>
      <c r="T11" s="85">
        <f>分析係数表!F14</f>
        <v>0.31948548583347819</v>
      </c>
      <c r="U11" s="86">
        <f t="shared" si="7"/>
        <v>9.5151484175838817E-3</v>
      </c>
      <c r="V11" s="87">
        <f>分析係数表!D14</f>
        <v>9.0039979141317575E-2</v>
      </c>
      <c r="W11" s="88">
        <f t="shared" si="8"/>
        <v>0</v>
      </c>
      <c r="X11" s="76">
        <f>分析係数表!E14</f>
        <v>7.6134190856944201E-2</v>
      </c>
      <c r="Y11" s="89">
        <f t="shared" si="9"/>
        <v>0</v>
      </c>
    </row>
    <row r="12" spans="1:25" x14ac:dyDescent="0.2">
      <c r="A12" s="6" t="s">
        <v>226</v>
      </c>
      <c r="B12" s="5" t="s">
        <v>29</v>
      </c>
      <c r="C12" s="90"/>
      <c r="D12" s="76">
        <f>投入係数表!AE12</f>
        <v>3.3665499596014004E-5</v>
      </c>
      <c r="E12" s="77">
        <f t="shared" si="0"/>
        <v>3.3665499596014004E-3</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2.1936381600168905E-2</v>
      </c>
      <c r="P12" s="76">
        <f>分析係数表!C15</f>
        <v>0</v>
      </c>
      <c r="Q12" s="82">
        <f t="shared" si="5"/>
        <v>0</v>
      </c>
      <c r="R12" s="83">
        <v>0</v>
      </c>
      <c r="S12" s="84">
        <f t="shared" si="6"/>
        <v>0</v>
      </c>
      <c r="T12" s="85">
        <f>分析係数表!F15</f>
        <v>0.30372492836676218</v>
      </c>
      <c r="U12" s="86">
        <f t="shared" si="7"/>
        <v>0</v>
      </c>
      <c r="V12" s="87">
        <f>分析係数表!D15</f>
        <v>2.2027220630372494E-2</v>
      </c>
      <c r="W12" s="88">
        <f t="shared" si="8"/>
        <v>0</v>
      </c>
      <c r="X12" s="76">
        <f>分析係数表!E15</f>
        <v>2.0355778414517668E-2</v>
      </c>
      <c r="Y12" s="89">
        <f t="shared" si="9"/>
        <v>0</v>
      </c>
    </row>
    <row r="13" spans="1:25" x14ac:dyDescent="0.2">
      <c r="A13" s="6" t="s">
        <v>227</v>
      </c>
      <c r="B13" s="5" t="s">
        <v>30</v>
      </c>
      <c r="C13" s="90"/>
      <c r="D13" s="76">
        <f>投入係数表!AE13</f>
        <v>1.3466199838405601E-4</v>
      </c>
      <c r="E13" s="77">
        <f t="shared" si="0"/>
        <v>1.3466199838405602E-2</v>
      </c>
      <c r="F13" s="76">
        <f>分析係数表!C16</f>
        <v>6.4643221946592777E-2</v>
      </c>
      <c r="G13" s="77">
        <f t="shared" si="1"/>
        <v>8.7049854493122508E-4</v>
      </c>
      <c r="H13" s="77">
        <v>2.4043621706969203E-3</v>
      </c>
      <c r="I13" s="77">
        <f t="shared" si="2"/>
        <v>2.4043621706969203E-3</v>
      </c>
      <c r="J13" s="76">
        <f>分析係数表!G16</f>
        <v>3.2854209445585217E-2</v>
      </c>
      <c r="K13" s="78">
        <f t="shared" si="3"/>
        <v>7.8993418339118535E-5</v>
      </c>
      <c r="L13" s="79"/>
      <c r="M13" s="80"/>
      <c r="N13" s="81">
        <f>分析係数表!H16</f>
        <v>1.6731814555243689E-2</v>
      </c>
      <c r="O13" s="82">
        <f t="shared" si="4"/>
        <v>4.3205778624657007E-2</v>
      </c>
      <c r="P13" s="76">
        <f>分析係数表!C16</f>
        <v>6.4643221946592777E-2</v>
      </c>
      <c r="Q13" s="82">
        <f t="shared" si="5"/>
        <v>2.7929607370090568E-3</v>
      </c>
      <c r="R13" s="83">
        <v>3.3129065069474311E-3</v>
      </c>
      <c r="S13" s="84">
        <f t="shared" si="6"/>
        <v>5.7172686776443514E-3</v>
      </c>
      <c r="T13" s="85">
        <f>分析係数表!F16</f>
        <v>0.28747433264887062</v>
      </c>
      <c r="U13" s="86">
        <f t="shared" si="7"/>
        <v>1.6435679976801009E-3</v>
      </c>
      <c r="V13" s="87">
        <f>分析係数表!D16</f>
        <v>2.0533880903490759E-2</v>
      </c>
      <c r="W13" s="88">
        <f t="shared" si="8"/>
        <v>0</v>
      </c>
      <c r="X13" s="76">
        <f>分析係数表!E16</f>
        <v>1.9507186858316223E-2</v>
      </c>
      <c r="Y13" s="89">
        <f t="shared" si="9"/>
        <v>0</v>
      </c>
    </row>
    <row r="14" spans="1:25" x14ac:dyDescent="0.2">
      <c r="A14" s="6" t="s">
        <v>2</v>
      </c>
      <c r="B14" s="5" t="s">
        <v>365</v>
      </c>
      <c r="C14" s="90"/>
      <c r="D14" s="76">
        <f>投入係数表!AE14</f>
        <v>4.3765149474818204E-4</v>
      </c>
      <c r="E14" s="77">
        <f t="shared" si="0"/>
        <v>4.3765149474818202E-2</v>
      </c>
      <c r="F14" s="76">
        <f>分析係数表!C17</f>
        <v>7.1833954921355581E-2</v>
      </c>
      <c r="G14" s="77">
        <f t="shared" si="1"/>
        <v>3.1438237745004794E-3</v>
      </c>
      <c r="H14" s="77">
        <v>6.2526781735477875E-3</v>
      </c>
      <c r="I14" s="77">
        <f t="shared" si="2"/>
        <v>6.2526781735477875E-3</v>
      </c>
      <c r="J14" s="76">
        <f>分析係数表!G17</f>
        <v>0.22404227212681638</v>
      </c>
      <c r="K14" s="78">
        <f t="shared" si="3"/>
        <v>1.4008642248793987E-3</v>
      </c>
      <c r="L14" s="79"/>
      <c r="M14" s="80"/>
      <c r="N14" s="81">
        <f>分析係数表!H17</f>
        <v>2.8642111365580103E-3</v>
      </c>
      <c r="O14" s="82">
        <f t="shared" si="4"/>
        <v>7.3961178503272199E-3</v>
      </c>
      <c r="P14" s="76">
        <f>分析係数表!C17</f>
        <v>7.1833954921355581E-2</v>
      </c>
      <c r="Q14" s="82">
        <f t="shared" si="5"/>
        <v>5.3129239625343886E-4</v>
      </c>
      <c r="R14" s="83">
        <v>1.2254211230971852E-3</v>
      </c>
      <c r="S14" s="84">
        <f t="shared" si="6"/>
        <v>7.4780992966449727E-3</v>
      </c>
      <c r="T14" s="85">
        <f>分析係数表!F17</f>
        <v>0.35984147952443857</v>
      </c>
      <c r="U14" s="86">
        <f t="shared" si="7"/>
        <v>2.6909303149353905E-3</v>
      </c>
      <c r="V14" s="87">
        <f>分析係数表!D17</f>
        <v>0.11783355350066051</v>
      </c>
      <c r="W14" s="88">
        <f t="shared" si="8"/>
        <v>0</v>
      </c>
      <c r="X14" s="76">
        <f>分析係数表!E17</f>
        <v>0.10752972258916776</v>
      </c>
      <c r="Y14" s="89">
        <f t="shared" si="9"/>
        <v>0</v>
      </c>
    </row>
    <row r="15" spans="1:25" x14ac:dyDescent="0.2">
      <c r="A15" s="6" t="s">
        <v>3</v>
      </c>
      <c r="B15" s="5" t="s">
        <v>31</v>
      </c>
      <c r="C15" s="90"/>
      <c r="D15" s="76">
        <f>投入係数表!AE15</f>
        <v>1.0099649878804202E-4</v>
      </c>
      <c r="E15" s="77">
        <f t="shared" si="0"/>
        <v>1.0099649878804202E-2</v>
      </c>
      <c r="F15" s="76">
        <f>分析係数表!C18</f>
        <v>8.5547050877982866E-2</v>
      </c>
      <c r="G15" s="77">
        <f t="shared" si="1"/>
        <v>8.6399526203187655E-4</v>
      </c>
      <c r="H15" s="77">
        <v>5.8882269575078776E-3</v>
      </c>
      <c r="I15" s="77">
        <f t="shared" si="2"/>
        <v>5.8882269575078776E-3</v>
      </c>
      <c r="J15" s="76">
        <f>分析係数表!G18</f>
        <v>0.21485411140583555</v>
      </c>
      <c r="K15" s="78">
        <f t="shared" si="3"/>
        <v>1.2651097707112415E-3</v>
      </c>
      <c r="L15" s="79"/>
      <c r="M15" s="80"/>
      <c r="N15" s="81">
        <f>分析係数表!H18</f>
        <v>4.4771236202710384E-4</v>
      </c>
      <c r="O15" s="82">
        <f t="shared" si="4"/>
        <v>1.1561065978467398E-3</v>
      </c>
      <c r="P15" s="76">
        <f>分析係数表!C18</f>
        <v>8.5547050877982866E-2</v>
      </c>
      <c r="Q15" s="82">
        <f t="shared" si="5"/>
        <v>9.890150994636673E-5</v>
      </c>
      <c r="R15" s="83">
        <v>2.4628294438530716E-4</v>
      </c>
      <c r="S15" s="84">
        <f t="shared" si="6"/>
        <v>6.1345099018931849E-3</v>
      </c>
      <c r="T15" s="85">
        <f>分析係数表!F18</f>
        <v>0.45800176834659595</v>
      </c>
      <c r="U15" s="86">
        <f t="shared" si="7"/>
        <v>2.8096163830067817E-3</v>
      </c>
      <c r="V15" s="87">
        <f>分析係数表!D18</f>
        <v>9.637488947833775E-2</v>
      </c>
      <c r="W15" s="88">
        <f t="shared" si="8"/>
        <v>0</v>
      </c>
      <c r="X15" s="76">
        <f>分析係数表!E18</f>
        <v>8.3996463306808128E-2</v>
      </c>
      <c r="Y15" s="89">
        <f t="shared" si="9"/>
        <v>0</v>
      </c>
    </row>
    <row r="16" spans="1:25" x14ac:dyDescent="0.2">
      <c r="A16" s="6" t="s">
        <v>4</v>
      </c>
      <c r="B16" s="5" t="s">
        <v>32</v>
      </c>
      <c r="C16" s="90"/>
      <c r="D16" s="76">
        <f>投入係数表!AE16</f>
        <v>0</v>
      </c>
      <c r="E16" s="77">
        <f t="shared" si="0"/>
        <v>0</v>
      </c>
      <c r="F16" s="76">
        <f>分析係数表!C19</f>
        <v>0.13115875912408759</v>
      </c>
      <c r="G16" s="77">
        <f t="shared" si="1"/>
        <v>0</v>
      </c>
      <c r="H16" s="77">
        <v>6.0110321860727314E-3</v>
      </c>
      <c r="I16" s="77">
        <f t="shared" si="2"/>
        <v>6.0110321860727314E-3</v>
      </c>
      <c r="J16" s="76">
        <f>分析係数表!G19</f>
        <v>5.7684761281883587E-2</v>
      </c>
      <c r="K16" s="78">
        <f t="shared" si="3"/>
        <v>3.4674495671132432E-4</v>
      </c>
      <c r="L16" s="79"/>
      <c r="M16" s="80"/>
      <c r="N16" s="81">
        <f>分析係数表!H19</f>
        <v>-1.1479804154541123E-4</v>
      </c>
      <c r="O16" s="82">
        <f t="shared" si="4"/>
        <v>-2.9643758919147174E-4</v>
      </c>
      <c r="P16" s="76">
        <f>分析係数表!C19</f>
        <v>0.13115875912408759</v>
      </c>
      <c r="Q16" s="82">
        <f t="shared" si="5"/>
        <v>-3.8880386356089469E-5</v>
      </c>
      <c r="R16" s="83">
        <v>2.7965194045077618E-4</v>
      </c>
      <c r="S16" s="84">
        <f t="shared" si="6"/>
        <v>6.2906841265235073E-3</v>
      </c>
      <c r="T16" s="85">
        <f>分析係数表!F19</f>
        <v>0.24015696533682146</v>
      </c>
      <c r="U16" s="86">
        <f t="shared" si="7"/>
        <v>1.5107516097183989E-3</v>
      </c>
      <c r="V16" s="87">
        <f>分析係数表!D19</f>
        <v>2.0536298234139962E-2</v>
      </c>
      <c r="W16" s="88">
        <f t="shared" si="8"/>
        <v>0</v>
      </c>
      <c r="X16" s="76">
        <f>分析係数表!E19</f>
        <v>2.0274689339437543E-2</v>
      </c>
      <c r="Y16" s="89">
        <f t="shared" si="9"/>
        <v>0</v>
      </c>
    </row>
    <row r="17" spans="1:25" x14ac:dyDescent="0.2">
      <c r="A17" s="6" t="s">
        <v>5</v>
      </c>
      <c r="B17" s="5" t="s">
        <v>33</v>
      </c>
      <c r="C17" s="90"/>
      <c r="D17" s="76">
        <f>投入係数表!AE17</f>
        <v>0</v>
      </c>
      <c r="E17" s="77">
        <f t="shared" si="0"/>
        <v>0</v>
      </c>
      <c r="F17" s="76">
        <f>分析係数表!C20</f>
        <v>0.10578609000584449</v>
      </c>
      <c r="G17" s="77">
        <f t="shared" si="1"/>
        <v>0</v>
      </c>
      <c r="H17" s="77">
        <v>1.8157564536259358E-3</v>
      </c>
      <c r="I17" s="77">
        <f t="shared" si="2"/>
        <v>1.8157564536259358E-3</v>
      </c>
      <c r="J17" s="76">
        <f>分析係数表!G20</f>
        <v>0.10007552870090634</v>
      </c>
      <c r="K17" s="78">
        <f t="shared" si="3"/>
        <v>1.8171278708869825E-4</v>
      </c>
      <c r="L17" s="79"/>
      <c r="M17" s="80"/>
      <c r="N17" s="81">
        <f>分析係数表!H20</f>
        <v>5.5677050149524447E-4</v>
      </c>
      <c r="O17" s="82">
        <f t="shared" si="4"/>
        <v>1.4377223075786379E-3</v>
      </c>
      <c r="P17" s="76">
        <f>分析係数表!C20</f>
        <v>0.10578609000584449</v>
      </c>
      <c r="Q17" s="82">
        <f t="shared" si="5"/>
        <v>1.5209102143292423E-4</v>
      </c>
      <c r="R17" s="83">
        <v>4.8012600234863956E-4</v>
      </c>
      <c r="S17" s="84">
        <f t="shared" si="6"/>
        <v>2.2958824559745753E-3</v>
      </c>
      <c r="T17" s="85">
        <f>分析係数表!F20</f>
        <v>0.22356495468277945</v>
      </c>
      <c r="U17" s="86">
        <f t="shared" si="7"/>
        <v>5.1327885722694431E-4</v>
      </c>
      <c r="V17" s="87">
        <f>分析係数表!D20</f>
        <v>3.8519637462235648E-2</v>
      </c>
      <c r="W17" s="88">
        <f t="shared" si="8"/>
        <v>0</v>
      </c>
      <c r="X17" s="76">
        <f>分析係数表!E20</f>
        <v>4.1163141993957701E-2</v>
      </c>
      <c r="Y17" s="89">
        <f t="shared" si="9"/>
        <v>0</v>
      </c>
    </row>
    <row r="18" spans="1:25" x14ac:dyDescent="0.2">
      <c r="A18" s="6" t="s">
        <v>6</v>
      </c>
      <c r="B18" s="5" t="s">
        <v>34</v>
      </c>
      <c r="C18" s="90"/>
      <c r="D18" s="76">
        <f>投入係数表!AE18</f>
        <v>3.3665499596014002E-4</v>
      </c>
      <c r="E18" s="77">
        <f t="shared" si="0"/>
        <v>3.3665499596014004E-2</v>
      </c>
      <c r="F18" s="76">
        <f>分析係数表!C21</f>
        <v>0.49326544021024965</v>
      </c>
      <c r="G18" s="77">
        <f t="shared" si="1"/>
        <v>1.6606027478125829E-2</v>
      </c>
      <c r="H18" s="77">
        <v>7.0729217036083938E-2</v>
      </c>
      <c r="I18" s="77">
        <f t="shared" si="2"/>
        <v>7.0729217036083938E-2</v>
      </c>
      <c r="J18" s="76">
        <f>分析係数表!G21</f>
        <v>0.28516082529957654</v>
      </c>
      <c r="K18" s="78">
        <f t="shared" si="3"/>
        <v>2.0169201902802563E-2</v>
      </c>
      <c r="L18" s="79"/>
      <c r="M18" s="80"/>
      <c r="N18" s="81">
        <f>分析係数表!H21</f>
        <v>9.2412423444056041E-4</v>
      </c>
      <c r="O18" s="82">
        <f t="shared" si="4"/>
        <v>2.3863225929913472E-3</v>
      </c>
      <c r="P18" s="76">
        <f>分析係数表!C21</f>
        <v>0.49326544021024965</v>
      </c>
      <c r="Q18" s="82">
        <f t="shared" si="5"/>
        <v>1.1770904643155413E-3</v>
      </c>
      <c r="R18" s="83">
        <v>3.2954798388779771E-3</v>
      </c>
      <c r="S18" s="84">
        <f t="shared" si="6"/>
        <v>7.4024696874961909E-2</v>
      </c>
      <c r="T18" s="85">
        <f>分析係数表!F21</f>
        <v>0.42584917560140551</v>
      </c>
      <c r="U18" s="86">
        <f t="shared" si="7"/>
        <v>3.1523356138346469E-2</v>
      </c>
      <c r="V18" s="87">
        <f>分析係数表!D21</f>
        <v>0.11514550860437878</v>
      </c>
      <c r="W18" s="88">
        <f t="shared" si="8"/>
        <v>0</v>
      </c>
      <c r="X18" s="76">
        <f>分析係数表!E21</f>
        <v>9.1990269393639065E-2</v>
      </c>
      <c r="Y18" s="89">
        <f t="shared" si="9"/>
        <v>0</v>
      </c>
    </row>
    <row r="19" spans="1:25" x14ac:dyDescent="0.2">
      <c r="A19" s="6" t="s">
        <v>7</v>
      </c>
      <c r="B19" s="5" t="s">
        <v>269</v>
      </c>
      <c r="C19" s="90"/>
      <c r="D19" s="76">
        <f>投入係数表!AE19</f>
        <v>0</v>
      </c>
      <c r="E19" s="77">
        <f t="shared" si="0"/>
        <v>0</v>
      </c>
      <c r="F19" s="76">
        <f>分析係数表!C22</f>
        <v>6.9390630503698536E-2</v>
      </c>
      <c r="G19" s="77">
        <f t="shared" si="1"/>
        <v>0</v>
      </c>
      <c r="H19" s="77">
        <v>1.0863362064231945E-3</v>
      </c>
      <c r="I19" s="77">
        <f t="shared" si="2"/>
        <v>1.0863362064231945E-3</v>
      </c>
      <c r="J19" s="76">
        <f>分析係数表!G22</f>
        <v>0.19456830158086744</v>
      </c>
      <c r="K19" s="78">
        <f t="shared" si="3"/>
        <v>2.1136659062956356E-4</v>
      </c>
      <c r="L19" s="79"/>
      <c r="M19" s="80"/>
      <c r="N19" s="81">
        <f>分析係数表!H22</f>
        <v>4.5919216618164492E-5</v>
      </c>
      <c r="O19" s="82">
        <f t="shared" si="4"/>
        <v>1.1857503567658869E-4</v>
      </c>
      <c r="P19" s="76">
        <f>分析係数表!C22</f>
        <v>6.9390630503698536E-2</v>
      </c>
      <c r="Q19" s="82">
        <f t="shared" si="5"/>
        <v>8.2279964875970374E-6</v>
      </c>
      <c r="R19" s="83">
        <v>9.1791261516515938E-5</v>
      </c>
      <c r="S19" s="84">
        <f t="shared" si="6"/>
        <v>1.1781274679397106E-3</v>
      </c>
      <c r="T19" s="85">
        <f>分析係数表!F22</f>
        <v>0.41264693960275639</v>
      </c>
      <c r="U19" s="86">
        <f t="shared" si="7"/>
        <v>4.8615069410726605E-4</v>
      </c>
      <c r="V19" s="87">
        <f>分析係数表!D22</f>
        <v>5.3506282934738546E-2</v>
      </c>
      <c r="W19" s="88">
        <f t="shared" si="8"/>
        <v>0</v>
      </c>
      <c r="X19" s="76">
        <f>分析係数表!E22</f>
        <v>5.2492906364004867E-2</v>
      </c>
      <c r="Y19" s="89">
        <f t="shared" si="9"/>
        <v>0</v>
      </c>
    </row>
    <row r="20" spans="1:25" x14ac:dyDescent="0.2">
      <c r="A20" s="6" t="s">
        <v>8</v>
      </c>
      <c r="B20" s="5" t="s">
        <v>270</v>
      </c>
      <c r="C20" s="90"/>
      <c r="D20" s="76">
        <f>投入係数表!AE20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5.9287517838294343E-5</v>
      </c>
      <c r="P20" s="76">
        <f>分析係数表!C23</f>
        <v>0</v>
      </c>
      <c r="Q20" s="82">
        <f t="shared" si="5"/>
        <v>0</v>
      </c>
      <c r="R20" s="83">
        <v>0</v>
      </c>
      <c r="S20" s="84">
        <f t="shared" si="6"/>
        <v>0</v>
      </c>
      <c r="T20" s="85">
        <f>分析係数表!F23</f>
        <v>0.44086968301273366</v>
      </c>
      <c r="U20" s="86">
        <f t="shared" si="7"/>
        <v>0</v>
      </c>
      <c r="V20" s="87">
        <f>分析係数表!D23</f>
        <v>7.1254402600921155E-2</v>
      </c>
      <c r="W20" s="88">
        <f t="shared" si="8"/>
        <v>0</v>
      </c>
      <c r="X20" s="76">
        <f>分析係数表!E23</f>
        <v>7.0780276347873206E-2</v>
      </c>
      <c r="Y20" s="89">
        <f t="shared" si="9"/>
        <v>0</v>
      </c>
    </row>
    <row r="21" spans="1:25" x14ac:dyDescent="0.2">
      <c r="A21" s="6" t="s">
        <v>9</v>
      </c>
      <c r="B21" s="5" t="s">
        <v>271</v>
      </c>
      <c r="C21" s="90"/>
      <c r="D21" s="76">
        <f>投入係数表!AE21</f>
        <v>0</v>
      </c>
      <c r="E21" s="77">
        <f t="shared" si="0"/>
        <v>0</v>
      </c>
      <c r="F21" s="76">
        <f>分析係数表!C24</f>
        <v>0.34782608695652173</v>
      </c>
      <c r="G21" s="77">
        <f t="shared" si="1"/>
        <v>0</v>
      </c>
      <c r="H21" s="77">
        <v>2.0216011105550799E-3</v>
      </c>
      <c r="I21" s="77">
        <f t="shared" si="2"/>
        <v>2.0216011105550799E-3</v>
      </c>
      <c r="J21" s="76">
        <f>分析係数表!G24</f>
        <v>0.20816326530612245</v>
      </c>
      <c r="K21" s="78">
        <f t="shared" si="3"/>
        <v>4.2082308831962887E-4</v>
      </c>
      <c r="L21" s="79"/>
      <c r="M21" s="80"/>
      <c r="N21" s="81">
        <f>分析係数表!H24</f>
        <v>3.5587392879077485E-4</v>
      </c>
      <c r="O21" s="82">
        <f t="shared" si="4"/>
        <v>9.1895652649356247E-4</v>
      </c>
      <c r="P21" s="76">
        <f>分析係数表!C24</f>
        <v>0.34782608695652173</v>
      </c>
      <c r="Q21" s="82">
        <f t="shared" si="5"/>
        <v>3.19637052693413E-4</v>
      </c>
      <c r="R21" s="83">
        <v>1.327076586109643E-3</v>
      </c>
      <c r="S21" s="84">
        <f t="shared" si="6"/>
        <v>3.3486776966647229E-3</v>
      </c>
      <c r="T21" s="85">
        <f>分析係数表!F24</f>
        <v>0.39183673469387753</v>
      </c>
      <c r="U21" s="86">
        <f t="shared" si="7"/>
        <v>1.3121349342033199E-3</v>
      </c>
      <c r="V21" s="87">
        <f>分析係数表!D24</f>
        <v>9.6598639455782315E-2</v>
      </c>
      <c r="W21" s="88">
        <f t="shared" si="8"/>
        <v>0</v>
      </c>
      <c r="X21" s="76">
        <f>分析係数表!E24</f>
        <v>8.9795918367346933E-2</v>
      </c>
      <c r="Y21" s="89">
        <f t="shared" si="9"/>
        <v>0</v>
      </c>
    </row>
    <row r="22" spans="1:25" x14ac:dyDescent="0.2">
      <c r="A22" s="6" t="s">
        <v>10</v>
      </c>
      <c r="B22" s="5" t="s">
        <v>272</v>
      </c>
      <c r="C22" s="90"/>
      <c r="D22" s="76">
        <f>投入係数表!AE22</f>
        <v>0</v>
      </c>
      <c r="E22" s="77">
        <f t="shared" si="0"/>
        <v>0</v>
      </c>
      <c r="F22" s="76">
        <f>分析係数表!C25</f>
        <v>2.4457402008422391E-2</v>
      </c>
      <c r="G22" s="77">
        <f t="shared" si="1"/>
        <v>0</v>
      </c>
      <c r="H22" s="77">
        <v>4.046326517772675E-4</v>
      </c>
      <c r="I22" s="77">
        <f t="shared" si="2"/>
        <v>4.046326517772675E-4</v>
      </c>
      <c r="J22" s="76">
        <f>分析係数表!G25</f>
        <v>0.19696969696969696</v>
      </c>
      <c r="K22" s="78">
        <f t="shared" si="3"/>
        <v>7.9700370804613291E-5</v>
      </c>
      <c r="L22" s="79"/>
      <c r="M22" s="80"/>
      <c r="N22" s="81">
        <f>分析係数表!H25</f>
        <v>5.165911869543506E-4</v>
      </c>
      <c r="O22" s="82">
        <f t="shared" si="4"/>
        <v>1.3339691513616228E-3</v>
      </c>
      <c r="P22" s="76">
        <f>分析係数表!C25</f>
        <v>2.4457402008422391E-2</v>
      </c>
      <c r="Q22" s="82">
        <f t="shared" si="5"/>
        <v>3.262541980168527E-5</v>
      </c>
      <c r="R22" s="83">
        <v>3.3015564483285627E-4</v>
      </c>
      <c r="S22" s="84">
        <f t="shared" si="6"/>
        <v>7.3478829661012372E-4</v>
      </c>
      <c r="T22" s="85">
        <f>分析係数表!F25</f>
        <v>0.35101010101010099</v>
      </c>
      <c r="U22" s="86">
        <f t="shared" si="7"/>
        <v>2.5791811421415955E-4</v>
      </c>
      <c r="V22" s="87">
        <f>分析係数表!D25</f>
        <v>2.5757575757575757E-2</v>
      </c>
      <c r="W22" s="88">
        <f t="shared" si="8"/>
        <v>0</v>
      </c>
      <c r="X22" s="76">
        <f>分析係数表!E25</f>
        <v>2.5757575757575757E-2</v>
      </c>
      <c r="Y22" s="89">
        <f t="shared" si="9"/>
        <v>0</v>
      </c>
    </row>
    <row r="23" spans="1:25" x14ac:dyDescent="0.2">
      <c r="A23" s="6" t="s">
        <v>11</v>
      </c>
      <c r="B23" s="5" t="s">
        <v>35</v>
      </c>
      <c r="C23" s="90"/>
      <c r="D23" s="76">
        <f>投入係数表!AE23</f>
        <v>0</v>
      </c>
      <c r="E23" s="77">
        <f t="shared" si="0"/>
        <v>0</v>
      </c>
      <c r="F23" s="76">
        <f>分析係数表!C26</f>
        <v>7.6803723816912361E-2</v>
      </c>
      <c r="G23" s="77">
        <f t="shared" si="1"/>
        <v>0</v>
      </c>
      <c r="H23" s="77">
        <v>1.2420349797292805E-3</v>
      </c>
      <c r="I23" s="77">
        <f t="shared" si="2"/>
        <v>1.2420349797292805E-3</v>
      </c>
      <c r="J23" s="76">
        <f>分析係数表!G26</f>
        <v>0.19661921708185054</v>
      </c>
      <c r="K23" s="78">
        <f t="shared" si="3"/>
        <v>2.4420794530264321E-4</v>
      </c>
      <c r="L23" s="79"/>
      <c r="M23" s="80"/>
      <c r="N23" s="81">
        <f>分析係数表!H26</f>
        <v>1.0945993261354961E-2</v>
      </c>
      <c r="O23" s="82">
        <f t="shared" si="4"/>
        <v>2.826532412940683E-2</v>
      </c>
      <c r="P23" s="76">
        <f>分析係数表!C26</f>
        <v>7.6803723816912361E-2</v>
      </c>
      <c r="Q23" s="82">
        <f t="shared" si="5"/>
        <v>2.170882148030471E-3</v>
      </c>
      <c r="R23" s="83">
        <v>2.3425673599681797E-3</v>
      </c>
      <c r="S23" s="84">
        <f t="shared" si="6"/>
        <v>3.5846023396974604E-3</v>
      </c>
      <c r="T23" s="85">
        <f>分析係数表!F26</f>
        <v>0.33496441281138789</v>
      </c>
      <c r="U23" s="86">
        <f t="shared" si="7"/>
        <v>1.200714217879087E-3</v>
      </c>
      <c r="V23" s="87">
        <f>分析係数表!D26</f>
        <v>6.005338078291815E-2</v>
      </c>
      <c r="W23" s="88">
        <f t="shared" si="8"/>
        <v>0</v>
      </c>
      <c r="X23" s="76">
        <f>分析係数表!E26</f>
        <v>6.005338078291815E-2</v>
      </c>
      <c r="Y23" s="89">
        <f t="shared" si="9"/>
        <v>0</v>
      </c>
    </row>
    <row r="24" spans="1:25" x14ac:dyDescent="0.2">
      <c r="A24" s="6" t="s">
        <v>12</v>
      </c>
      <c r="B24" s="5" t="s">
        <v>366</v>
      </c>
      <c r="C24" s="90"/>
      <c r="D24" s="76">
        <f>投入係数表!AE24</f>
        <v>0</v>
      </c>
      <c r="E24" s="77">
        <f t="shared" si="0"/>
        <v>0</v>
      </c>
      <c r="F24" s="76">
        <f>分析係数表!C27</f>
        <v>1</v>
      </c>
      <c r="G24" s="77">
        <f t="shared" si="1"/>
        <v>0</v>
      </c>
      <c r="H24" s="77">
        <v>3.5431604270182186E-3</v>
      </c>
      <c r="I24" s="77">
        <f t="shared" si="2"/>
        <v>3.5431604270182186E-3</v>
      </c>
      <c r="J24" s="76">
        <f>分析係数表!G27</f>
        <v>0.17096451389423448</v>
      </c>
      <c r="K24" s="78">
        <f t="shared" si="3"/>
        <v>6.0575470005445799E-4</v>
      </c>
      <c r="L24" s="79"/>
      <c r="M24" s="80"/>
      <c r="N24" s="81">
        <f>分析係数表!H27</f>
        <v>1.0923033653045878E-2</v>
      </c>
      <c r="O24" s="82">
        <f t="shared" si="4"/>
        <v>2.8206036611568532E-2</v>
      </c>
      <c r="P24" s="76">
        <f>分析係数表!C27</f>
        <v>1</v>
      </c>
      <c r="Q24" s="82">
        <f t="shared" si="5"/>
        <v>2.8206036611568532E-2</v>
      </c>
      <c r="R24" s="83">
        <v>2.9342190820906139E-2</v>
      </c>
      <c r="S24" s="84">
        <f t="shared" si="6"/>
        <v>3.2885351247924355E-2</v>
      </c>
      <c r="T24" s="85">
        <f>分析係数表!F27</f>
        <v>0.32199214841043799</v>
      </c>
      <c r="U24" s="86">
        <f t="shared" si="7"/>
        <v>1.0588824899551041E-2</v>
      </c>
      <c r="V24" s="87">
        <f>分析係数表!D27</f>
        <v>3.2561003771842047E-2</v>
      </c>
      <c r="W24" s="88">
        <f t="shared" si="8"/>
        <v>0</v>
      </c>
      <c r="X24" s="76">
        <f>分析係数表!E27</f>
        <v>3.9334924178277268E-2</v>
      </c>
      <c r="Y24" s="89">
        <f t="shared" si="9"/>
        <v>0</v>
      </c>
    </row>
    <row r="25" spans="1:25" x14ac:dyDescent="0.2">
      <c r="A25" s="6" t="s">
        <v>13</v>
      </c>
      <c r="B25" s="5" t="s">
        <v>192</v>
      </c>
      <c r="C25" s="90"/>
      <c r="D25" s="76">
        <f>投入係数表!AE25</f>
        <v>0</v>
      </c>
      <c r="E25" s="77">
        <f t="shared" si="0"/>
        <v>0</v>
      </c>
      <c r="F25" s="76">
        <f>分析係数表!C28</f>
        <v>0.18074367492972143</v>
      </c>
      <c r="G25" s="77">
        <f t="shared" si="1"/>
        <v>0</v>
      </c>
      <c r="H25" s="77">
        <v>6.0102911185693783E-3</v>
      </c>
      <c r="I25" s="77">
        <f t="shared" si="2"/>
        <v>6.0102911185693783E-3</v>
      </c>
      <c r="J25" s="76">
        <f>分析係数表!G28</f>
        <v>0.12488465087665333</v>
      </c>
      <c r="K25" s="78">
        <f t="shared" si="3"/>
        <v>7.5059310800958709E-4</v>
      </c>
      <c r="L25" s="79"/>
      <c r="M25" s="80"/>
      <c r="N25" s="81">
        <f>分析係数表!H28</f>
        <v>2.063494796778767E-2</v>
      </c>
      <c r="O25" s="82">
        <f t="shared" si="4"/>
        <v>5.328465665716705E-2</v>
      </c>
      <c r="P25" s="76">
        <f>分析係数表!C28</f>
        <v>0.18074367492972143</v>
      </c>
      <c r="Q25" s="82">
        <f t="shared" si="5"/>
        <v>9.6308646615848176E-3</v>
      </c>
      <c r="R25" s="83">
        <v>1.1112401361530981E-2</v>
      </c>
      <c r="S25" s="84">
        <f t="shared" si="6"/>
        <v>1.7122692480100361E-2</v>
      </c>
      <c r="T25" s="85">
        <f>分析係数表!F28</f>
        <v>0.21337024505280427</v>
      </c>
      <c r="U25" s="86">
        <f t="shared" si="7"/>
        <v>3.6534730904428229E-3</v>
      </c>
      <c r="V25" s="87">
        <f>分析係数表!D28</f>
        <v>2.7888854711370859E-2</v>
      </c>
      <c r="W25" s="88">
        <f t="shared" si="8"/>
        <v>0</v>
      </c>
      <c r="X25" s="76">
        <f>分析係数表!E28</f>
        <v>2.7735055880241978E-2</v>
      </c>
      <c r="Y25" s="89">
        <f t="shared" si="9"/>
        <v>0</v>
      </c>
    </row>
    <row r="26" spans="1:25" x14ac:dyDescent="0.2">
      <c r="A26" s="6" t="s">
        <v>14</v>
      </c>
      <c r="B26" s="5" t="s">
        <v>50</v>
      </c>
      <c r="C26" s="90"/>
      <c r="D26" s="76">
        <f>投入係数表!AE26</f>
        <v>0</v>
      </c>
      <c r="E26" s="77">
        <f t="shared" si="0"/>
        <v>0</v>
      </c>
      <c r="F26" s="76">
        <f>分析係数表!C29</f>
        <v>0.4900686838685725</v>
      </c>
      <c r="G26" s="77">
        <f t="shared" si="1"/>
        <v>0</v>
      </c>
      <c r="H26" s="77">
        <v>3.421735180936028E-2</v>
      </c>
      <c r="I26" s="77">
        <f t="shared" si="2"/>
        <v>3.421735180936028E-2</v>
      </c>
      <c r="J26" s="76">
        <f>分析係数表!G29</f>
        <v>0.25811666442139297</v>
      </c>
      <c r="K26" s="78">
        <f t="shared" si="3"/>
        <v>8.8320687143653917E-3</v>
      </c>
      <c r="L26" s="79"/>
      <c r="M26" s="80"/>
      <c r="N26" s="81">
        <f>分析係数表!H29</f>
        <v>9.8668916708280954E-3</v>
      </c>
      <c r="O26" s="82">
        <f t="shared" si="4"/>
        <v>2.5478810791006994E-2</v>
      </c>
      <c r="P26" s="76">
        <f>分析係数表!C29</f>
        <v>0.4900686838685725</v>
      </c>
      <c r="Q26" s="82">
        <f t="shared" si="5"/>
        <v>1.2486367270885181E-2</v>
      </c>
      <c r="R26" s="83">
        <v>1.79859793109103E-2</v>
      </c>
      <c r="S26" s="84">
        <f t="shared" si="6"/>
        <v>5.2203331120270577E-2</v>
      </c>
      <c r="T26" s="85">
        <f>分析係数表!F29</f>
        <v>0.3889263101172033</v>
      </c>
      <c r="U26" s="86">
        <f t="shared" si="7"/>
        <v>2.0303248948433404E-2</v>
      </c>
      <c r="V26" s="87">
        <f>分析係数表!D29</f>
        <v>9.1472450491714943E-2</v>
      </c>
      <c r="W26" s="88">
        <f t="shared" si="8"/>
        <v>0</v>
      </c>
      <c r="X26" s="76">
        <f>分析係数表!E29</f>
        <v>6.1565404822847905E-2</v>
      </c>
      <c r="Y26" s="89">
        <f t="shared" si="9"/>
        <v>0</v>
      </c>
    </row>
    <row r="27" spans="1:25" x14ac:dyDescent="0.2">
      <c r="A27" s="6" t="s">
        <v>15</v>
      </c>
      <c r="B27" s="5" t="s">
        <v>36</v>
      </c>
      <c r="C27" s="90"/>
      <c r="D27" s="76">
        <f>投入係数表!AE27</f>
        <v>9.5610018852679782E-3</v>
      </c>
      <c r="E27" s="77">
        <f t="shared" si="0"/>
        <v>0.95610018852679779</v>
      </c>
      <c r="F27" s="76">
        <f>分析係数表!C30</f>
        <v>1</v>
      </c>
      <c r="G27" s="77">
        <f t="shared" si="1"/>
        <v>0.95610018852679779</v>
      </c>
      <c r="H27" s="77">
        <v>0.9816495963852816</v>
      </c>
      <c r="I27" s="77">
        <f t="shared" si="2"/>
        <v>0.9816495963852816</v>
      </c>
      <c r="J27" s="76">
        <f>分析係数表!G30</f>
        <v>0.3444616177228233</v>
      </c>
      <c r="K27" s="78">
        <f t="shared" si="3"/>
        <v>0.33814060800783063</v>
      </c>
      <c r="L27" s="79"/>
      <c r="M27" s="80"/>
      <c r="N27" s="81">
        <f>分析係数表!H30</f>
        <v>0</v>
      </c>
      <c r="O27" s="82">
        <f t="shared" si="4"/>
        <v>0</v>
      </c>
      <c r="P27" s="76">
        <f>分析係数表!C30</f>
        <v>1</v>
      </c>
      <c r="Q27" s="82">
        <f t="shared" si="5"/>
        <v>0</v>
      </c>
      <c r="R27" s="83">
        <v>6.838554800834909E-3</v>
      </c>
      <c r="S27" s="84">
        <f t="shared" si="6"/>
        <v>0.98848815118611655</v>
      </c>
      <c r="T27" s="85">
        <f>分析係数表!F30</f>
        <v>0.4403400309119011</v>
      </c>
      <c r="U27" s="86">
        <f t="shared" si="7"/>
        <v>0.43527090304934252</v>
      </c>
      <c r="V27" s="87">
        <f>分析係数表!D30</f>
        <v>0.12627511591962906</v>
      </c>
      <c r="W27" s="88">
        <f t="shared" si="8"/>
        <v>0</v>
      </c>
      <c r="X27" s="76">
        <f>分析係数表!E30</f>
        <v>8.212261720762494E-2</v>
      </c>
      <c r="Y27" s="89">
        <f t="shared" si="9"/>
        <v>0</v>
      </c>
    </row>
    <row r="28" spans="1:25" x14ac:dyDescent="0.2">
      <c r="A28" s="6" t="s">
        <v>16</v>
      </c>
      <c r="B28" s="5" t="s">
        <v>193</v>
      </c>
      <c r="C28" s="90"/>
      <c r="D28" s="76">
        <f>投入係数表!AE28</f>
        <v>1.7506059789927282E-3</v>
      </c>
      <c r="E28" s="77">
        <f t="shared" si="0"/>
        <v>0.17506059789927281</v>
      </c>
      <c r="F28" s="76">
        <f>分析係数表!C31</f>
        <v>4.323595505617972E-2</v>
      </c>
      <c r="G28" s="77">
        <f t="shared" si="1"/>
        <v>7.568912142880909E-3</v>
      </c>
      <c r="H28" s="77">
        <v>9.1223966499004473E-3</v>
      </c>
      <c r="I28" s="77">
        <f t="shared" si="2"/>
        <v>9.1223966499004473E-3</v>
      </c>
      <c r="J28" s="76">
        <f>分析係数表!G31</f>
        <v>7.0393374741200831E-2</v>
      </c>
      <c r="K28" s="78">
        <f t="shared" si="3"/>
        <v>6.4215628591431724E-4</v>
      </c>
      <c r="L28" s="79"/>
      <c r="M28" s="80"/>
      <c r="N28" s="81">
        <f>分析係数表!H31</f>
        <v>2.2758711736377779E-2</v>
      </c>
      <c r="O28" s="82">
        <f t="shared" si="4"/>
        <v>5.8768752057209279E-2</v>
      </c>
      <c r="P28" s="76">
        <f>分析係数表!C31</f>
        <v>4.323595505617972E-2</v>
      </c>
      <c r="Q28" s="82">
        <f t="shared" si="5"/>
        <v>2.54092312265327E-3</v>
      </c>
      <c r="R28" s="83">
        <v>3.315313422711515E-3</v>
      </c>
      <c r="S28" s="84">
        <f t="shared" si="6"/>
        <v>1.2437710072611963E-2</v>
      </c>
      <c r="T28" s="85">
        <f>分析係数表!F31</f>
        <v>0.34575569358178054</v>
      </c>
      <c r="U28" s="86">
        <f t="shared" si="7"/>
        <v>4.3004090727250472E-3</v>
      </c>
      <c r="V28" s="87">
        <f>分析係数表!D31</f>
        <v>1.4492753623188406E-2</v>
      </c>
      <c r="W28" s="88">
        <f t="shared" si="8"/>
        <v>0</v>
      </c>
      <c r="X28" s="76">
        <f>分析係数表!E31</f>
        <v>1.2422360248447204E-2</v>
      </c>
      <c r="Y28" s="89">
        <f t="shared" si="9"/>
        <v>0</v>
      </c>
    </row>
    <row r="29" spans="1:25" x14ac:dyDescent="0.2">
      <c r="A29" s="6" t="s">
        <v>17</v>
      </c>
      <c r="B29" s="5" t="s">
        <v>273</v>
      </c>
      <c r="C29" s="90"/>
      <c r="D29" s="76">
        <f>投入係数表!AE29</f>
        <v>1.3466199838405601E-4</v>
      </c>
      <c r="E29" s="77">
        <f t="shared" si="0"/>
        <v>1.3466199838405602E-2</v>
      </c>
      <c r="F29" s="76">
        <f>分析係数表!C32</f>
        <v>0.52019105514546249</v>
      </c>
      <c r="G29" s="77">
        <f t="shared" si="1"/>
        <v>7.0049967027398666E-3</v>
      </c>
      <c r="H29" s="77">
        <v>1.0816487316305998E-2</v>
      </c>
      <c r="I29" s="77">
        <f t="shared" si="2"/>
        <v>1.0816487316305998E-2</v>
      </c>
      <c r="J29" s="76">
        <f>分析係数表!G32</f>
        <v>0.14013266998341625</v>
      </c>
      <c r="K29" s="78">
        <f t="shared" si="3"/>
        <v>1.5157432474757163E-3</v>
      </c>
      <c r="L29" s="79"/>
      <c r="M29" s="80"/>
      <c r="N29" s="81">
        <f>分析係数表!H32</f>
        <v>6.5492282701657108E-3</v>
      </c>
      <c r="O29" s="82">
        <f t="shared" si="4"/>
        <v>1.6911764463373464E-2</v>
      </c>
      <c r="P29" s="76">
        <f>分析係数表!C32</f>
        <v>0.52019105514546249</v>
      </c>
      <c r="Q29" s="82">
        <f t="shared" si="5"/>
        <v>8.7973486005737782E-3</v>
      </c>
      <c r="R29" s="83">
        <v>1.1059336473137261E-2</v>
      </c>
      <c r="S29" s="84">
        <f t="shared" si="6"/>
        <v>2.187582378944326E-2</v>
      </c>
      <c r="T29" s="85">
        <f>分析係数表!F32</f>
        <v>0.48341625207296851</v>
      </c>
      <c r="U29" s="86">
        <f t="shared" si="7"/>
        <v>1.0575128747301344E-2</v>
      </c>
      <c r="V29" s="87">
        <f>分析係数表!D32</f>
        <v>9.1210613598673301E-3</v>
      </c>
      <c r="W29" s="88">
        <f t="shared" si="8"/>
        <v>0</v>
      </c>
      <c r="X29" s="76">
        <f>分析係数表!E32</f>
        <v>1.4096185737976783E-2</v>
      </c>
      <c r="Y29" s="89">
        <f t="shared" si="9"/>
        <v>0</v>
      </c>
    </row>
    <row r="30" spans="1:25" x14ac:dyDescent="0.2">
      <c r="A30" s="6" t="s">
        <v>18</v>
      </c>
      <c r="B30" s="5" t="s">
        <v>274</v>
      </c>
      <c r="C30" s="90"/>
      <c r="D30" s="76">
        <f>投入係数表!AE30</f>
        <v>0</v>
      </c>
      <c r="E30" s="77">
        <f t="shared" si="0"/>
        <v>0</v>
      </c>
      <c r="F30" s="76">
        <f>分析係数表!C33</f>
        <v>0.8616094310609943</v>
      </c>
      <c r="G30" s="77">
        <f t="shared" si="1"/>
        <v>0</v>
      </c>
      <c r="H30" s="77">
        <v>1.2930023534641549E-2</v>
      </c>
      <c r="I30" s="77">
        <f t="shared" si="2"/>
        <v>1.2930023534641549E-2</v>
      </c>
      <c r="J30" s="76">
        <f>分析係数表!G33</f>
        <v>0.50771971496437052</v>
      </c>
      <c r="K30" s="78">
        <f t="shared" si="3"/>
        <v>6.5648278634908097E-3</v>
      </c>
      <c r="L30" s="79"/>
      <c r="M30" s="80"/>
      <c r="N30" s="81">
        <f>分析係数表!H33</f>
        <v>9.6430354898145438E-4</v>
      </c>
      <c r="O30" s="82">
        <f t="shared" si="4"/>
        <v>2.4900757492083625E-3</v>
      </c>
      <c r="P30" s="76">
        <f>分析係数表!C33</f>
        <v>0.8616094310609943</v>
      </c>
      <c r="Q30" s="82">
        <f t="shared" si="5"/>
        <v>2.1454727495741964E-3</v>
      </c>
      <c r="R30" s="83">
        <v>6.0355343175827287E-3</v>
      </c>
      <c r="S30" s="84">
        <f t="shared" si="6"/>
        <v>1.8965557852224278E-2</v>
      </c>
      <c r="T30" s="85">
        <f>分析係数表!F33</f>
        <v>0.64489311163895491</v>
      </c>
      <c r="U30" s="86">
        <f t="shared" si="7"/>
        <v>1.2230757617289529E-2</v>
      </c>
      <c r="V30" s="87">
        <f>分析係数表!D33</f>
        <v>5.3444180522565318E-2</v>
      </c>
      <c r="W30" s="88">
        <f t="shared" si="8"/>
        <v>0</v>
      </c>
      <c r="X30" s="76">
        <f>分析係数表!E33</f>
        <v>5.6413301662707839E-2</v>
      </c>
      <c r="Y30" s="89">
        <f t="shared" si="9"/>
        <v>0</v>
      </c>
    </row>
    <row r="31" spans="1:25" x14ac:dyDescent="0.2">
      <c r="A31" s="6" t="s">
        <v>19</v>
      </c>
      <c r="B31" s="5" t="s">
        <v>275</v>
      </c>
      <c r="C31" s="90"/>
      <c r="D31" s="76">
        <f>投入係数表!AE31</f>
        <v>9.0896848909237816E-4</v>
      </c>
      <c r="E31" s="77">
        <f t="shared" si="0"/>
        <v>9.0896848909237812E-2</v>
      </c>
      <c r="F31" s="76">
        <f>分析係数表!C34</f>
        <v>0.46533725073451271</v>
      </c>
      <c r="G31" s="77">
        <f t="shared" si="1"/>
        <v>4.2297689771855114E-2</v>
      </c>
      <c r="H31" s="77">
        <v>9.8715645942537705E-2</v>
      </c>
      <c r="I31" s="77">
        <f t="shared" si="2"/>
        <v>9.8715645942537705E-2</v>
      </c>
      <c r="J31" s="76">
        <f>分析係数表!G34</f>
        <v>0.42478189749182116</v>
      </c>
      <c r="K31" s="78">
        <f t="shared" si="3"/>
        <v>4.1932619395601965E-2</v>
      </c>
      <c r="L31" s="79"/>
      <c r="M31" s="80"/>
      <c r="N31" s="81">
        <f>分析係数表!H34</f>
        <v>0.16189393808941618</v>
      </c>
      <c r="O31" s="82">
        <f t="shared" si="4"/>
        <v>0.41805111015727298</v>
      </c>
      <c r="P31" s="76">
        <f>分析係数表!C34</f>
        <v>0.46533725073451271</v>
      </c>
      <c r="Q31" s="82">
        <f t="shared" si="5"/>
        <v>0.19453475426709632</v>
      </c>
      <c r="R31" s="83">
        <v>0.21150201984368605</v>
      </c>
      <c r="S31" s="84">
        <f t="shared" si="6"/>
        <v>0.31021766578622378</v>
      </c>
      <c r="T31" s="85">
        <f>分析係数表!F34</f>
        <v>0.69907306434023986</v>
      </c>
      <c r="U31" s="86">
        <f t="shared" si="7"/>
        <v>0.21686481423365184</v>
      </c>
      <c r="V31" s="87">
        <f>分析係数表!D34</f>
        <v>0.22532715376226828</v>
      </c>
      <c r="W31" s="88">
        <f t="shared" si="8"/>
        <v>0</v>
      </c>
      <c r="X31" s="76">
        <f>分析係数表!E34</f>
        <v>0.16319520174482008</v>
      </c>
      <c r="Y31" s="89">
        <f t="shared" si="9"/>
        <v>0</v>
      </c>
    </row>
    <row r="32" spans="1:25" x14ac:dyDescent="0.2">
      <c r="A32" s="6" t="s">
        <v>20</v>
      </c>
      <c r="B32" s="5" t="s">
        <v>37</v>
      </c>
      <c r="C32" s="90"/>
      <c r="D32" s="76">
        <f>投入係数表!AE32</f>
        <v>7.6185025585779692E-2</v>
      </c>
      <c r="E32" s="77">
        <f t="shared" si="0"/>
        <v>7.6185025585779691</v>
      </c>
      <c r="F32" s="76">
        <f>分析係数表!C35</f>
        <v>0.39835445318599483</v>
      </c>
      <c r="G32" s="77">
        <f t="shared" si="1"/>
        <v>3.0348644208184292</v>
      </c>
      <c r="H32" s="77">
        <v>3.1495684463717746</v>
      </c>
      <c r="I32" s="77">
        <f t="shared" si="2"/>
        <v>3.1495684463717746</v>
      </c>
      <c r="J32" s="76">
        <f>分析係数表!G35</f>
        <v>0.31392226148409896</v>
      </c>
      <c r="K32" s="78">
        <f t="shared" si="3"/>
        <v>0.98871964938398749</v>
      </c>
      <c r="L32" s="79"/>
      <c r="M32" s="80"/>
      <c r="N32" s="81">
        <f>分析係数表!H35</f>
        <v>6.1135697025008755E-2</v>
      </c>
      <c r="O32" s="82">
        <f t="shared" si="4"/>
        <v>0.15786783812391827</v>
      </c>
      <c r="P32" s="76">
        <f>分析係数表!C35</f>
        <v>0.39835445318599483</v>
      </c>
      <c r="Q32" s="82">
        <f t="shared" si="5"/>
        <v>6.2887356331508618E-2</v>
      </c>
      <c r="R32" s="83">
        <v>8.0871542672399321E-2</v>
      </c>
      <c r="S32" s="84">
        <f t="shared" si="6"/>
        <v>3.2304399890441737</v>
      </c>
      <c r="T32" s="85">
        <f>分析係数表!F35</f>
        <v>0.64325088339222614</v>
      </c>
      <c r="U32" s="86">
        <f t="shared" si="7"/>
        <v>2.0779833766982381</v>
      </c>
      <c r="V32" s="87">
        <f>分析係数表!D35</f>
        <v>6.9257950530035334E-2</v>
      </c>
      <c r="W32" s="88">
        <f t="shared" si="8"/>
        <v>0</v>
      </c>
      <c r="X32" s="76">
        <f>分析係数表!E35</f>
        <v>6.332155477031802E-2</v>
      </c>
      <c r="Y32" s="89">
        <f t="shared" si="9"/>
        <v>0</v>
      </c>
    </row>
    <row r="33" spans="1:25" x14ac:dyDescent="0.2">
      <c r="A33" s="6" t="s">
        <v>21</v>
      </c>
      <c r="B33" s="5" t="s">
        <v>38</v>
      </c>
      <c r="C33" s="75">
        <f>最終需要_まとめ!C34</f>
        <v>100</v>
      </c>
      <c r="D33" s="76">
        <f>投入係数表!AE33</f>
        <v>1.6630756800430919E-2</v>
      </c>
      <c r="E33" s="77">
        <f t="shared" si="0"/>
        <v>1.6630756800430919</v>
      </c>
      <c r="F33" s="76">
        <f>分析係数表!C36</f>
        <v>0.82984806862140492</v>
      </c>
      <c r="G33" s="77">
        <f t="shared" si="1"/>
        <v>1.3801001410549893</v>
      </c>
      <c r="H33" s="77">
        <v>1.4492024139136848</v>
      </c>
      <c r="I33" s="77">
        <f t="shared" si="2"/>
        <v>101.44920241391368</v>
      </c>
      <c r="J33" s="76">
        <f>分析係数表!G36</f>
        <v>2.3700511715593859E-2</v>
      </c>
      <c r="K33" s="78">
        <f t="shared" si="3"/>
        <v>2.404398010348614</v>
      </c>
      <c r="L33" s="79"/>
      <c r="M33" s="80"/>
      <c r="N33" s="81">
        <f>分析係数表!H36</f>
        <v>0.1825633254696675</v>
      </c>
      <c r="O33" s="82">
        <f t="shared" si="4"/>
        <v>0.47142469809119752</v>
      </c>
      <c r="P33" s="76">
        <f>分析係数表!C36</f>
        <v>0.82984806862140492</v>
      </c>
      <c r="Q33" s="82">
        <f t="shared" si="5"/>
        <v>0.39121087521140918</v>
      </c>
      <c r="R33" s="83">
        <v>0.40845556374033987</v>
      </c>
      <c r="S33" s="84">
        <f t="shared" si="6"/>
        <v>101.85765797765403</v>
      </c>
      <c r="T33" s="85">
        <f>分析係数表!F36</f>
        <v>0.87735658497172098</v>
      </c>
      <c r="U33" s="86">
        <f t="shared" si="7"/>
        <v>89.365486956492106</v>
      </c>
      <c r="V33" s="87">
        <f>分析係数表!D36</f>
        <v>1.3129544842445462E-2</v>
      </c>
      <c r="W33" s="88">
        <f t="shared" si="8"/>
        <v>1</v>
      </c>
      <c r="X33" s="76">
        <f>分析係数表!E36</f>
        <v>5.0498249394021009E-3</v>
      </c>
      <c r="Y33" s="89">
        <f t="shared" si="9"/>
        <v>1</v>
      </c>
    </row>
    <row r="34" spans="1:25" x14ac:dyDescent="0.2">
      <c r="A34" s="6" t="s">
        <v>22</v>
      </c>
      <c r="B34" s="5" t="s">
        <v>378</v>
      </c>
      <c r="C34" s="90"/>
      <c r="D34" s="76">
        <f>投入係数表!AE34</f>
        <v>2.0199299757608404E-4</v>
      </c>
      <c r="E34" s="77">
        <f t="shared" si="0"/>
        <v>2.0199299757608404E-2</v>
      </c>
      <c r="F34" s="76">
        <f>分析係数表!C37</f>
        <v>0.51418558077436582</v>
      </c>
      <c r="G34" s="77">
        <f t="shared" si="1"/>
        <v>1.0386188677101383E-2</v>
      </c>
      <c r="H34" s="77">
        <v>8.6551760504441216E-2</v>
      </c>
      <c r="I34" s="77">
        <f t="shared" si="2"/>
        <v>8.6551760504441216E-2</v>
      </c>
      <c r="J34" s="76">
        <f>分析係数表!G37</f>
        <v>0.49604430379746833</v>
      </c>
      <c r="K34" s="78">
        <f t="shared" si="3"/>
        <v>4.2933507781870758E-2</v>
      </c>
      <c r="L34" s="79"/>
      <c r="M34" s="80"/>
      <c r="N34" s="81">
        <f>分析係数表!H37</f>
        <v>4.8416074021777188E-2</v>
      </c>
      <c r="O34" s="82">
        <f t="shared" si="4"/>
        <v>0.12502255324150321</v>
      </c>
      <c r="P34" s="76">
        <f>分析係数表!C37</f>
        <v>0.51418558077436582</v>
      </c>
      <c r="Q34" s="82">
        <f t="shared" si="5"/>
        <v>6.4284794148376401E-2</v>
      </c>
      <c r="R34" s="83">
        <v>7.7892304793596087E-2</v>
      </c>
      <c r="S34" s="84">
        <f t="shared" si="6"/>
        <v>0.16444406529803729</v>
      </c>
      <c r="T34" s="85">
        <f>分析係数表!F37</f>
        <v>0.72084956183057447</v>
      </c>
      <c r="U34" s="86">
        <f t="shared" si="7"/>
        <v>0.11853943241572856</v>
      </c>
      <c r="V34" s="87">
        <f>分析係数表!D37</f>
        <v>0.12153115871470302</v>
      </c>
      <c r="W34" s="88">
        <f t="shared" si="8"/>
        <v>0</v>
      </c>
      <c r="X34" s="76">
        <f>分析係数表!E37</f>
        <v>0.11197663096397274</v>
      </c>
      <c r="Y34" s="89">
        <f t="shared" si="9"/>
        <v>0</v>
      </c>
    </row>
    <row r="35" spans="1:25" x14ac:dyDescent="0.2">
      <c r="A35" s="6" t="s">
        <v>23</v>
      </c>
      <c r="B35" s="5" t="s">
        <v>194</v>
      </c>
      <c r="C35" s="90"/>
      <c r="D35" s="76">
        <f>投入係数表!AE35</f>
        <v>1.1109614866684622E-3</v>
      </c>
      <c r="E35" s="77">
        <f t="shared" si="0"/>
        <v>0.11109614866684622</v>
      </c>
      <c r="F35" s="76">
        <f>分析係数表!C38</f>
        <v>1.798368367772285E-2</v>
      </c>
      <c r="G35" s="77">
        <f t="shared" si="1"/>
        <v>1.9979179954378338E-3</v>
      </c>
      <c r="H35" s="77">
        <v>6.0516992917323655E-3</v>
      </c>
      <c r="I35" s="77">
        <f t="shared" si="2"/>
        <v>6.0516992917323655E-3</v>
      </c>
      <c r="J35" s="76">
        <f>分析係数表!G38</f>
        <v>0.32425742574257427</v>
      </c>
      <c r="K35" s="78">
        <f t="shared" si="3"/>
        <v>1.9623084337052968E-3</v>
      </c>
      <c r="L35" s="79"/>
      <c r="M35" s="80"/>
      <c r="N35" s="81">
        <f>分析係数表!H38</f>
        <v>4.2681911846583896E-2</v>
      </c>
      <c r="O35" s="82">
        <f t="shared" si="4"/>
        <v>0.11021549566138919</v>
      </c>
      <c r="P35" s="76">
        <f>分析係数表!C38</f>
        <v>1.798368367772285E-2</v>
      </c>
      <c r="Q35" s="82">
        <f t="shared" si="5"/>
        <v>1.9820806103578582E-3</v>
      </c>
      <c r="R35" s="83">
        <v>2.5071686842888965E-3</v>
      </c>
      <c r="S35" s="84">
        <f t="shared" si="6"/>
        <v>8.5588679760212616E-3</v>
      </c>
      <c r="T35" s="85">
        <f>分析係数表!F38</f>
        <v>0.53712871287128716</v>
      </c>
      <c r="U35" s="86">
        <f t="shared" si="7"/>
        <v>4.5972137395955785E-3</v>
      </c>
      <c r="V35" s="87">
        <f>分析係数表!D38</f>
        <v>0.15099009900990099</v>
      </c>
      <c r="W35" s="88">
        <f t="shared" si="8"/>
        <v>0</v>
      </c>
      <c r="X35" s="76">
        <f>分析係数表!E38</f>
        <v>0.14603960396039603</v>
      </c>
      <c r="Y35" s="89">
        <f t="shared" si="9"/>
        <v>0</v>
      </c>
    </row>
    <row r="36" spans="1:25" x14ac:dyDescent="0.2">
      <c r="A36" s="6" t="s">
        <v>24</v>
      </c>
      <c r="B36" s="5" t="s">
        <v>39</v>
      </c>
      <c r="C36" s="90"/>
      <c r="D36" s="76">
        <f>投入係数表!AE36</f>
        <v>0</v>
      </c>
      <c r="E36" s="77">
        <f t="shared" si="0"/>
        <v>0</v>
      </c>
      <c r="F36" s="76">
        <f>分析係数表!C39</f>
        <v>1</v>
      </c>
      <c r="G36" s="77">
        <f t="shared" si="1"/>
        <v>0</v>
      </c>
      <c r="H36" s="77">
        <v>1.4326871986906723E-2</v>
      </c>
      <c r="I36" s="77">
        <f t="shared" si="2"/>
        <v>1.4326871986906723E-2</v>
      </c>
      <c r="J36" s="76">
        <f>分析係数表!G39</f>
        <v>0.35219608488238197</v>
      </c>
      <c r="K36" s="78">
        <f t="shared" si="3"/>
        <v>5.0458682223996206E-3</v>
      </c>
      <c r="L36" s="79"/>
      <c r="M36" s="80"/>
      <c r="N36" s="81">
        <f>分析係数表!H39</f>
        <v>3.8399944896940056E-3</v>
      </c>
      <c r="O36" s="82">
        <f t="shared" si="4"/>
        <v>9.9158373584547297E-3</v>
      </c>
      <c r="P36" s="76">
        <f>分析係数表!C39</f>
        <v>1</v>
      </c>
      <c r="Q36" s="82">
        <f t="shared" si="5"/>
        <v>9.9158373584547297E-3</v>
      </c>
      <c r="R36" s="83">
        <v>1.6551782296166682E-2</v>
      </c>
      <c r="S36" s="84">
        <f t="shared" si="6"/>
        <v>3.0878654283073403E-2</v>
      </c>
      <c r="T36" s="85">
        <f>分析係数表!F39</f>
        <v>0.70282941273235733</v>
      </c>
      <c r="U36" s="86">
        <f t="shared" si="7"/>
        <v>2.1702426455737972E-2</v>
      </c>
      <c r="V36" s="87">
        <f>分析係数表!D39</f>
        <v>6.3990787958545819E-2</v>
      </c>
      <c r="W36" s="88">
        <f t="shared" si="8"/>
        <v>0</v>
      </c>
      <c r="X36" s="76">
        <f>分析係数表!E39</f>
        <v>7.9453857542358938E-2</v>
      </c>
      <c r="Y36" s="89">
        <f t="shared" si="9"/>
        <v>0</v>
      </c>
    </row>
    <row r="37" spans="1:25" x14ac:dyDescent="0.2">
      <c r="A37" s="6" t="s">
        <v>25</v>
      </c>
      <c r="B37" s="5" t="s">
        <v>40</v>
      </c>
      <c r="C37" s="90"/>
      <c r="D37" s="76">
        <f>投入係数表!AE37</f>
        <v>0</v>
      </c>
      <c r="E37" s="77">
        <f t="shared" si="0"/>
        <v>0</v>
      </c>
      <c r="F37" s="76">
        <f>分析係数表!C40</f>
        <v>0.9626016260162602</v>
      </c>
      <c r="G37" s="77">
        <f t="shared" si="1"/>
        <v>0</v>
      </c>
      <c r="H37" s="77">
        <v>7.6494023962267747E-4</v>
      </c>
      <c r="I37" s="77">
        <f t="shared" si="2"/>
        <v>7.6494023962267747E-4</v>
      </c>
      <c r="J37" s="76">
        <f>分析係数表!G40</f>
        <v>0.50871012884234912</v>
      </c>
      <c r="K37" s="78">
        <f t="shared" si="3"/>
        <v>3.8913284785514968E-4</v>
      </c>
      <c r="L37" s="79"/>
      <c r="M37" s="80"/>
      <c r="N37" s="81">
        <f>分析係数表!H40</f>
        <v>2.9858970605961464E-2</v>
      </c>
      <c r="O37" s="82">
        <f t="shared" si="4"/>
        <v>7.7103416948701806E-2</v>
      </c>
      <c r="P37" s="76">
        <f>分析係数表!C40</f>
        <v>0.9626016260162602</v>
      </c>
      <c r="Q37" s="82">
        <f t="shared" si="5"/>
        <v>7.4219874526230037E-2</v>
      </c>
      <c r="R37" s="83">
        <v>7.4352117897482028E-2</v>
      </c>
      <c r="S37" s="84">
        <f t="shared" si="6"/>
        <v>7.5117058137104703E-2</v>
      </c>
      <c r="T37" s="85">
        <f>分析係数表!F40</f>
        <v>0.70414515272885203</v>
      </c>
      <c r="U37" s="86">
        <f t="shared" si="7"/>
        <v>5.2893312374493649E-2</v>
      </c>
      <c r="V37" s="87">
        <f>分析係数表!D40</f>
        <v>8.6039666071514739E-2</v>
      </c>
      <c r="W37" s="88">
        <f t="shared" si="8"/>
        <v>0</v>
      </c>
      <c r="X37" s="76">
        <f>分析係数表!E40</f>
        <v>4.8545094822178253E-2</v>
      </c>
      <c r="Y37" s="89">
        <f t="shared" si="9"/>
        <v>0</v>
      </c>
    </row>
    <row r="38" spans="1:25" x14ac:dyDescent="0.2">
      <c r="A38" s="6" t="s">
        <v>26</v>
      </c>
      <c r="B38" s="5" t="s">
        <v>277</v>
      </c>
      <c r="C38" s="90"/>
      <c r="D38" s="76">
        <f>投入係数表!AE38</f>
        <v>0</v>
      </c>
      <c r="E38" s="77">
        <f t="shared" si="0"/>
        <v>0</v>
      </c>
      <c r="F38" s="76">
        <f>分析係数表!C41</f>
        <v>0.80407934786411506</v>
      </c>
      <c r="G38" s="77">
        <f t="shared" si="1"/>
        <v>0</v>
      </c>
      <c r="H38" s="77">
        <v>5.414417573629004E-4</v>
      </c>
      <c r="I38" s="77">
        <f t="shared" si="2"/>
        <v>5.414417573629004E-4</v>
      </c>
      <c r="J38" s="76">
        <f>分析係数表!G41</f>
        <v>0.44359889765752225</v>
      </c>
      <c r="K38" s="78">
        <f t="shared" si="3"/>
        <v>2.4018296671193424E-4</v>
      </c>
      <c r="L38" s="79"/>
      <c r="M38" s="80"/>
      <c r="N38" s="81">
        <f>分析係数表!H41</f>
        <v>5.117122701886706E-2</v>
      </c>
      <c r="O38" s="82">
        <f t="shared" si="4"/>
        <v>0.13213705538209852</v>
      </c>
      <c r="P38" s="76">
        <f>分析係数表!C41</f>
        <v>0.80407934786411506</v>
      </c>
      <c r="Q38" s="82">
        <f t="shared" si="5"/>
        <v>0.10624867732032224</v>
      </c>
      <c r="R38" s="83">
        <v>0.10817915652977939</v>
      </c>
      <c r="S38" s="84">
        <f t="shared" si="6"/>
        <v>0.10872059828714228</v>
      </c>
      <c r="T38" s="85">
        <f>分析係数表!F41</f>
        <v>0.54800826756858323</v>
      </c>
      <c r="U38" s="86">
        <f t="shared" si="7"/>
        <v>5.957978671635672E-2</v>
      </c>
      <c r="V38" s="87">
        <f>分析係数表!D41</f>
        <v>0.13760491043467368</v>
      </c>
      <c r="W38" s="88">
        <f t="shared" si="8"/>
        <v>0</v>
      </c>
      <c r="X38" s="76">
        <f>分析係数表!E41</f>
        <v>0.12955655768508079</v>
      </c>
      <c r="Y38" s="89">
        <f t="shared" si="9"/>
        <v>0</v>
      </c>
    </row>
    <row r="39" spans="1:25" x14ac:dyDescent="0.2">
      <c r="A39" s="6" t="s">
        <v>51</v>
      </c>
      <c r="B39" s="5" t="s">
        <v>368</v>
      </c>
      <c r="C39" s="90"/>
      <c r="D39" s="76">
        <f>投入係数表!AE39</f>
        <v>6.7330999192028007E-5</v>
      </c>
      <c r="E39" s="77">
        <f>$C$33*D39</f>
        <v>6.7330999192028009E-3</v>
      </c>
      <c r="F39" s="76">
        <f>分析係数表!C42</f>
        <v>0.72084063047285463</v>
      </c>
      <c r="G39" s="77">
        <f>E39*F39</f>
        <v>4.8534919907948738E-3</v>
      </c>
      <c r="H39" s="77">
        <v>1.2558893684762906E-2</v>
      </c>
      <c r="I39" s="77">
        <f>C39+H39</f>
        <v>1.2558893684762906E-2</v>
      </c>
      <c r="J39" s="76">
        <f>分析係数表!G42</f>
        <v>0.48553519768563164</v>
      </c>
      <c r="K39" s="78">
        <f>I39*J39</f>
        <v>6.0977849279441878E-3</v>
      </c>
      <c r="L39" s="79"/>
      <c r="M39" s="80"/>
      <c r="N39" s="81">
        <f>分析係数表!H42</f>
        <v>1.3345272329654056E-2</v>
      </c>
      <c r="O39" s="82">
        <f t="shared" si="4"/>
        <v>3.4460869743508586E-2</v>
      </c>
      <c r="P39" s="76">
        <f>分析係数表!C42</f>
        <v>0.72084063047285463</v>
      </c>
      <c r="Q39" s="82">
        <f>O39*P39</f>
        <v>2.4840795072553649E-2</v>
      </c>
      <c r="R39" s="83">
        <v>2.611813454863653E-2</v>
      </c>
      <c r="S39" s="84">
        <f>I39+R39</f>
        <v>3.8677028233399434E-2</v>
      </c>
      <c r="T39" s="85">
        <f>分析係数表!F42</f>
        <v>0.55737704918032782</v>
      </c>
      <c r="U39" s="86">
        <f>S39*T39</f>
        <v>2.1557687867796403E-2</v>
      </c>
      <c r="V39" s="87">
        <f>分析係数表!D42</f>
        <v>0.19961427193828352</v>
      </c>
      <c r="W39" s="88">
        <f>ROUND(S39*V39,0)</f>
        <v>0</v>
      </c>
      <c r="X39" s="76">
        <f>分析係数表!E42</f>
        <v>0.15043394406943106</v>
      </c>
      <c r="Y39" s="89">
        <f>ROUND(S39*X39,0)</f>
        <v>0</v>
      </c>
    </row>
    <row r="40" spans="1:25" x14ac:dyDescent="0.2">
      <c r="A40" s="6" t="s">
        <v>195</v>
      </c>
      <c r="B40" s="5" t="s">
        <v>41</v>
      </c>
      <c r="C40" s="90"/>
      <c r="D40" s="76">
        <f>投入係数表!AE40</f>
        <v>1.168192835981686E-2</v>
      </c>
      <c r="E40" s="77">
        <f>$C$33*D40</f>
        <v>1.168192835981686</v>
      </c>
      <c r="F40" s="76">
        <f>分析係数表!C43</f>
        <v>0.38963327337469256</v>
      </c>
      <c r="G40" s="77">
        <f>E40*F40</f>
        <v>0.45516679861640963</v>
      </c>
      <c r="H40" s="77">
        <v>0.68865112813463725</v>
      </c>
      <c r="I40" s="77">
        <f>C40+H40</f>
        <v>0.68865112813463725</v>
      </c>
      <c r="J40" s="76">
        <f>分析係数表!G43</f>
        <v>0.33758167298539971</v>
      </c>
      <c r="K40" s="78">
        <f>I40*J40</f>
        <v>0.23247599993897369</v>
      </c>
      <c r="L40" s="79"/>
      <c r="M40" s="80"/>
      <c r="N40" s="81">
        <f>分析係数表!H43</f>
        <v>3.6299140736659033E-2</v>
      </c>
      <c r="O40" s="82">
        <f t="shared" si="4"/>
        <v>9.3733565702343369E-2</v>
      </c>
      <c r="P40" s="76">
        <f>分析係数表!C43</f>
        <v>0.38963327337469256</v>
      </c>
      <c r="Q40" s="82">
        <f>O40*P40</f>
        <v>3.6521716029685861E-2</v>
      </c>
      <c r="R40" s="83">
        <v>6.5287091969953692E-2</v>
      </c>
      <c r="S40" s="84">
        <f>I40+R40</f>
        <v>0.75393822010459099</v>
      </c>
      <c r="T40" s="85">
        <f>分析係数表!F43</f>
        <v>0.6053884004194563</v>
      </c>
      <c r="U40" s="86">
        <f>S40*T40</f>
        <v>0.45642545308421029</v>
      </c>
      <c r="V40" s="87">
        <f>分析係数表!D43</f>
        <v>0.1323707348552069</v>
      </c>
      <c r="W40" s="88">
        <f>ROUND(S40*V40,0)</f>
        <v>0</v>
      </c>
      <c r="X40" s="76">
        <f>分析係数表!E43</f>
        <v>0.1111559248205211</v>
      </c>
      <c r="Y40" s="89">
        <f>ROUND(S40*X40,0)</f>
        <v>0</v>
      </c>
    </row>
    <row r="41" spans="1:25" x14ac:dyDescent="0.2">
      <c r="A41" s="6" t="s">
        <v>341</v>
      </c>
      <c r="B41" s="5" t="s">
        <v>42</v>
      </c>
      <c r="C41" s="90"/>
      <c r="D41" s="76">
        <f>投入係数表!AE41</f>
        <v>4.0398599515216807E-4</v>
      </c>
      <c r="E41" s="77">
        <f>$C$33*D41</f>
        <v>4.0398599515216807E-2</v>
      </c>
      <c r="F41" s="76">
        <f>分析係数表!C44</f>
        <v>0.46868809379421872</v>
      </c>
      <c r="G41" s="77">
        <f>E41*F41</f>
        <v>1.8934342598743013E-2</v>
      </c>
      <c r="H41" s="77">
        <v>2.0144624266725648E-2</v>
      </c>
      <c r="I41" s="77">
        <f>C41+H41</f>
        <v>2.0144624266725648E-2</v>
      </c>
      <c r="J41" s="76">
        <f>分析係数表!G44</f>
        <v>0.26169007702763936</v>
      </c>
      <c r="K41" s="78">
        <f>I41*J41</f>
        <v>5.2716482760522881E-3</v>
      </c>
      <c r="L41" s="79"/>
      <c r="M41" s="80"/>
      <c r="N41" s="81">
        <f>分析係数表!H44</f>
        <v>0.11189365109431233</v>
      </c>
      <c r="O41" s="82">
        <f t="shared" si="4"/>
        <v>0.28893771818492753</v>
      </c>
      <c r="P41" s="76">
        <f>分析係数表!C44</f>
        <v>0.46868809379421872</v>
      </c>
      <c r="Q41" s="82">
        <f>O41*P41</f>
        <v>0.13542166836134484</v>
      </c>
      <c r="R41" s="83">
        <v>0.13762730969556705</v>
      </c>
      <c r="S41" s="84">
        <f>I41+R41</f>
        <v>0.15777193396229269</v>
      </c>
      <c r="T41" s="85">
        <f>分析係数表!F44</f>
        <v>0.56748980516538283</v>
      </c>
      <c r="U41" s="86">
        <f>S41*T41</f>
        <v>8.9533964064827123E-2</v>
      </c>
      <c r="V41" s="87">
        <f>分析係数表!D44</f>
        <v>0.1153375623017671</v>
      </c>
      <c r="W41" s="88">
        <f>ROUND(S41*V41,0)</f>
        <v>0</v>
      </c>
      <c r="X41" s="76">
        <f>分析係数表!E44</f>
        <v>8.8151336656094245E-2</v>
      </c>
      <c r="Y41" s="89">
        <f>ROUND(S41*X41,0)</f>
        <v>0</v>
      </c>
    </row>
    <row r="42" spans="1:25" x14ac:dyDescent="0.2">
      <c r="A42" s="6" t="s">
        <v>342</v>
      </c>
      <c r="B42" s="5" t="s">
        <v>279</v>
      </c>
      <c r="C42" s="90"/>
      <c r="D42" s="76">
        <f>投入係数表!AE42</f>
        <v>1.6832749798007001E-4</v>
      </c>
      <c r="E42" s="77">
        <f>$C$33*D42</f>
        <v>1.6832749798007002E-2</v>
      </c>
      <c r="F42" s="76">
        <f>分析係数表!C45</f>
        <v>1</v>
      </c>
      <c r="G42" s="77">
        <f>E42*F42</f>
        <v>1.6832749798007002E-2</v>
      </c>
      <c r="H42" s="77">
        <v>3.4541330779663794E-2</v>
      </c>
      <c r="I42" s="77">
        <f>C42+H42</f>
        <v>3.4541330779663794E-2</v>
      </c>
      <c r="J42" s="76">
        <f>分析係数表!G45</f>
        <v>0</v>
      </c>
      <c r="K42" s="78">
        <f>I42*J42</f>
        <v>0</v>
      </c>
      <c r="L42" s="79"/>
      <c r="M42" s="80"/>
      <c r="N42" s="81">
        <f>分析係数表!H45</f>
        <v>0</v>
      </c>
      <c r="O42" s="82">
        <f t="shared" si="4"/>
        <v>0</v>
      </c>
      <c r="P42" s="76">
        <f>分析係数表!C45</f>
        <v>1</v>
      </c>
      <c r="Q42" s="82">
        <f>O42*P42</f>
        <v>0</v>
      </c>
      <c r="R42" s="83">
        <v>2.7246428973136056E-3</v>
      </c>
      <c r="S42" s="84">
        <f>I42+R42</f>
        <v>3.7265973676977399E-2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投入係数表!AE43</f>
        <v>9.0896848909237816E-4</v>
      </c>
      <c r="E43" s="77">
        <f>$C$33*D43</f>
        <v>9.0896848909237812E-2</v>
      </c>
      <c r="F43" s="76">
        <f>分析係数表!C46</f>
        <v>0.536069455406472</v>
      </c>
      <c r="G43" s="77">
        <f>E43*F43</f>
        <v>4.8727024292939479E-2</v>
      </c>
      <c r="H43" s="77">
        <v>7.5610344563458123E-2</v>
      </c>
      <c r="I43" s="77">
        <f>C43+H43</f>
        <v>7.5610344563458123E-2</v>
      </c>
      <c r="J43" s="76">
        <f>分析係数表!G46</f>
        <v>9.4007050528789656E-3</v>
      </c>
      <c r="K43" s="78">
        <f>I43*J43</f>
        <v>7.107905481876204E-4</v>
      </c>
      <c r="L43" s="79"/>
      <c r="M43" s="80"/>
      <c r="N43" s="81">
        <f>分析係数表!H46</f>
        <v>2.2310999374350673E-2</v>
      </c>
      <c r="O43" s="82">
        <f t="shared" si="4"/>
        <v>5.7612645459362531E-2</v>
      </c>
      <c r="P43" s="76">
        <f>分析係数表!C46</f>
        <v>0.536069455406472</v>
      </c>
      <c r="Q43" s="82">
        <f>O43*P43</f>
        <v>3.0884379475926624E-2</v>
      </c>
      <c r="R43" s="83">
        <v>3.502132801235891E-2</v>
      </c>
      <c r="S43" s="84">
        <f>I43+R43</f>
        <v>0.11063167257581703</v>
      </c>
      <c r="T43" s="85">
        <f>分析係数表!F46</f>
        <v>0.31345475910693305</v>
      </c>
      <c r="U43" s="86">
        <f>S43*T43</f>
        <v>3.4678024276849816E-2</v>
      </c>
      <c r="V43" s="87">
        <f>分析係数表!D46</f>
        <v>1.7626321974148062E-3</v>
      </c>
      <c r="W43" s="88">
        <f>ROUND(S43*V43,0)</f>
        <v>0</v>
      </c>
      <c r="X43" s="76">
        <f>分析係数表!E46</f>
        <v>4.4065804935370153E-3</v>
      </c>
      <c r="Y43" s="89">
        <f>ROUND(S43*X43,0)</f>
        <v>0</v>
      </c>
    </row>
    <row r="44" spans="1:25" x14ac:dyDescent="0.2">
      <c r="A44" s="192">
        <v>40</v>
      </c>
      <c r="B44" s="14" t="s">
        <v>151</v>
      </c>
      <c r="C44" s="197">
        <f>SUM(C5:C43)</f>
        <v>100</v>
      </c>
      <c r="D44" s="92">
        <f>投入係数表!AE44</f>
        <v>0.12106113654726636</v>
      </c>
      <c r="E44" s="91">
        <f>SUM(E5:E43)</f>
        <v>12.106113654726634</v>
      </c>
      <c r="F44" s="92">
        <f>分析係数表!C47</f>
        <v>0.44522465035354009</v>
      </c>
      <c r="G44" s="91">
        <f>SUM(G5:G43)</f>
        <v>6.0122699407217848</v>
      </c>
      <c r="H44" s="91">
        <f>SUM(H5:H43)</f>
        <v>6.8208903815874411</v>
      </c>
      <c r="I44" s="91">
        <f>SUM(I5:I43)</f>
        <v>106.82089038158743</v>
      </c>
      <c r="J44" s="92">
        <f>分析係数表!G47</f>
        <v>0.26635660586338372</v>
      </c>
      <c r="K44" s="93">
        <f>SUM(K5:K43)</f>
        <v>4.1162375412871155</v>
      </c>
      <c r="L44" s="94">
        <f>最終需要_まとめ!$L$33</f>
        <v>0.62733333333333341</v>
      </c>
      <c r="M44" s="91">
        <f>K44*L44</f>
        <v>2.5822530175674507</v>
      </c>
      <c r="N44" s="95">
        <f>分析係数表!H47</f>
        <v>1</v>
      </c>
      <c r="O44" s="96">
        <f>SUM(O5:O43)</f>
        <v>2.5822530175674507</v>
      </c>
      <c r="P44" s="92">
        <f>分析係数表!C47</f>
        <v>0.44522465035354009</v>
      </c>
      <c r="Q44" s="96">
        <f>SUM(Q5:Q43)</f>
        <v>1.2544404178063306</v>
      </c>
      <c r="R44" s="91">
        <f>SUM(R5:R43)</f>
        <v>1.4071284142574281</v>
      </c>
      <c r="S44" s="97">
        <f>SUM(S5:S43)</f>
        <v>108.22801879584487</v>
      </c>
      <c r="T44" s="98">
        <f>分析係数表!F47</f>
        <v>0.51444037128882703</v>
      </c>
      <c r="U44" s="99">
        <f>SUM(U5:U43)</f>
        <v>93.089541620498053</v>
      </c>
      <c r="V44" s="100">
        <f>分析係数表!D47</f>
        <v>9.5757819315252443E-2</v>
      </c>
      <c r="W44" s="101">
        <f>SUM(W5:W43)</f>
        <v>1</v>
      </c>
      <c r="X44" s="92">
        <f>分析係数表!E47</f>
        <v>7.8077982415729788E-2</v>
      </c>
      <c r="Y44" s="102">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378</v>
      </c>
      <c r="S2" s="3" t="s">
        <v>153</v>
      </c>
      <c r="U2" s="64" t="s">
        <v>210</v>
      </c>
      <c r="W2" s="3" t="s">
        <v>130</v>
      </c>
      <c r="Y2" s="3" t="s">
        <v>154</v>
      </c>
    </row>
    <row r="3" spans="1:25" ht="44" x14ac:dyDescent="0.2">
      <c r="B3" s="65"/>
      <c r="C3" s="66" t="s">
        <v>228</v>
      </c>
      <c r="D3" s="66" t="s">
        <v>382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投入係数表!AF5</f>
        <v>0</v>
      </c>
      <c r="E5" s="77">
        <f t="shared" ref="E5:E38" si="0">$C$34*D5</f>
        <v>0</v>
      </c>
      <c r="F5" s="76">
        <f>分析係数表!C8</f>
        <v>0.25708080716677228</v>
      </c>
      <c r="G5" s="77">
        <f t="shared" ref="G5:G38" si="1">E5*F5</f>
        <v>0</v>
      </c>
      <c r="H5" s="77">
        <f t="array" ref="H5:H43">MMULT(逆行列係数!C5:AO43,'30'!G5:G43)</f>
        <v>7.2004235046405573E-4</v>
      </c>
      <c r="I5" s="77">
        <f t="shared" ref="I5:I38" si="2">C5+H5</f>
        <v>7.2004235046405573E-4</v>
      </c>
      <c r="J5" s="76">
        <f>分析係数表!G8</f>
        <v>0.11961316593145571</v>
      </c>
      <c r="K5" s="78">
        <f t="shared" ref="K5:K38" si="3">I5*J5</f>
        <v>8.6126545143732478E-5</v>
      </c>
      <c r="L5" s="79" t="s">
        <v>187</v>
      </c>
      <c r="M5" s="80" t="s">
        <v>187</v>
      </c>
      <c r="N5" s="81">
        <f>分析係数表!H8</f>
        <v>1.1829938181254628E-2</v>
      </c>
      <c r="O5" s="82">
        <f t="shared" ref="O5:O43" si="4">$M$44*N5</f>
        <v>0.39300094170122102</v>
      </c>
      <c r="P5" s="76">
        <f>分析係数表!C8</f>
        <v>0.25708080716677228</v>
      </c>
      <c r="Q5" s="82">
        <f t="shared" ref="Q5:Q38" si="5">O5*P5</f>
        <v>0.10103299930985152</v>
      </c>
      <c r="R5" s="83">
        <f t="array" ref="R5:R43">MMULT(逆行列係数!C5:AO43,'30'!Q5:Q43)</f>
        <v>0.14648032416385573</v>
      </c>
      <c r="S5" s="84">
        <f t="shared" ref="S5:S38" si="6">I5+R5</f>
        <v>0.14720036651431978</v>
      </c>
      <c r="T5" s="85">
        <f>分析係数表!F8</f>
        <v>0.4511367492365117</v>
      </c>
      <c r="U5" s="86">
        <f t="shared" ref="U5:U38" si="7">S5*T5</f>
        <v>6.6407494835693304E-2</v>
      </c>
      <c r="V5" s="87">
        <f>分析係数表!D8</f>
        <v>0.32558534102477094</v>
      </c>
      <c r="W5" s="88">
        <f t="shared" ref="W5:W38" si="8">ROUND(S5*V5,0)</f>
        <v>0</v>
      </c>
      <c r="X5" s="76">
        <f>分析係数表!E8</f>
        <v>0.2662029182219206</v>
      </c>
      <c r="Y5" s="89">
        <f t="shared" ref="Y5:Y38" si="9">ROUND(S5*X5,0)</f>
        <v>0</v>
      </c>
    </row>
    <row r="6" spans="1:25" x14ac:dyDescent="0.2">
      <c r="A6" s="6" t="s">
        <v>220</v>
      </c>
      <c r="B6" s="5" t="s">
        <v>266</v>
      </c>
      <c r="C6" s="90"/>
      <c r="D6" s="76">
        <f>投入係数表!AF6</f>
        <v>0</v>
      </c>
      <c r="E6" s="77">
        <f t="shared" si="0"/>
        <v>0</v>
      </c>
      <c r="F6" s="76">
        <f>分析係数表!C9</f>
        <v>5.5710306406685284E-2</v>
      </c>
      <c r="G6" s="77">
        <f t="shared" si="1"/>
        <v>0</v>
      </c>
      <c r="H6" s="77">
        <v>1.8364711579494386E-4</v>
      </c>
      <c r="I6" s="77">
        <f t="shared" si="2"/>
        <v>1.8364711579494386E-4</v>
      </c>
      <c r="J6" s="76">
        <f>分析係数表!G9</f>
        <v>0.27272727272727271</v>
      </c>
      <c r="K6" s="78">
        <f t="shared" si="3"/>
        <v>5.0085577034984688E-5</v>
      </c>
      <c r="L6" s="79"/>
      <c r="M6" s="80"/>
      <c r="N6" s="81">
        <f>分析係数表!H9</f>
        <v>6.1990942434522072E-4</v>
      </c>
      <c r="O6" s="82">
        <f t="shared" si="4"/>
        <v>2.0593935809670973E-2</v>
      </c>
      <c r="P6" s="76">
        <f>分析係数表!C9</f>
        <v>5.5710306406685284E-2</v>
      </c>
      <c r="Q6" s="82">
        <f t="shared" si="5"/>
        <v>1.1472944740763783E-3</v>
      </c>
      <c r="R6" s="83">
        <v>1.3332666304006451E-3</v>
      </c>
      <c r="S6" s="84">
        <f t="shared" si="6"/>
        <v>1.516913746195589E-3</v>
      </c>
      <c r="T6" s="85">
        <f>分析係数表!F9</f>
        <v>0.77272727272727271</v>
      </c>
      <c r="U6" s="86">
        <f t="shared" si="7"/>
        <v>1.1721606220602278E-3</v>
      </c>
      <c r="V6" s="87">
        <f>分析係数表!D9</f>
        <v>0</v>
      </c>
      <c r="W6" s="88">
        <f t="shared" si="8"/>
        <v>0</v>
      </c>
      <c r="X6" s="76">
        <f>分析係数表!E9</f>
        <v>0</v>
      </c>
      <c r="Y6" s="89">
        <f t="shared" si="9"/>
        <v>0</v>
      </c>
    </row>
    <row r="7" spans="1:25" x14ac:dyDescent="0.2">
      <c r="A7" s="6" t="s">
        <v>221</v>
      </c>
      <c r="B7" s="5" t="s">
        <v>267</v>
      </c>
      <c r="C7" s="90"/>
      <c r="D7" s="76">
        <f>投入係数表!AF7</f>
        <v>0</v>
      </c>
      <c r="E7" s="77">
        <f t="shared" si="0"/>
        <v>0</v>
      </c>
      <c r="F7" s="76">
        <f>分析係数表!C10</f>
        <v>2.7964205816555232E-3</v>
      </c>
      <c r="G7" s="77">
        <f t="shared" si="1"/>
        <v>0</v>
      </c>
      <c r="H7" s="77">
        <v>5.289896529833341E-6</v>
      </c>
      <c r="I7" s="77">
        <f t="shared" si="2"/>
        <v>5.289896529833341E-6</v>
      </c>
      <c r="J7" s="76">
        <f>分析係数表!G10</f>
        <v>0.2857142857142857</v>
      </c>
      <c r="K7" s="78">
        <f t="shared" si="3"/>
        <v>1.5113990085238116E-6</v>
      </c>
      <c r="L7" s="79"/>
      <c r="M7" s="80"/>
      <c r="N7" s="81">
        <f>分析係数表!H10</f>
        <v>1.205379436226818E-3</v>
      </c>
      <c r="O7" s="82">
        <f t="shared" si="4"/>
        <v>4.0043764074360222E-2</v>
      </c>
      <c r="P7" s="76">
        <f>分析係数表!C10</f>
        <v>2.7964205816555232E-3</v>
      </c>
      <c r="Q7" s="82">
        <f t="shared" si="5"/>
        <v>1.1197920602449895E-4</v>
      </c>
      <c r="R7" s="83">
        <v>1.986470564318319E-4</v>
      </c>
      <c r="S7" s="84">
        <f t="shared" si="6"/>
        <v>2.0393695296166525E-4</v>
      </c>
      <c r="T7" s="85">
        <f>分析係数表!F10</f>
        <v>0.5714285714285714</v>
      </c>
      <c r="U7" s="86">
        <f t="shared" si="7"/>
        <v>1.1653540169238013E-4</v>
      </c>
      <c r="V7" s="87">
        <f>分析係数表!D10</f>
        <v>0.14285714285714285</v>
      </c>
      <c r="W7" s="88">
        <f t="shared" si="8"/>
        <v>0</v>
      </c>
      <c r="X7" s="76">
        <f>分析係数表!E10</f>
        <v>0</v>
      </c>
      <c r="Y7" s="89">
        <f t="shared" si="9"/>
        <v>0</v>
      </c>
    </row>
    <row r="8" spans="1:25" x14ac:dyDescent="0.2">
      <c r="A8" s="6" t="s">
        <v>222</v>
      </c>
      <c r="B8" s="5" t="s">
        <v>27</v>
      </c>
      <c r="C8" s="90"/>
      <c r="D8" s="76">
        <f>投入係数表!AF8</f>
        <v>0</v>
      </c>
      <c r="E8" s="77">
        <f t="shared" si="0"/>
        <v>0</v>
      </c>
      <c r="F8" s="76">
        <f>分析係数表!C11</f>
        <v>6.4759848893686245E-3</v>
      </c>
      <c r="G8" s="77">
        <f t="shared" si="1"/>
        <v>0</v>
      </c>
      <c r="H8" s="77">
        <v>1.4393050575443893E-3</v>
      </c>
      <c r="I8" s="77">
        <f t="shared" si="2"/>
        <v>1.4393050575443893E-3</v>
      </c>
      <c r="J8" s="76">
        <f>分析係数表!G11</f>
        <v>0.45</v>
      </c>
      <c r="K8" s="78">
        <f t="shared" si="3"/>
        <v>6.4768727589497514E-4</v>
      </c>
      <c r="L8" s="79"/>
      <c r="M8" s="80"/>
      <c r="N8" s="81">
        <f>分析係数表!H11</f>
        <v>-2.2959608309082246E-5</v>
      </c>
      <c r="O8" s="82">
        <f t="shared" si="4"/>
        <v>-7.6273836332114704E-4</v>
      </c>
      <c r="P8" s="76">
        <f>分析係数表!C11</f>
        <v>6.4759848893686245E-3</v>
      </c>
      <c r="Q8" s="82">
        <f t="shared" si="5"/>
        <v>-4.9394821154095043E-6</v>
      </c>
      <c r="R8" s="83">
        <v>2.5720687080263877E-4</v>
      </c>
      <c r="S8" s="84">
        <f t="shared" si="6"/>
        <v>1.6965119283470281E-3</v>
      </c>
      <c r="T8" s="85">
        <f>分析係数表!F11</f>
        <v>0.7</v>
      </c>
      <c r="U8" s="86">
        <f t="shared" si="7"/>
        <v>1.1875583498429196E-3</v>
      </c>
      <c r="V8" s="87">
        <f>分析係数表!D11</f>
        <v>0</v>
      </c>
      <c r="W8" s="88">
        <f t="shared" si="8"/>
        <v>0</v>
      </c>
      <c r="X8" s="76">
        <f>分析係数表!E11</f>
        <v>0</v>
      </c>
      <c r="Y8" s="89">
        <f t="shared" si="9"/>
        <v>0</v>
      </c>
    </row>
    <row r="9" spans="1:25" x14ac:dyDescent="0.2">
      <c r="A9" s="6" t="s">
        <v>223</v>
      </c>
      <c r="B9" s="5" t="s">
        <v>191</v>
      </c>
      <c r="C9" s="90"/>
      <c r="D9" s="76">
        <f>投入係数表!AF9</f>
        <v>1.2171372930866602E-4</v>
      </c>
      <c r="E9" s="77">
        <f t="shared" si="0"/>
        <v>1.2171372930866602E-2</v>
      </c>
      <c r="F9" s="76">
        <f>分析係数表!C12</f>
        <v>0.17595248540478525</v>
      </c>
      <c r="G9" s="77">
        <f t="shared" si="1"/>
        <v>2.1415833179745042E-3</v>
      </c>
      <c r="H9" s="77">
        <v>3.322720588196864E-3</v>
      </c>
      <c r="I9" s="77">
        <f t="shared" si="2"/>
        <v>3.322720588196864E-3</v>
      </c>
      <c r="J9" s="76">
        <f>分析係数表!G12</f>
        <v>0.14349788595589075</v>
      </c>
      <c r="K9" s="78">
        <f t="shared" si="3"/>
        <v>4.7680338002836379E-4</v>
      </c>
      <c r="L9" s="79"/>
      <c r="M9" s="80"/>
      <c r="N9" s="81">
        <f>分析係数表!H12</f>
        <v>9.2205786969274298E-2</v>
      </c>
      <c r="O9" s="82">
        <f t="shared" si="4"/>
        <v>3.0631572670977265</v>
      </c>
      <c r="P9" s="76">
        <f>分析係数表!C12</f>
        <v>0.17595248540478525</v>
      </c>
      <c r="Q9" s="82">
        <f t="shared" si="5"/>
        <v>0.53897013433157459</v>
      </c>
      <c r="R9" s="83">
        <v>0.59923130134195057</v>
      </c>
      <c r="S9" s="84">
        <f t="shared" si="6"/>
        <v>0.6025540219301474</v>
      </c>
      <c r="T9" s="85">
        <f>分析係数表!F12</f>
        <v>0.29285224545766197</v>
      </c>
      <c r="U9" s="86">
        <f t="shared" si="7"/>
        <v>0.17645929833178897</v>
      </c>
      <c r="V9" s="87">
        <f>分析係数表!D12</f>
        <v>4.4880585075991318E-2</v>
      </c>
      <c r="W9" s="88">
        <f t="shared" si="8"/>
        <v>0</v>
      </c>
      <c r="X9" s="76">
        <f>分析係数表!E12</f>
        <v>4.4223517312307163E-2</v>
      </c>
      <c r="Y9" s="89">
        <f t="shared" si="9"/>
        <v>0</v>
      </c>
    </row>
    <row r="10" spans="1:25" x14ac:dyDescent="0.2">
      <c r="A10" s="6" t="s">
        <v>224</v>
      </c>
      <c r="B10" s="5" t="s">
        <v>28</v>
      </c>
      <c r="C10" s="90"/>
      <c r="D10" s="76">
        <f>投入係数表!AF10</f>
        <v>1.3388510223953261E-3</v>
      </c>
      <c r="E10" s="77">
        <f t="shared" si="0"/>
        <v>0.13388510223953262</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0.46832135507918432</v>
      </c>
      <c r="P10" s="76">
        <f>分析係数表!C13</f>
        <v>0</v>
      </c>
      <c r="Q10" s="82">
        <f t="shared" si="5"/>
        <v>0</v>
      </c>
      <c r="R10" s="83">
        <v>0</v>
      </c>
      <c r="S10" s="84">
        <f t="shared" si="6"/>
        <v>0</v>
      </c>
      <c r="T10" s="85">
        <f>分析係数表!F13</f>
        <v>0.37873754152823919</v>
      </c>
      <c r="U10" s="86">
        <f t="shared" si="7"/>
        <v>0</v>
      </c>
      <c r="V10" s="87">
        <f>分析係数表!D13</f>
        <v>0.50166112956810627</v>
      </c>
      <c r="W10" s="88">
        <f t="shared" si="8"/>
        <v>0</v>
      </c>
      <c r="X10" s="76">
        <f>分析係数表!E13</f>
        <v>0.36212624584717606</v>
      </c>
      <c r="Y10" s="89">
        <f t="shared" si="9"/>
        <v>0</v>
      </c>
    </row>
    <row r="11" spans="1:25" x14ac:dyDescent="0.2">
      <c r="A11" s="6" t="s">
        <v>225</v>
      </c>
      <c r="B11" s="5" t="s">
        <v>268</v>
      </c>
      <c r="C11" s="90"/>
      <c r="D11" s="76">
        <f>投入係数表!AF11</f>
        <v>2.3734177215189874E-3</v>
      </c>
      <c r="E11" s="77">
        <f t="shared" si="0"/>
        <v>0.23734177215189875</v>
      </c>
      <c r="F11" s="76">
        <f>分析係数表!C14</f>
        <v>0.19640062597809071</v>
      </c>
      <c r="G11" s="77">
        <f t="shared" si="1"/>
        <v>4.6614072621382292E-2</v>
      </c>
      <c r="H11" s="77">
        <v>0.10296600525869605</v>
      </c>
      <c r="I11" s="77">
        <f t="shared" si="2"/>
        <v>0.10296600525869605</v>
      </c>
      <c r="J11" s="76">
        <f>分析係数表!G14</f>
        <v>0.16773857118025379</v>
      </c>
      <c r="K11" s="78">
        <f t="shared" si="3"/>
        <v>1.7271370602232172E-2</v>
      </c>
      <c r="L11" s="79"/>
      <c r="M11" s="80"/>
      <c r="N11" s="81">
        <f>分析係数表!H14</f>
        <v>1.1652001216859241E-3</v>
      </c>
      <c r="O11" s="82">
        <f t="shared" si="4"/>
        <v>3.8708971938548213E-2</v>
      </c>
      <c r="P11" s="76">
        <f>分析係数表!C14</f>
        <v>0.19640062597809071</v>
      </c>
      <c r="Q11" s="82">
        <f t="shared" si="5"/>
        <v>7.6024663196992163E-3</v>
      </c>
      <c r="R11" s="83">
        <v>4.263975255362254E-2</v>
      </c>
      <c r="S11" s="84">
        <f t="shared" si="6"/>
        <v>0.1456057578123186</v>
      </c>
      <c r="T11" s="85">
        <f>分析係数表!F14</f>
        <v>0.31948548583347819</v>
      </c>
      <c r="U11" s="86">
        <f t="shared" si="7"/>
        <v>4.651892627482037E-2</v>
      </c>
      <c r="V11" s="87">
        <f>分析係数表!D14</f>
        <v>9.0039979141317575E-2</v>
      </c>
      <c r="W11" s="88">
        <f t="shared" si="8"/>
        <v>0</v>
      </c>
      <c r="X11" s="76">
        <f>分析係数表!E14</f>
        <v>7.6134190856944201E-2</v>
      </c>
      <c r="Y11" s="89">
        <f t="shared" si="9"/>
        <v>0</v>
      </c>
    </row>
    <row r="12" spans="1:25" x14ac:dyDescent="0.2">
      <c r="A12" s="6" t="s">
        <v>226</v>
      </c>
      <c r="B12" s="5" t="s">
        <v>29</v>
      </c>
      <c r="C12" s="90"/>
      <c r="D12" s="76">
        <f>投入係数表!AF12</f>
        <v>4.8685491723466409E-4</v>
      </c>
      <c r="E12" s="77">
        <f t="shared" si="0"/>
        <v>4.8685491723466409E-2</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0.28221319442882442</v>
      </c>
      <c r="P12" s="76">
        <f>分析係数表!C15</f>
        <v>0</v>
      </c>
      <c r="Q12" s="82">
        <f t="shared" si="5"/>
        <v>0</v>
      </c>
      <c r="R12" s="83">
        <v>0</v>
      </c>
      <c r="S12" s="84">
        <f t="shared" si="6"/>
        <v>0</v>
      </c>
      <c r="T12" s="85">
        <f>分析係数表!F15</f>
        <v>0.30372492836676218</v>
      </c>
      <c r="U12" s="86">
        <f t="shared" si="7"/>
        <v>0</v>
      </c>
      <c r="V12" s="87">
        <f>分析係数表!D15</f>
        <v>2.2027220630372494E-2</v>
      </c>
      <c r="W12" s="88">
        <f t="shared" si="8"/>
        <v>0</v>
      </c>
      <c r="X12" s="76">
        <f>分析係数表!E15</f>
        <v>2.0355778414517668E-2</v>
      </c>
      <c r="Y12" s="89">
        <f t="shared" si="9"/>
        <v>0</v>
      </c>
    </row>
    <row r="13" spans="1:25" x14ac:dyDescent="0.2">
      <c r="A13" s="6" t="s">
        <v>227</v>
      </c>
      <c r="B13" s="5" t="s">
        <v>30</v>
      </c>
      <c r="C13" s="90"/>
      <c r="D13" s="76">
        <f>投入係数表!AF13</f>
        <v>5.312804284323272E-2</v>
      </c>
      <c r="E13" s="77">
        <f t="shared" si="0"/>
        <v>5.3128042843232723</v>
      </c>
      <c r="F13" s="76">
        <f>分析係数表!C16</f>
        <v>6.4643221946592777E-2</v>
      </c>
      <c r="G13" s="77">
        <f t="shared" si="1"/>
        <v>0.34343678651031828</v>
      </c>
      <c r="H13" s="77">
        <v>0.3566008567773814</v>
      </c>
      <c r="I13" s="77">
        <f t="shared" si="2"/>
        <v>0.3566008567773814</v>
      </c>
      <c r="J13" s="76">
        <f>分析係数表!G16</f>
        <v>3.2854209445585217E-2</v>
      </c>
      <c r="K13" s="78">
        <f t="shared" si="3"/>
        <v>1.1715839237039226E-2</v>
      </c>
      <c r="L13" s="79"/>
      <c r="M13" s="80"/>
      <c r="N13" s="81">
        <f>分析係数表!H16</f>
        <v>1.6731814555243689E-2</v>
      </c>
      <c r="O13" s="82">
        <f t="shared" si="4"/>
        <v>0.55584558227028602</v>
      </c>
      <c r="P13" s="76">
        <f>分析係数表!C16</f>
        <v>6.4643221946592777E-2</v>
      </c>
      <c r="Q13" s="82">
        <f t="shared" si="5"/>
        <v>3.5931649342731194E-2</v>
      </c>
      <c r="R13" s="83">
        <v>4.2620790666883429E-2</v>
      </c>
      <c r="S13" s="84">
        <f t="shared" si="6"/>
        <v>0.3992216474442648</v>
      </c>
      <c r="T13" s="85">
        <f>分析係数表!F16</f>
        <v>0.28747433264887062</v>
      </c>
      <c r="U13" s="86">
        <f t="shared" si="7"/>
        <v>0.11476597667802273</v>
      </c>
      <c r="V13" s="87">
        <f>分析係数表!D16</f>
        <v>2.0533880903490759E-2</v>
      </c>
      <c r="W13" s="88">
        <f t="shared" si="8"/>
        <v>0</v>
      </c>
      <c r="X13" s="76">
        <f>分析係数表!E16</f>
        <v>1.9507186858316223E-2</v>
      </c>
      <c r="Y13" s="89">
        <f t="shared" si="9"/>
        <v>0</v>
      </c>
    </row>
    <row r="14" spans="1:25" x14ac:dyDescent="0.2">
      <c r="A14" s="6" t="s">
        <v>2</v>
      </c>
      <c r="B14" s="5" t="s">
        <v>365</v>
      </c>
      <c r="C14" s="90"/>
      <c r="D14" s="76">
        <f>投入係数表!AF14</f>
        <v>2.0691333982473222E-3</v>
      </c>
      <c r="E14" s="77">
        <f t="shared" si="0"/>
        <v>0.20691333982473223</v>
      </c>
      <c r="F14" s="76">
        <f>分析係数表!C17</f>
        <v>7.1833954921355581E-2</v>
      </c>
      <c r="G14" s="77">
        <f t="shared" si="1"/>
        <v>1.4863403525596943E-2</v>
      </c>
      <c r="H14" s="77">
        <v>2.2460554280654906E-2</v>
      </c>
      <c r="I14" s="77">
        <f t="shared" si="2"/>
        <v>2.2460554280654906E-2</v>
      </c>
      <c r="J14" s="76">
        <f>分析係数表!G17</f>
        <v>0.22404227212681638</v>
      </c>
      <c r="K14" s="78">
        <f t="shared" si="3"/>
        <v>5.0321136142656171E-3</v>
      </c>
      <c r="L14" s="79"/>
      <c r="M14" s="80"/>
      <c r="N14" s="81">
        <f>分析係数表!H17</f>
        <v>2.8642111365580103E-3</v>
      </c>
      <c r="O14" s="82">
        <f t="shared" si="4"/>
        <v>9.5151610824313101E-2</v>
      </c>
      <c r="P14" s="76">
        <f>分析係数表!C17</f>
        <v>7.1833954921355581E-2</v>
      </c>
      <c r="Q14" s="82">
        <f t="shared" si="5"/>
        <v>6.8351165226480772E-3</v>
      </c>
      <c r="R14" s="83">
        <v>1.5765134650427098E-2</v>
      </c>
      <c r="S14" s="84">
        <f t="shared" si="6"/>
        <v>3.8225688931082004E-2</v>
      </c>
      <c r="T14" s="85">
        <f>分析係数表!F17</f>
        <v>0.35984147952443857</v>
      </c>
      <c r="U14" s="86">
        <f t="shared" si="7"/>
        <v>1.3755188460801503E-2</v>
      </c>
      <c r="V14" s="87">
        <f>分析係数表!D17</f>
        <v>0.11783355350066051</v>
      </c>
      <c r="W14" s="88">
        <f t="shared" si="8"/>
        <v>0</v>
      </c>
      <c r="X14" s="76">
        <f>分析係数表!E17</f>
        <v>0.10752972258916776</v>
      </c>
      <c r="Y14" s="89">
        <f t="shared" si="9"/>
        <v>0</v>
      </c>
    </row>
    <row r="15" spans="1:25" x14ac:dyDescent="0.2">
      <c r="A15" s="6" t="s">
        <v>3</v>
      </c>
      <c r="B15" s="5" t="s">
        <v>31</v>
      </c>
      <c r="C15" s="90"/>
      <c r="D15" s="76">
        <f>投入係数表!AF15</f>
        <v>0</v>
      </c>
      <c r="E15" s="77">
        <f t="shared" si="0"/>
        <v>0</v>
      </c>
      <c r="F15" s="76">
        <f>分析係数表!C18</f>
        <v>8.5547050877982866E-2</v>
      </c>
      <c r="G15" s="77">
        <f t="shared" si="1"/>
        <v>0</v>
      </c>
      <c r="H15" s="77">
        <v>2.1162658486940707E-3</v>
      </c>
      <c r="I15" s="77">
        <f t="shared" si="2"/>
        <v>2.1162658486940707E-3</v>
      </c>
      <c r="J15" s="76">
        <f>分析係数表!G18</f>
        <v>0.21485411140583555</v>
      </c>
      <c r="K15" s="78">
        <f t="shared" si="3"/>
        <v>4.5468841841968098E-4</v>
      </c>
      <c r="L15" s="79"/>
      <c r="M15" s="80"/>
      <c r="N15" s="81">
        <f>分析係数表!H18</f>
        <v>4.4771236202710384E-4</v>
      </c>
      <c r="O15" s="82">
        <f t="shared" si="4"/>
        <v>1.4873398084762368E-2</v>
      </c>
      <c r="P15" s="76">
        <f>分析係数表!C18</f>
        <v>8.5547050877982866E-2</v>
      </c>
      <c r="Q15" s="82">
        <f t="shared" si="5"/>
        <v>1.2723753426856592E-3</v>
      </c>
      <c r="R15" s="83">
        <v>3.1684485497726236E-3</v>
      </c>
      <c r="S15" s="84">
        <f t="shared" si="6"/>
        <v>5.2847143984666948E-3</v>
      </c>
      <c r="T15" s="85">
        <f>分析係数表!F18</f>
        <v>0.45800176834659595</v>
      </c>
      <c r="U15" s="86">
        <f t="shared" si="7"/>
        <v>2.4204085397044632E-3</v>
      </c>
      <c r="V15" s="87">
        <f>分析係数表!D18</f>
        <v>9.637488947833775E-2</v>
      </c>
      <c r="W15" s="88">
        <f t="shared" si="8"/>
        <v>0</v>
      </c>
      <c r="X15" s="76">
        <f>分析係数表!E18</f>
        <v>8.3996463306808128E-2</v>
      </c>
      <c r="Y15" s="89">
        <f t="shared" si="9"/>
        <v>0</v>
      </c>
    </row>
    <row r="16" spans="1:25" x14ac:dyDescent="0.2">
      <c r="A16" s="6" t="s">
        <v>4</v>
      </c>
      <c r="B16" s="5" t="s">
        <v>32</v>
      </c>
      <c r="C16" s="90"/>
      <c r="D16" s="76">
        <f>投入係数表!AF16</f>
        <v>6.0856864654333011E-5</v>
      </c>
      <c r="E16" s="77">
        <f t="shared" si="0"/>
        <v>6.0856864654333011E-3</v>
      </c>
      <c r="F16" s="76">
        <f>分析係数表!C19</f>
        <v>0.13115875912408759</v>
      </c>
      <c r="G16" s="77">
        <f t="shared" si="1"/>
        <v>7.9819108522448628E-4</v>
      </c>
      <c r="H16" s="77">
        <v>5.9336975717326533E-3</v>
      </c>
      <c r="I16" s="77">
        <f t="shared" si="2"/>
        <v>5.9336975717326533E-3</v>
      </c>
      <c r="J16" s="76">
        <f>分析係数表!G19</f>
        <v>5.7684761281883587E-2</v>
      </c>
      <c r="K16" s="78">
        <f t="shared" si="3"/>
        <v>3.4228392794429039E-4</v>
      </c>
      <c r="L16" s="79"/>
      <c r="M16" s="80"/>
      <c r="N16" s="81">
        <f>分析係数表!H19</f>
        <v>-1.1479804154541123E-4</v>
      </c>
      <c r="O16" s="82">
        <f t="shared" si="4"/>
        <v>-3.8136918166057354E-3</v>
      </c>
      <c r="P16" s="76">
        <f>分析係数表!C19</f>
        <v>0.13115875912408759</v>
      </c>
      <c r="Q16" s="82">
        <f t="shared" si="5"/>
        <v>-5.001990863476957E-4</v>
      </c>
      <c r="R16" s="83">
        <v>3.597743186698814E-3</v>
      </c>
      <c r="S16" s="84">
        <f t="shared" si="6"/>
        <v>9.5314407584314673E-3</v>
      </c>
      <c r="T16" s="85">
        <f>分析係数表!F19</f>
        <v>0.24015696533682146</v>
      </c>
      <c r="U16" s="86">
        <f t="shared" si="7"/>
        <v>2.2890418878325929E-3</v>
      </c>
      <c r="V16" s="87">
        <f>分析係数表!D19</f>
        <v>2.0536298234139962E-2</v>
      </c>
      <c r="W16" s="88">
        <f t="shared" si="8"/>
        <v>0</v>
      </c>
      <c r="X16" s="76">
        <f>分析係数表!E19</f>
        <v>2.0274689339437543E-2</v>
      </c>
      <c r="Y16" s="89">
        <f t="shared" si="9"/>
        <v>0</v>
      </c>
    </row>
    <row r="17" spans="1:25" x14ac:dyDescent="0.2">
      <c r="A17" s="6" t="s">
        <v>5</v>
      </c>
      <c r="B17" s="5" t="s">
        <v>33</v>
      </c>
      <c r="C17" s="90"/>
      <c r="D17" s="76">
        <f>投入係数表!AF17</f>
        <v>0</v>
      </c>
      <c r="E17" s="77">
        <f t="shared" si="0"/>
        <v>0</v>
      </c>
      <c r="F17" s="76">
        <f>分析係数表!C20</f>
        <v>0.10578609000584449</v>
      </c>
      <c r="G17" s="77">
        <f t="shared" si="1"/>
        <v>0</v>
      </c>
      <c r="H17" s="77">
        <v>2.2242402721016547E-3</v>
      </c>
      <c r="I17" s="77">
        <f t="shared" si="2"/>
        <v>2.2242402721016547E-3</v>
      </c>
      <c r="J17" s="76">
        <f>分析係数表!G20</f>
        <v>0.10007552870090634</v>
      </c>
      <c r="K17" s="78">
        <f t="shared" si="3"/>
        <v>2.2259202118842089E-4</v>
      </c>
      <c r="L17" s="79"/>
      <c r="M17" s="80"/>
      <c r="N17" s="81">
        <f>分析係数表!H20</f>
        <v>5.5677050149524447E-4</v>
      </c>
      <c r="O17" s="82">
        <f t="shared" si="4"/>
        <v>1.8496405310537815E-2</v>
      </c>
      <c r="P17" s="76">
        <f>分析係数表!C20</f>
        <v>0.10578609000584449</v>
      </c>
      <c r="Q17" s="82">
        <f t="shared" si="5"/>
        <v>1.9566623969651331E-3</v>
      </c>
      <c r="R17" s="83">
        <v>6.1768570277838126E-3</v>
      </c>
      <c r="S17" s="84">
        <f t="shared" si="6"/>
        <v>8.4010972998854669E-3</v>
      </c>
      <c r="T17" s="85">
        <f>分析係数表!F20</f>
        <v>0.22356495468277945</v>
      </c>
      <c r="U17" s="86">
        <f t="shared" si="7"/>
        <v>1.8781909371345152E-3</v>
      </c>
      <c r="V17" s="87">
        <f>分析係数表!D20</f>
        <v>3.8519637462235648E-2</v>
      </c>
      <c r="W17" s="88">
        <f t="shared" si="8"/>
        <v>0</v>
      </c>
      <c r="X17" s="76">
        <f>分析係数表!E20</f>
        <v>4.1163141993957701E-2</v>
      </c>
      <c r="Y17" s="89">
        <f t="shared" si="9"/>
        <v>0</v>
      </c>
    </row>
    <row r="18" spans="1:25" x14ac:dyDescent="0.2">
      <c r="A18" s="6" t="s">
        <v>6</v>
      </c>
      <c r="B18" s="5" t="s">
        <v>34</v>
      </c>
      <c r="C18" s="90"/>
      <c r="D18" s="76">
        <f>投入係数表!AF18</f>
        <v>1.3388510223953261E-3</v>
      </c>
      <c r="E18" s="77">
        <f t="shared" si="0"/>
        <v>0.13388510223953262</v>
      </c>
      <c r="F18" s="76">
        <f>分析係数表!C21</f>
        <v>0.49326544021024965</v>
      </c>
      <c r="G18" s="77">
        <f t="shared" si="1"/>
        <v>6.6040893893777333E-2</v>
      </c>
      <c r="H18" s="77">
        <v>9.2399300009490773E-2</v>
      </c>
      <c r="I18" s="77">
        <f t="shared" si="2"/>
        <v>9.2399300009490773E-2</v>
      </c>
      <c r="J18" s="76">
        <f>分析係数表!G21</f>
        <v>0.28516082529957654</v>
      </c>
      <c r="K18" s="78">
        <f t="shared" si="3"/>
        <v>2.6348660647809559E-2</v>
      </c>
      <c r="L18" s="79"/>
      <c r="M18" s="80"/>
      <c r="N18" s="81">
        <f>分析係数表!H21</f>
        <v>9.2412423444056041E-4</v>
      </c>
      <c r="O18" s="82">
        <f t="shared" si="4"/>
        <v>3.0700219123676167E-2</v>
      </c>
      <c r="P18" s="76">
        <f>分析係数表!C21</f>
        <v>0.49326544021024965</v>
      </c>
      <c r="Q18" s="82">
        <f t="shared" si="5"/>
        <v>1.514335710059125E-2</v>
      </c>
      <c r="R18" s="83">
        <v>4.2396595275238119E-2</v>
      </c>
      <c r="S18" s="84">
        <f t="shared" si="6"/>
        <v>0.13479589528472891</v>
      </c>
      <c r="T18" s="85">
        <f>分析係数表!F21</f>
        <v>0.42584917560140551</v>
      </c>
      <c r="U18" s="86">
        <f t="shared" si="7"/>
        <v>5.7402720881455191E-2</v>
      </c>
      <c r="V18" s="87">
        <f>分析係数表!D21</f>
        <v>0.11514550860437878</v>
      </c>
      <c r="W18" s="88">
        <f t="shared" si="8"/>
        <v>0</v>
      </c>
      <c r="X18" s="76">
        <f>分析係数表!E21</f>
        <v>9.1990269393639065E-2</v>
      </c>
      <c r="Y18" s="89">
        <f t="shared" si="9"/>
        <v>0</v>
      </c>
    </row>
    <row r="19" spans="1:25" x14ac:dyDescent="0.2">
      <c r="A19" s="6" t="s">
        <v>7</v>
      </c>
      <c r="B19" s="5" t="s">
        <v>269</v>
      </c>
      <c r="C19" s="90"/>
      <c r="D19" s="76">
        <f>投入係数表!AF19</f>
        <v>0</v>
      </c>
      <c r="E19" s="77">
        <f t="shared" si="0"/>
        <v>0</v>
      </c>
      <c r="F19" s="76">
        <f>分析係数表!C22</f>
        <v>6.9390630503698536E-2</v>
      </c>
      <c r="G19" s="77">
        <f t="shared" si="1"/>
        <v>0</v>
      </c>
      <c r="H19" s="77">
        <v>2.624114284329254E-3</v>
      </c>
      <c r="I19" s="77">
        <f t="shared" si="2"/>
        <v>2.624114284329254E-3</v>
      </c>
      <c r="J19" s="76">
        <f>分析係数表!G22</f>
        <v>0.19456830158086744</v>
      </c>
      <c r="K19" s="78">
        <f t="shared" si="3"/>
        <v>5.1056945945603636E-4</v>
      </c>
      <c r="L19" s="79"/>
      <c r="M19" s="80"/>
      <c r="N19" s="81">
        <f>分析係数表!H22</f>
        <v>4.5919216618164492E-5</v>
      </c>
      <c r="O19" s="82">
        <f t="shared" si="4"/>
        <v>1.5254767266422941E-3</v>
      </c>
      <c r="P19" s="76">
        <f>分析係数表!C22</f>
        <v>6.9390630503698536E-2</v>
      </c>
      <c r="Q19" s="82">
        <f t="shared" si="5"/>
        <v>1.0585379188042696E-4</v>
      </c>
      <c r="R19" s="83">
        <v>1.1809014633948618E-3</v>
      </c>
      <c r="S19" s="84">
        <f t="shared" si="6"/>
        <v>3.8050157477241158E-3</v>
      </c>
      <c r="T19" s="85">
        <f>分析係数表!F22</f>
        <v>0.41264693960275639</v>
      </c>
      <c r="U19" s="86">
        <f t="shared" si="7"/>
        <v>1.5701281034386501E-3</v>
      </c>
      <c r="V19" s="87">
        <f>分析係数表!D22</f>
        <v>5.3506282934738546E-2</v>
      </c>
      <c r="W19" s="88">
        <f t="shared" si="8"/>
        <v>0</v>
      </c>
      <c r="X19" s="76">
        <f>分析係数表!E22</f>
        <v>5.2492906364004867E-2</v>
      </c>
      <c r="Y19" s="89">
        <f t="shared" si="9"/>
        <v>0</v>
      </c>
    </row>
    <row r="20" spans="1:25" x14ac:dyDescent="0.2">
      <c r="A20" s="6" t="s">
        <v>8</v>
      </c>
      <c r="B20" s="5" t="s">
        <v>270</v>
      </c>
      <c r="C20" s="90"/>
      <c r="D20" s="76">
        <f>投入係数表!AF20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7.6273836332114704E-4</v>
      </c>
      <c r="P20" s="76">
        <f>分析係数表!C23</f>
        <v>0</v>
      </c>
      <c r="Q20" s="82">
        <f t="shared" si="5"/>
        <v>0</v>
      </c>
      <c r="R20" s="83">
        <v>0</v>
      </c>
      <c r="S20" s="84">
        <f t="shared" si="6"/>
        <v>0</v>
      </c>
      <c r="T20" s="85">
        <f>分析係数表!F23</f>
        <v>0.44086968301273366</v>
      </c>
      <c r="U20" s="86">
        <f t="shared" si="7"/>
        <v>0</v>
      </c>
      <c r="V20" s="87">
        <f>分析係数表!D23</f>
        <v>7.1254402600921155E-2</v>
      </c>
      <c r="W20" s="88">
        <f t="shared" si="8"/>
        <v>0</v>
      </c>
      <c r="X20" s="76">
        <f>分析係数表!E23</f>
        <v>7.0780276347873206E-2</v>
      </c>
      <c r="Y20" s="89">
        <f t="shared" si="9"/>
        <v>0</v>
      </c>
    </row>
    <row r="21" spans="1:25" x14ac:dyDescent="0.2">
      <c r="A21" s="6" t="s">
        <v>9</v>
      </c>
      <c r="B21" s="5" t="s">
        <v>271</v>
      </c>
      <c r="C21" s="90"/>
      <c r="D21" s="76">
        <f>投入係数表!AF21</f>
        <v>0</v>
      </c>
      <c r="E21" s="77">
        <f t="shared" si="0"/>
        <v>0</v>
      </c>
      <c r="F21" s="76">
        <f>分析係数表!C24</f>
        <v>0.34782608695652173</v>
      </c>
      <c r="G21" s="77">
        <f t="shared" si="1"/>
        <v>0</v>
      </c>
      <c r="H21" s="77">
        <v>9.92870978623339E-3</v>
      </c>
      <c r="I21" s="77">
        <f t="shared" si="2"/>
        <v>9.92870978623339E-3</v>
      </c>
      <c r="J21" s="76">
        <f>分析係数表!G24</f>
        <v>0.20816326530612245</v>
      </c>
      <c r="K21" s="78">
        <f t="shared" si="3"/>
        <v>2.0667926493791954E-3</v>
      </c>
      <c r="L21" s="79"/>
      <c r="M21" s="80"/>
      <c r="N21" s="81">
        <f>分析係数表!H24</f>
        <v>3.5587392879077485E-4</v>
      </c>
      <c r="O21" s="82">
        <f t="shared" si="4"/>
        <v>1.1822444631477781E-2</v>
      </c>
      <c r="P21" s="76">
        <f>分析係数表!C24</f>
        <v>0.34782608695652173</v>
      </c>
      <c r="Q21" s="82">
        <f t="shared" si="5"/>
        <v>4.112154654427054E-3</v>
      </c>
      <c r="R21" s="83">
        <v>1.7072939805843703E-2</v>
      </c>
      <c r="S21" s="84">
        <f t="shared" si="6"/>
        <v>2.7001649592077091E-2</v>
      </c>
      <c r="T21" s="85">
        <f>分析係数表!F24</f>
        <v>0.39183673469387753</v>
      </c>
      <c r="U21" s="86">
        <f t="shared" si="7"/>
        <v>1.0580238207507758E-2</v>
      </c>
      <c r="V21" s="87">
        <f>分析係数表!D24</f>
        <v>9.6598639455782315E-2</v>
      </c>
      <c r="W21" s="88">
        <f t="shared" si="8"/>
        <v>0</v>
      </c>
      <c r="X21" s="76">
        <f>分析係数表!E24</f>
        <v>8.9795918367346933E-2</v>
      </c>
      <c r="Y21" s="89">
        <f t="shared" si="9"/>
        <v>0</v>
      </c>
    </row>
    <row r="22" spans="1:25" x14ac:dyDescent="0.2">
      <c r="A22" s="6" t="s">
        <v>10</v>
      </c>
      <c r="B22" s="5" t="s">
        <v>272</v>
      </c>
      <c r="C22" s="90"/>
      <c r="D22" s="76">
        <f>投入係数表!AF22</f>
        <v>0</v>
      </c>
      <c r="E22" s="77">
        <f t="shared" si="0"/>
        <v>0</v>
      </c>
      <c r="F22" s="76">
        <f>分析係数表!C25</f>
        <v>2.4457402008422391E-2</v>
      </c>
      <c r="G22" s="77">
        <f t="shared" si="1"/>
        <v>0</v>
      </c>
      <c r="H22" s="77">
        <v>1.861238312566432E-3</v>
      </c>
      <c r="I22" s="77">
        <f t="shared" si="2"/>
        <v>1.861238312566432E-3</v>
      </c>
      <c r="J22" s="76">
        <f>分析係数表!G25</f>
        <v>0.19696969696969696</v>
      </c>
      <c r="K22" s="78">
        <f t="shared" si="3"/>
        <v>3.6660754641460022E-4</v>
      </c>
      <c r="L22" s="79"/>
      <c r="M22" s="80"/>
      <c r="N22" s="81">
        <f>分析係数表!H25</f>
        <v>5.165911869543506E-4</v>
      </c>
      <c r="O22" s="82">
        <f t="shared" si="4"/>
        <v>1.7161613174725809E-2</v>
      </c>
      <c r="P22" s="76">
        <f>分析係数表!C25</f>
        <v>2.4457402008422391E-2</v>
      </c>
      <c r="Q22" s="82">
        <f t="shared" si="5"/>
        <v>4.1972847252730718E-4</v>
      </c>
      <c r="R22" s="83">
        <v>4.2474771311541782E-3</v>
      </c>
      <c r="S22" s="84">
        <f t="shared" si="6"/>
        <v>6.1087154437206104E-3</v>
      </c>
      <c r="T22" s="85">
        <f>分析係数表!F25</f>
        <v>0.35101010101010099</v>
      </c>
      <c r="U22" s="86">
        <f t="shared" si="7"/>
        <v>2.1442208249423354E-3</v>
      </c>
      <c r="V22" s="87">
        <f>分析係数表!D25</f>
        <v>2.5757575757575757E-2</v>
      </c>
      <c r="W22" s="88">
        <f t="shared" si="8"/>
        <v>0</v>
      </c>
      <c r="X22" s="76">
        <f>分析係数表!E25</f>
        <v>2.5757575757575757E-2</v>
      </c>
      <c r="Y22" s="89">
        <f t="shared" si="9"/>
        <v>0</v>
      </c>
    </row>
    <row r="23" spans="1:25" x14ac:dyDescent="0.2">
      <c r="A23" s="6" t="s">
        <v>11</v>
      </c>
      <c r="B23" s="5" t="s">
        <v>35</v>
      </c>
      <c r="C23" s="90"/>
      <c r="D23" s="76">
        <f>投入係数表!AF23</f>
        <v>1.2171372930866602E-4</v>
      </c>
      <c r="E23" s="77">
        <f t="shared" si="0"/>
        <v>1.2171372930866602E-2</v>
      </c>
      <c r="F23" s="76">
        <f>分析係数表!C26</f>
        <v>7.6803723816912361E-2</v>
      </c>
      <c r="G23" s="77">
        <f t="shared" si="1"/>
        <v>9.348067650549217E-4</v>
      </c>
      <c r="H23" s="77">
        <v>3.6263106314131494E-3</v>
      </c>
      <c r="I23" s="77">
        <f t="shared" si="2"/>
        <v>3.6263106314131494E-3</v>
      </c>
      <c r="J23" s="76">
        <f>分析係数表!G26</f>
        <v>0.19661921708185054</v>
      </c>
      <c r="K23" s="78">
        <f t="shared" si="3"/>
        <v>7.1300235724404447E-4</v>
      </c>
      <c r="L23" s="79"/>
      <c r="M23" s="80"/>
      <c r="N23" s="81">
        <f>分析係数表!H26</f>
        <v>1.0945993261354961E-2</v>
      </c>
      <c r="O23" s="82">
        <f t="shared" si="4"/>
        <v>0.36363551471335687</v>
      </c>
      <c r="P23" s="76">
        <f>分析係数表!C26</f>
        <v>7.6803723816912361E-2</v>
      </c>
      <c r="Q23" s="82">
        <f t="shared" si="5"/>
        <v>2.7928561642065433E-2</v>
      </c>
      <c r="R23" s="83">
        <v>3.0137304769362119E-2</v>
      </c>
      <c r="S23" s="84">
        <f t="shared" si="6"/>
        <v>3.3763615400775271E-2</v>
      </c>
      <c r="T23" s="85">
        <f>分析係数表!F26</f>
        <v>0.33496441281138789</v>
      </c>
      <c r="U23" s="86">
        <f t="shared" si="7"/>
        <v>1.1309609607110221E-2</v>
      </c>
      <c r="V23" s="87">
        <f>分析係数表!D26</f>
        <v>6.005338078291815E-2</v>
      </c>
      <c r="W23" s="88">
        <f t="shared" si="8"/>
        <v>0</v>
      </c>
      <c r="X23" s="76">
        <f>分析係数表!E26</f>
        <v>6.005338078291815E-2</v>
      </c>
      <c r="Y23" s="89">
        <f t="shared" si="9"/>
        <v>0</v>
      </c>
    </row>
    <row r="24" spans="1:25" x14ac:dyDescent="0.2">
      <c r="A24" s="6" t="s">
        <v>12</v>
      </c>
      <c r="B24" s="5" t="s">
        <v>366</v>
      </c>
      <c r="C24" s="90"/>
      <c r="D24" s="76">
        <f>投入係数表!AF24</f>
        <v>1.8257059396299902E-4</v>
      </c>
      <c r="E24" s="77">
        <f t="shared" si="0"/>
        <v>1.8257059396299902E-2</v>
      </c>
      <c r="F24" s="76">
        <f>分析係数表!C27</f>
        <v>1</v>
      </c>
      <c r="G24" s="77">
        <f t="shared" si="1"/>
        <v>1.8257059396299902E-2</v>
      </c>
      <c r="H24" s="77">
        <v>2.5370757329420152E-2</v>
      </c>
      <c r="I24" s="77">
        <f t="shared" si="2"/>
        <v>2.5370757329420152E-2</v>
      </c>
      <c r="J24" s="76">
        <f>分析係数表!G27</f>
        <v>0.17096451389423448</v>
      </c>
      <c r="K24" s="78">
        <f t="shared" si="3"/>
        <v>4.3374991939529031E-3</v>
      </c>
      <c r="L24" s="79"/>
      <c r="M24" s="80"/>
      <c r="N24" s="81">
        <f>分析係数表!H27</f>
        <v>1.0923033653045878E-2</v>
      </c>
      <c r="O24" s="82">
        <f t="shared" si="4"/>
        <v>0.36287277635003568</v>
      </c>
      <c r="P24" s="76">
        <f>分析係数表!C27</f>
        <v>1</v>
      </c>
      <c r="Q24" s="82">
        <f t="shared" si="5"/>
        <v>0.36287277635003568</v>
      </c>
      <c r="R24" s="83">
        <v>0.37748948546027705</v>
      </c>
      <c r="S24" s="84">
        <f t="shared" si="6"/>
        <v>0.40286024278969723</v>
      </c>
      <c r="T24" s="85">
        <f>分析係数表!F27</f>
        <v>0.32199214841043799</v>
      </c>
      <c r="U24" s="86">
        <f t="shared" si="7"/>
        <v>0.12971783508500528</v>
      </c>
      <c r="V24" s="87">
        <f>分析係数表!D27</f>
        <v>3.2561003771842047E-2</v>
      </c>
      <c r="W24" s="88">
        <f t="shared" si="8"/>
        <v>0</v>
      </c>
      <c r="X24" s="76">
        <f>分析係数表!E27</f>
        <v>3.9334924178277268E-2</v>
      </c>
      <c r="Y24" s="89">
        <f t="shared" si="9"/>
        <v>0</v>
      </c>
    </row>
    <row r="25" spans="1:25" x14ac:dyDescent="0.2">
      <c r="A25" s="6" t="s">
        <v>13</v>
      </c>
      <c r="B25" s="5" t="s">
        <v>192</v>
      </c>
      <c r="C25" s="90"/>
      <c r="D25" s="76">
        <f>投入係数表!AF25</f>
        <v>4.2599805258033106E-4</v>
      </c>
      <c r="E25" s="77">
        <f t="shared" si="0"/>
        <v>4.2599805258033106E-2</v>
      </c>
      <c r="F25" s="76">
        <f>分析係数表!C28</f>
        <v>0.18074367492972143</v>
      </c>
      <c r="G25" s="77">
        <f t="shared" si="1"/>
        <v>7.6996453536273737E-3</v>
      </c>
      <c r="H25" s="77">
        <v>3.3231019677191019E-2</v>
      </c>
      <c r="I25" s="77">
        <f t="shared" si="2"/>
        <v>3.3231019677191019E-2</v>
      </c>
      <c r="J25" s="76">
        <f>分析係数表!G28</f>
        <v>0.12488465087665333</v>
      </c>
      <c r="K25" s="78">
        <f t="shared" si="3"/>
        <v>4.1500442906611977E-3</v>
      </c>
      <c r="L25" s="79"/>
      <c r="M25" s="80"/>
      <c r="N25" s="81">
        <f>分析係数表!H28</f>
        <v>2.063494796778767E-2</v>
      </c>
      <c r="O25" s="82">
        <f t="shared" si="4"/>
        <v>0.68551110403488091</v>
      </c>
      <c r="P25" s="76">
        <f>分析係数表!C28</f>
        <v>0.18074367492972143</v>
      </c>
      <c r="Q25" s="82">
        <f t="shared" si="5"/>
        <v>0.12390179614839497</v>
      </c>
      <c r="R25" s="83">
        <v>0.14296187690264867</v>
      </c>
      <c r="S25" s="84">
        <f t="shared" si="6"/>
        <v>0.17619289657983969</v>
      </c>
      <c r="T25" s="85">
        <f>分析係数表!F28</f>
        <v>0.21337024505280427</v>
      </c>
      <c r="U25" s="86">
        <f t="shared" si="7"/>
        <v>3.7594321519803797E-2</v>
      </c>
      <c r="V25" s="87">
        <f>分析係数表!D28</f>
        <v>2.7888854711370859E-2</v>
      </c>
      <c r="W25" s="88">
        <f t="shared" si="8"/>
        <v>0</v>
      </c>
      <c r="X25" s="76">
        <f>分析係数表!E28</f>
        <v>2.7735055880241978E-2</v>
      </c>
      <c r="Y25" s="89">
        <f t="shared" si="9"/>
        <v>0</v>
      </c>
    </row>
    <row r="26" spans="1:25" x14ac:dyDescent="0.2">
      <c r="A26" s="6" t="s">
        <v>14</v>
      </c>
      <c r="B26" s="5" t="s">
        <v>50</v>
      </c>
      <c r="C26" s="90"/>
      <c r="D26" s="76">
        <f>投入係数表!AF26</f>
        <v>2.6168451801363195E-3</v>
      </c>
      <c r="E26" s="77">
        <f t="shared" si="0"/>
        <v>0.26168451801363196</v>
      </c>
      <c r="F26" s="76">
        <f>分析係数表!C29</f>
        <v>0.4900686838685725</v>
      </c>
      <c r="G26" s="77">
        <f t="shared" si="1"/>
        <v>0.12824338733172236</v>
      </c>
      <c r="H26" s="77">
        <v>0.18099655446726459</v>
      </c>
      <c r="I26" s="77">
        <f t="shared" si="2"/>
        <v>0.18099655446726459</v>
      </c>
      <c r="J26" s="76">
        <f>分析係数表!G29</f>
        <v>0.25811666442139297</v>
      </c>
      <c r="K26" s="78">
        <f t="shared" si="3"/>
        <v>4.6718226910855309E-2</v>
      </c>
      <c r="L26" s="79"/>
      <c r="M26" s="80"/>
      <c r="N26" s="81">
        <f>分析係数表!H29</f>
        <v>9.8668916708280954E-3</v>
      </c>
      <c r="O26" s="82">
        <f t="shared" si="4"/>
        <v>0.32778681163726298</v>
      </c>
      <c r="P26" s="76">
        <f>分析係数表!C29</f>
        <v>0.4900686838685725</v>
      </c>
      <c r="Q26" s="82">
        <f t="shared" si="5"/>
        <v>0.16063805136854914</v>
      </c>
      <c r="R26" s="83">
        <v>0.23139097271282233</v>
      </c>
      <c r="S26" s="84">
        <f t="shared" si="6"/>
        <v>0.41238752718008692</v>
      </c>
      <c r="T26" s="85">
        <f>分析係数表!F29</f>
        <v>0.3889263101172033</v>
      </c>
      <c r="U26" s="86">
        <f t="shared" si="7"/>
        <v>0.16038835928450909</v>
      </c>
      <c r="V26" s="87">
        <f>分析係数表!D29</f>
        <v>9.1472450491714943E-2</v>
      </c>
      <c r="W26" s="88">
        <f t="shared" si="8"/>
        <v>0</v>
      </c>
      <c r="X26" s="76">
        <f>分析係数表!E29</f>
        <v>6.1565404822847905E-2</v>
      </c>
      <c r="Y26" s="89">
        <f t="shared" si="9"/>
        <v>0</v>
      </c>
    </row>
    <row r="27" spans="1:25" x14ac:dyDescent="0.2">
      <c r="A27" s="6" t="s">
        <v>15</v>
      </c>
      <c r="B27" s="5" t="s">
        <v>36</v>
      </c>
      <c r="C27" s="90"/>
      <c r="D27" s="76">
        <f>投入係数表!AF27</f>
        <v>1.9474196689386564E-3</v>
      </c>
      <c r="E27" s="77">
        <f t="shared" si="0"/>
        <v>0.19474196689386564</v>
      </c>
      <c r="F27" s="76">
        <f>分析係数表!C30</f>
        <v>1</v>
      </c>
      <c r="G27" s="77">
        <f t="shared" si="1"/>
        <v>0.19474196689386564</v>
      </c>
      <c r="H27" s="77">
        <v>0.22837687453381672</v>
      </c>
      <c r="I27" s="77">
        <f t="shared" si="2"/>
        <v>0.22837687453381672</v>
      </c>
      <c r="J27" s="76">
        <f>分析係数表!G30</f>
        <v>0.3444616177228233</v>
      </c>
      <c r="K27" s="78">
        <f t="shared" si="3"/>
        <v>7.8667067652400752E-2</v>
      </c>
      <c r="L27" s="79"/>
      <c r="M27" s="80"/>
      <c r="N27" s="81">
        <f>分析係数表!H30</f>
        <v>0</v>
      </c>
      <c r="O27" s="82">
        <f t="shared" si="4"/>
        <v>0</v>
      </c>
      <c r="P27" s="76">
        <f>分析係数表!C30</f>
        <v>1</v>
      </c>
      <c r="Q27" s="82">
        <f t="shared" si="5"/>
        <v>0</v>
      </c>
      <c r="R27" s="83">
        <v>8.7978520377550884E-2</v>
      </c>
      <c r="S27" s="84">
        <f t="shared" si="6"/>
        <v>0.3163553949113676</v>
      </c>
      <c r="T27" s="85">
        <f>分析係数表!F30</f>
        <v>0.4403400309119011</v>
      </c>
      <c r="U27" s="86">
        <f t="shared" si="7"/>
        <v>0.13930394437441829</v>
      </c>
      <c r="V27" s="87">
        <f>分析係数表!D30</f>
        <v>0.12627511591962906</v>
      </c>
      <c r="W27" s="88">
        <f t="shared" si="8"/>
        <v>0</v>
      </c>
      <c r="X27" s="76">
        <f>分析係数表!E30</f>
        <v>8.212261720762494E-2</v>
      </c>
      <c r="Y27" s="89">
        <f t="shared" si="9"/>
        <v>0</v>
      </c>
    </row>
    <row r="28" spans="1:25" x14ac:dyDescent="0.2">
      <c r="A28" s="6" t="s">
        <v>16</v>
      </c>
      <c r="B28" s="5" t="s">
        <v>193</v>
      </c>
      <c r="C28" s="90"/>
      <c r="D28" s="76">
        <f>投入係数表!AF28</f>
        <v>6.6942551119766307E-3</v>
      </c>
      <c r="E28" s="77">
        <f t="shared" si="0"/>
        <v>0.66942551119766303</v>
      </c>
      <c r="F28" s="76">
        <f>分析係数表!C31</f>
        <v>4.323595505617972E-2</v>
      </c>
      <c r="G28" s="77">
        <f t="shared" si="1"/>
        <v>2.8943251315602294E-2</v>
      </c>
      <c r="H28" s="77">
        <v>3.3367351148470552E-2</v>
      </c>
      <c r="I28" s="77">
        <f t="shared" si="2"/>
        <v>3.3367351148470552E-2</v>
      </c>
      <c r="J28" s="76">
        <f>分析係数表!G31</f>
        <v>7.0393374741200831E-2</v>
      </c>
      <c r="K28" s="78">
        <f t="shared" si="3"/>
        <v>2.3488404535155255E-3</v>
      </c>
      <c r="L28" s="79"/>
      <c r="M28" s="80"/>
      <c r="N28" s="81">
        <f>分析係数表!H31</f>
        <v>2.2758711736377779E-2</v>
      </c>
      <c r="O28" s="82">
        <f t="shared" si="4"/>
        <v>0.75606440264208707</v>
      </c>
      <c r="P28" s="76">
        <f>分析係数表!C31</f>
        <v>4.323595505617972E-2</v>
      </c>
      <c r="Q28" s="82">
        <f t="shared" si="5"/>
        <v>3.2689166532210642E-2</v>
      </c>
      <c r="R28" s="83">
        <v>4.2651755818697637E-2</v>
      </c>
      <c r="S28" s="84">
        <f t="shared" si="6"/>
        <v>7.6019106967168182E-2</v>
      </c>
      <c r="T28" s="85">
        <f>分析係数表!F31</f>
        <v>0.34575569358178054</v>
      </c>
      <c r="U28" s="86">
        <f t="shared" si="7"/>
        <v>2.6284039054900801E-2</v>
      </c>
      <c r="V28" s="87">
        <f>分析係数表!D31</f>
        <v>1.4492753623188406E-2</v>
      </c>
      <c r="W28" s="88">
        <f t="shared" si="8"/>
        <v>0</v>
      </c>
      <c r="X28" s="76">
        <f>分析係数表!E31</f>
        <v>1.2422360248447204E-2</v>
      </c>
      <c r="Y28" s="89">
        <f t="shared" si="9"/>
        <v>0</v>
      </c>
    </row>
    <row r="29" spans="1:25" x14ac:dyDescent="0.2">
      <c r="A29" s="6" t="s">
        <v>17</v>
      </c>
      <c r="B29" s="5" t="s">
        <v>273</v>
      </c>
      <c r="C29" s="90"/>
      <c r="D29" s="76">
        <f>投入係数表!AF29</f>
        <v>1.0954235637779942E-3</v>
      </c>
      <c r="E29" s="77">
        <f t="shared" si="0"/>
        <v>0.10954235637779942</v>
      </c>
      <c r="F29" s="76">
        <f>分析係数表!C32</f>
        <v>0.52019105514546249</v>
      </c>
      <c r="G29" s="77">
        <f t="shared" si="1"/>
        <v>5.6982953947287765E-2</v>
      </c>
      <c r="H29" s="77">
        <v>6.6967107700914311E-2</v>
      </c>
      <c r="I29" s="77">
        <f t="shared" si="2"/>
        <v>6.6967107700914311E-2</v>
      </c>
      <c r="J29" s="76">
        <f>分析係数表!G32</f>
        <v>0.14013266998341625</v>
      </c>
      <c r="K29" s="78">
        <f t="shared" si="3"/>
        <v>9.3842796031961186E-3</v>
      </c>
      <c r="L29" s="79"/>
      <c r="M29" s="80"/>
      <c r="N29" s="81">
        <f>分析係数表!H32</f>
        <v>6.5492282701657108E-3</v>
      </c>
      <c r="O29" s="82">
        <f t="shared" si="4"/>
        <v>0.21757111813735719</v>
      </c>
      <c r="P29" s="76">
        <f>分析係数表!C32</f>
        <v>0.52019105514546249</v>
      </c>
      <c r="Q29" s="82">
        <f t="shared" si="5"/>
        <v>0.11317854951304991</v>
      </c>
      <c r="R29" s="83">
        <v>0.14227919313380485</v>
      </c>
      <c r="S29" s="84">
        <f t="shared" si="6"/>
        <v>0.20924630083471918</v>
      </c>
      <c r="T29" s="85">
        <f>分析係数表!F32</f>
        <v>0.48341625207296851</v>
      </c>
      <c r="U29" s="86">
        <f t="shared" si="7"/>
        <v>0.10115306250965281</v>
      </c>
      <c r="V29" s="87">
        <f>分析係数表!D32</f>
        <v>9.1210613598673301E-3</v>
      </c>
      <c r="W29" s="88">
        <f t="shared" si="8"/>
        <v>0</v>
      </c>
      <c r="X29" s="76">
        <f>分析係数表!E32</f>
        <v>1.4096185737976783E-2</v>
      </c>
      <c r="Y29" s="89">
        <f t="shared" si="9"/>
        <v>0</v>
      </c>
    </row>
    <row r="30" spans="1:25" x14ac:dyDescent="0.2">
      <c r="A30" s="6" t="s">
        <v>18</v>
      </c>
      <c r="B30" s="5" t="s">
        <v>274</v>
      </c>
      <c r="C30" s="90"/>
      <c r="D30" s="76">
        <f>投入係数表!AF30</f>
        <v>2.4951314508276532E-3</v>
      </c>
      <c r="E30" s="77">
        <f t="shared" si="0"/>
        <v>0.24951314508276531</v>
      </c>
      <c r="F30" s="76">
        <f>分析係数表!C33</f>
        <v>0.8616094310609943</v>
      </c>
      <c r="G30" s="77">
        <f t="shared" si="1"/>
        <v>0.21498287897700075</v>
      </c>
      <c r="H30" s="77">
        <v>0.23676391279112993</v>
      </c>
      <c r="I30" s="77">
        <f t="shared" si="2"/>
        <v>0.23676391279112993</v>
      </c>
      <c r="J30" s="76">
        <f>分析係数表!G33</f>
        <v>0.50771971496437052</v>
      </c>
      <c r="K30" s="78">
        <f t="shared" si="3"/>
        <v>0.12020970631616157</v>
      </c>
      <c r="L30" s="79"/>
      <c r="M30" s="80"/>
      <c r="N30" s="81">
        <f>分析係数表!H33</f>
        <v>9.6430354898145438E-4</v>
      </c>
      <c r="O30" s="82">
        <f t="shared" si="4"/>
        <v>3.2035011259488176E-2</v>
      </c>
      <c r="P30" s="76">
        <f>分析係数表!C33</f>
        <v>0.8616094310609943</v>
      </c>
      <c r="Q30" s="82">
        <f t="shared" si="5"/>
        <v>2.7601667825320152E-2</v>
      </c>
      <c r="R30" s="83">
        <v>7.7647601637122393E-2</v>
      </c>
      <c r="S30" s="84">
        <f t="shared" si="6"/>
        <v>0.31441151442825233</v>
      </c>
      <c r="T30" s="85">
        <f>分析係数表!F33</f>
        <v>0.64489311163895491</v>
      </c>
      <c r="U30" s="86">
        <f t="shared" si="7"/>
        <v>0.20276181987475181</v>
      </c>
      <c r="V30" s="87">
        <f>分析係数表!D33</f>
        <v>5.3444180522565318E-2</v>
      </c>
      <c r="W30" s="88">
        <f t="shared" si="8"/>
        <v>0</v>
      </c>
      <c r="X30" s="76">
        <f>分析係数表!E33</f>
        <v>5.6413301662707839E-2</v>
      </c>
      <c r="Y30" s="89">
        <f t="shared" si="9"/>
        <v>0</v>
      </c>
    </row>
    <row r="31" spans="1:25" x14ac:dyDescent="0.2">
      <c r="A31" s="6" t="s">
        <v>19</v>
      </c>
      <c r="B31" s="5" t="s">
        <v>275</v>
      </c>
      <c r="C31" s="90"/>
      <c r="D31" s="76">
        <f>投入係数表!AF31</f>
        <v>1.2171372930866602E-2</v>
      </c>
      <c r="E31" s="77">
        <f t="shared" si="0"/>
        <v>1.2171372930866602</v>
      </c>
      <c r="F31" s="76">
        <f>分析係数表!C34</f>
        <v>0.46533725073451271</v>
      </c>
      <c r="G31" s="77">
        <f t="shared" si="1"/>
        <v>0.56637932173139327</v>
      </c>
      <c r="H31" s="77">
        <v>0.69838504913349164</v>
      </c>
      <c r="I31" s="77">
        <f t="shared" si="2"/>
        <v>0.69838504913349164</v>
      </c>
      <c r="J31" s="76">
        <f>分析係数表!G34</f>
        <v>0.42478189749182116</v>
      </c>
      <c r="K31" s="78">
        <f t="shared" si="3"/>
        <v>0.29666132635084336</v>
      </c>
      <c r="L31" s="79"/>
      <c r="M31" s="80"/>
      <c r="N31" s="81">
        <f>分析係数表!H34</f>
        <v>0.16189393808941618</v>
      </c>
      <c r="O31" s="82">
        <f t="shared" si="4"/>
        <v>5.378258884368238</v>
      </c>
      <c r="P31" s="76">
        <f>分析係数表!C34</f>
        <v>0.46533725073451271</v>
      </c>
      <c r="Q31" s="82">
        <f t="shared" si="5"/>
        <v>2.5027042029903832</v>
      </c>
      <c r="R31" s="83">
        <v>2.7209893471116335</v>
      </c>
      <c r="S31" s="84">
        <f t="shared" si="6"/>
        <v>3.4193743962451251</v>
      </c>
      <c r="T31" s="85">
        <f>分析係数表!F34</f>
        <v>0.69907306434023986</v>
      </c>
      <c r="U31" s="86">
        <f t="shared" si="7"/>
        <v>2.3903925373096371</v>
      </c>
      <c r="V31" s="87">
        <f>分析係数表!D34</f>
        <v>0.22532715376226828</v>
      </c>
      <c r="W31" s="88">
        <f t="shared" si="8"/>
        <v>1</v>
      </c>
      <c r="X31" s="76">
        <f>分析係数表!E34</f>
        <v>0.16319520174482008</v>
      </c>
      <c r="Y31" s="89">
        <f t="shared" si="9"/>
        <v>1</v>
      </c>
    </row>
    <row r="32" spans="1:25" x14ac:dyDescent="0.2">
      <c r="A32" s="6" t="s">
        <v>20</v>
      </c>
      <c r="B32" s="5" t="s">
        <v>37</v>
      </c>
      <c r="C32" s="90"/>
      <c r="D32" s="76">
        <f>投入係数表!AF32</f>
        <v>1.113680623174294E-2</v>
      </c>
      <c r="E32" s="77">
        <f t="shared" si="0"/>
        <v>1.1136806231742939</v>
      </c>
      <c r="F32" s="76">
        <f>分析係数表!C35</f>
        <v>0.39835445318599483</v>
      </c>
      <c r="G32" s="77">
        <f t="shared" si="1"/>
        <v>0.44363963566843384</v>
      </c>
      <c r="H32" s="77">
        <v>0.53931997217578731</v>
      </c>
      <c r="I32" s="77">
        <f t="shared" si="2"/>
        <v>0.53931997217578731</v>
      </c>
      <c r="J32" s="76">
        <f>分析係数表!G35</f>
        <v>0.31392226148409896</v>
      </c>
      <c r="K32" s="78">
        <f t="shared" si="3"/>
        <v>0.16930454532896447</v>
      </c>
      <c r="L32" s="79"/>
      <c r="M32" s="80"/>
      <c r="N32" s="81">
        <f>分析係数表!H35</f>
        <v>6.1135697025008755E-2</v>
      </c>
      <c r="O32" s="82">
        <f t="shared" si="4"/>
        <v>2.0309815769333843</v>
      </c>
      <c r="P32" s="76">
        <f>分析係数表!C35</f>
        <v>0.39835445318599483</v>
      </c>
      <c r="Q32" s="82">
        <f t="shared" si="5"/>
        <v>0.80905055551012783</v>
      </c>
      <c r="R32" s="83">
        <v>1.0404184615291823</v>
      </c>
      <c r="S32" s="84">
        <f t="shared" si="6"/>
        <v>1.5797384337049696</v>
      </c>
      <c r="T32" s="85">
        <f>分析係数表!F35</f>
        <v>0.64325088339222614</v>
      </c>
      <c r="U32" s="86">
        <f t="shared" si="7"/>
        <v>1.0161681430093734</v>
      </c>
      <c r="V32" s="87">
        <f>分析係数表!D35</f>
        <v>6.9257950530035334E-2</v>
      </c>
      <c r="W32" s="88">
        <f t="shared" si="8"/>
        <v>0</v>
      </c>
      <c r="X32" s="76">
        <f>分析係数表!E35</f>
        <v>6.332155477031802E-2</v>
      </c>
      <c r="Y32" s="89">
        <f t="shared" si="9"/>
        <v>0</v>
      </c>
    </row>
    <row r="33" spans="1:25" x14ac:dyDescent="0.2">
      <c r="A33" s="6" t="s">
        <v>21</v>
      </c>
      <c r="B33" s="5" t="s">
        <v>38</v>
      </c>
      <c r="C33" s="90"/>
      <c r="D33" s="76">
        <f>投入係数表!AF33</f>
        <v>1.6674780915287245E-2</v>
      </c>
      <c r="E33" s="77">
        <f t="shared" si="0"/>
        <v>1.6674780915287246</v>
      </c>
      <c r="F33" s="76">
        <f>分析係数表!C36</f>
        <v>0.82984806862140492</v>
      </c>
      <c r="G33" s="77">
        <f t="shared" si="1"/>
        <v>1.3837534737236183</v>
      </c>
      <c r="H33" s="77">
        <v>1.4998609365510844</v>
      </c>
      <c r="I33" s="77">
        <f t="shared" si="2"/>
        <v>1.4998609365510844</v>
      </c>
      <c r="J33" s="76">
        <f>分析係数表!G36</f>
        <v>2.3700511715593859E-2</v>
      </c>
      <c r="K33" s="78">
        <f t="shared" si="3"/>
        <v>3.5547471698490554E-2</v>
      </c>
      <c r="L33" s="79"/>
      <c r="M33" s="80"/>
      <c r="N33" s="81">
        <f>分析係数表!H36</f>
        <v>0.1825633254696675</v>
      </c>
      <c r="O33" s="82">
        <f t="shared" si="4"/>
        <v>6.0649140959481018</v>
      </c>
      <c r="P33" s="76">
        <f>分析係数表!C36</f>
        <v>0.82984806862140492</v>
      </c>
      <c r="Q33" s="82">
        <f t="shared" si="5"/>
        <v>5.032957248877266</v>
      </c>
      <c r="R33" s="83">
        <v>5.2548114600860165</v>
      </c>
      <c r="S33" s="84">
        <f t="shared" si="6"/>
        <v>6.7546723966371012</v>
      </c>
      <c r="T33" s="85">
        <f>分析係数表!F36</f>
        <v>0.87735658497172098</v>
      </c>
      <c r="U33" s="86">
        <f t="shared" si="7"/>
        <v>5.9262563065162768</v>
      </c>
      <c r="V33" s="87">
        <f>分析係数表!D36</f>
        <v>1.3129544842445462E-2</v>
      </c>
      <c r="W33" s="88">
        <f t="shared" si="8"/>
        <v>0</v>
      </c>
      <c r="X33" s="76">
        <f>分析係数表!E36</f>
        <v>5.0498249394021009E-3</v>
      </c>
      <c r="Y33" s="89">
        <f t="shared" si="9"/>
        <v>0</v>
      </c>
    </row>
    <row r="34" spans="1:25" x14ac:dyDescent="0.2">
      <c r="A34" s="6" t="s">
        <v>22</v>
      </c>
      <c r="B34" s="5" t="s">
        <v>378</v>
      </c>
      <c r="C34" s="75">
        <f>最終需要_まとめ!C35</f>
        <v>100</v>
      </c>
      <c r="D34" s="76">
        <f>投入係数表!AF34</f>
        <v>5.1241480038948392E-2</v>
      </c>
      <c r="E34" s="77">
        <f t="shared" si="0"/>
        <v>5.124148003894839</v>
      </c>
      <c r="F34" s="76">
        <f>分析係数表!C37</f>
        <v>0.51418558077436582</v>
      </c>
      <c r="G34" s="77">
        <f t="shared" si="1"/>
        <v>2.6347630173564753</v>
      </c>
      <c r="H34" s="77">
        <v>2.8142381816208792</v>
      </c>
      <c r="I34" s="77">
        <f t="shared" si="2"/>
        <v>102.81423818162088</v>
      </c>
      <c r="J34" s="76">
        <f>分析係数表!G37</f>
        <v>0.49604430379746833</v>
      </c>
      <c r="K34" s="78">
        <f t="shared" si="3"/>
        <v>51.000417199269215</v>
      </c>
      <c r="L34" s="79"/>
      <c r="M34" s="80"/>
      <c r="N34" s="81">
        <f>分析係数表!H37</f>
        <v>4.8416074021777188E-2</v>
      </c>
      <c r="O34" s="82">
        <f t="shared" si="4"/>
        <v>1.6084245236534689</v>
      </c>
      <c r="P34" s="76">
        <f>分析係数表!C37</f>
        <v>0.51418558077436582</v>
      </c>
      <c r="Q34" s="82">
        <f t="shared" si="5"/>
        <v>0.82702869782649158</v>
      </c>
      <c r="R34" s="83">
        <v>1.0020903427872134</v>
      </c>
      <c r="S34" s="84">
        <f t="shared" si="6"/>
        <v>103.81632852440809</v>
      </c>
      <c r="T34" s="85">
        <f>分析係数表!F37</f>
        <v>0.72084956183057447</v>
      </c>
      <c r="U34" s="86">
        <f t="shared" si="7"/>
        <v>74.835954927678543</v>
      </c>
      <c r="V34" s="87">
        <f>分析係数表!D37</f>
        <v>0.12153115871470302</v>
      </c>
      <c r="W34" s="88">
        <f t="shared" si="8"/>
        <v>13</v>
      </c>
      <c r="X34" s="76">
        <f>分析係数表!E37</f>
        <v>0.11197663096397274</v>
      </c>
      <c r="Y34" s="89">
        <f t="shared" si="9"/>
        <v>12</v>
      </c>
    </row>
    <row r="35" spans="1:25" x14ac:dyDescent="0.2">
      <c r="A35" s="6" t="s">
        <v>23</v>
      </c>
      <c r="B35" s="5" t="s">
        <v>194</v>
      </c>
      <c r="C35" s="90"/>
      <c r="D35" s="76">
        <f>投入係数表!AF35</f>
        <v>1.0710808179162609E-2</v>
      </c>
      <c r="E35" s="77">
        <f t="shared" si="0"/>
        <v>1.071080817916261</v>
      </c>
      <c r="F35" s="76">
        <f>分析係数表!C38</f>
        <v>1.798368367772285E-2</v>
      </c>
      <c r="G35" s="77">
        <f t="shared" si="1"/>
        <v>1.9261978622682703E-2</v>
      </c>
      <c r="H35" s="77">
        <v>2.3516513751863574E-2</v>
      </c>
      <c r="I35" s="77">
        <f t="shared" si="2"/>
        <v>2.3516513751863574E-2</v>
      </c>
      <c r="J35" s="76">
        <f>分析係数表!G38</f>
        <v>0.32425742574257427</v>
      </c>
      <c r="K35" s="78">
        <f t="shared" si="3"/>
        <v>7.6254042116191299E-3</v>
      </c>
      <c r="L35" s="79"/>
      <c r="M35" s="80"/>
      <c r="N35" s="81">
        <f>分析係数表!H38</f>
        <v>4.2681911846583896E-2</v>
      </c>
      <c r="O35" s="82">
        <f t="shared" si="4"/>
        <v>1.4179306174140125</v>
      </c>
      <c r="P35" s="76">
        <f>分析係数表!C38</f>
        <v>1.798368367772285E-2</v>
      </c>
      <c r="Q35" s="82">
        <f t="shared" si="5"/>
        <v>2.5499615700531861E-2</v>
      </c>
      <c r="R35" s="83">
        <v>3.2254913151202387E-2</v>
      </c>
      <c r="S35" s="84">
        <f t="shared" si="6"/>
        <v>5.5771426903065961E-2</v>
      </c>
      <c r="T35" s="85">
        <f>分析係数表!F38</f>
        <v>0.53712871287128716</v>
      </c>
      <c r="U35" s="86">
        <f t="shared" si="7"/>
        <v>2.9956434747438896E-2</v>
      </c>
      <c r="V35" s="87">
        <f>分析係数表!D38</f>
        <v>0.15099009900990099</v>
      </c>
      <c r="W35" s="88">
        <f t="shared" si="8"/>
        <v>0</v>
      </c>
      <c r="X35" s="76">
        <f>分析係数表!E38</f>
        <v>0.14603960396039603</v>
      </c>
      <c r="Y35" s="89">
        <f t="shared" si="9"/>
        <v>0</v>
      </c>
    </row>
    <row r="36" spans="1:25" x14ac:dyDescent="0.2">
      <c r="A36" s="6" t="s">
        <v>24</v>
      </c>
      <c r="B36" s="5" t="s">
        <v>39</v>
      </c>
      <c r="C36" s="90"/>
      <c r="D36" s="76">
        <f>投入係数表!AF36</f>
        <v>0</v>
      </c>
      <c r="E36" s="77">
        <f t="shared" si="0"/>
        <v>0</v>
      </c>
      <c r="F36" s="76">
        <f>分析係数表!C39</f>
        <v>1</v>
      </c>
      <c r="G36" s="77">
        <f t="shared" si="1"/>
        <v>0</v>
      </c>
      <c r="H36" s="77">
        <v>0.14465637602267215</v>
      </c>
      <c r="I36" s="77">
        <f t="shared" si="2"/>
        <v>0.14465637602267215</v>
      </c>
      <c r="J36" s="76">
        <f>分析係数表!G39</f>
        <v>0.35219608488238197</v>
      </c>
      <c r="K36" s="78">
        <f t="shared" si="3"/>
        <v>5.0947409288458805E-2</v>
      </c>
      <c r="L36" s="79"/>
      <c r="M36" s="80"/>
      <c r="N36" s="81">
        <f>分析係数表!H39</f>
        <v>3.8399944896940056E-3</v>
      </c>
      <c r="O36" s="82">
        <f t="shared" si="4"/>
        <v>0.12756799126546184</v>
      </c>
      <c r="P36" s="76">
        <f>分析係数表!C39</f>
        <v>1</v>
      </c>
      <c r="Q36" s="82">
        <f t="shared" si="5"/>
        <v>0.12756799126546184</v>
      </c>
      <c r="R36" s="83">
        <v>0.21293992055899019</v>
      </c>
      <c r="S36" s="84">
        <f t="shared" si="6"/>
        <v>0.35759629658166237</v>
      </c>
      <c r="T36" s="85">
        <f>分析係数表!F39</f>
        <v>0.70282941273235733</v>
      </c>
      <c r="U36" s="86">
        <f t="shared" si="7"/>
        <v>0.25132919512175561</v>
      </c>
      <c r="V36" s="87">
        <f>分析係数表!D39</f>
        <v>6.3990787958545819E-2</v>
      </c>
      <c r="W36" s="88">
        <f t="shared" si="8"/>
        <v>0</v>
      </c>
      <c r="X36" s="76">
        <f>分析係数表!E39</f>
        <v>7.9453857542358938E-2</v>
      </c>
      <c r="Y36" s="89">
        <f t="shared" si="9"/>
        <v>0</v>
      </c>
    </row>
    <row r="37" spans="1:25" x14ac:dyDescent="0.2">
      <c r="A37" s="6" t="s">
        <v>25</v>
      </c>
      <c r="B37" s="5" t="s">
        <v>40</v>
      </c>
      <c r="C37" s="90"/>
      <c r="D37" s="76">
        <f>投入係数表!AF37</f>
        <v>1.8257059396299902E-4</v>
      </c>
      <c r="E37" s="77">
        <f t="shared" si="0"/>
        <v>1.8257059396299902E-2</v>
      </c>
      <c r="F37" s="76">
        <f>分析係数表!C40</f>
        <v>0.9626016260162602</v>
      </c>
      <c r="G37" s="77">
        <f t="shared" si="1"/>
        <v>1.7574275061153728E-2</v>
      </c>
      <c r="H37" s="77">
        <v>1.8998406605247587E-2</v>
      </c>
      <c r="I37" s="77">
        <f t="shared" si="2"/>
        <v>1.8998406605247587E-2</v>
      </c>
      <c r="J37" s="76">
        <f>分析係数表!G40</f>
        <v>0.50871012884234912</v>
      </c>
      <c r="K37" s="78">
        <f t="shared" si="3"/>
        <v>9.6646818719548361E-3</v>
      </c>
      <c r="L37" s="79"/>
      <c r="M37" s="80"/>
      <c r="N37" s="81">
        <f>分析係数表!H40</f>
        <v>2.9858970605961464E-2</v>
      </c>
      <c r="O37" s="82">
        <f t="shared" si="4"/>
        <v>0.99194124149915186</v>
      </c>
      <c r="P37" s="76">
        <f>分析係数表!C40</f>
        <v>0.9626016260162602</v>
      </c>
      <c r="Q37" s="82">
        <f t="shared" si="5"/>
        <v>0.95484425197967138</v>
      </c>
      <c r="R37" s="83">
        <v>0.95654557286856268</v>
      </c>
      <c r="S37" s="84">
        <f t="shared" si="6"/>
        <v>0.97554397947381022</v>
      </c>
      <c r="T37" s="85">
        <f>分析係数表!F40</f>
        <v>0.70414515272885203</v>
      </c>
      <c r="U37" s="86">
        <f t="shared" si="7"/>
        <v>0.68692456442029814</v>
      </c>
      <c r="V37" s="87">
        <f>分析係数表!D40</f>
        <v>8.6039666071514739E-2</v>
      </c>
      <c r="W37" s="88">
        <f t="shared" si="8"/>
        <v>0</v>
      </c>
      <c r="X37" s="76">
        <f>分析係数表!E40</f>
        <v>4.8545094822178253E-2</v>
      </c>
      <c r="Y37" s="89">
        <f t="shared" si="9"/>
        <v>0</v>
      </c>
    </row>
    <row r="38" spans="1:25" x14ac:dyDescent="0.2">
      <c r="A38" s="6" t="s">
        <v>26</v>
      </c>
      <c r="B38" s="5" t="s">
        <v>277</v>
      </c>
      <c r="C38" s="90"/>
      <c r="D38" s="76">
        <f>投入係数表!AF38</f>
        <v>9.1285296981499515E-4</v>
      </c>
      <c r="E38" s="77">
        <f t="shared" si="0"/>
        <v>9.1285296981499509E-2</v>
      </c>
      <c r="F38" s="76">
        <f>分析係数表!C41</f>
        <v>0.80407934786411506</v>
      </c>
      <c r="G38" s="77">
        <f t="shared" si="1"/>
        <v>7.3400622066466192E-2</v>
      </c>
      <c r="H38" s="77">
        <v>7.7919515396378342E-2</v>
      </c>
      <c r="I38" s="77">
        <f t="shared" si="2"/>
        <v>7.7919515396378342E-2</v>
      </c>
      <c r="J38" s="76">
        <f>分析係数表!G41</f>
        <v>0.44359889765752225</v>
      </c>
      <c r="K38" s="78">
        <f t="shared" si="3"/>
        <v>3.4565011135841768E-2</v>
      </c>
      <c r="L38" s="79"/>
      <c r="M38" s="80"/>
      <c r="N38" s="81">
        <f>分析係数表!H41</f>
        <v>5.117122701886706E-2</v>
      </c>
      <c r="O38" s="82">
        <f t="shared" si="4"/>
        <v>1.6999531272520065</v>
      </c>
      <c r="P38" s="76">
        <f>分析係数表!C41</f>
        <v>0.80407934786411506</v>
      </c>
      <c r="Q38" s="82">
        <f t="shared" si="5"/>
        <v>1.3668972019603565</v>
      </c>
      <c r="R38" s="83">
        <v>1.3917329617683982</v>
      </c>
      <c r="S38" s="84">
        <f t="shared" si="6"/>
        <v>1.4696524771647765</v>
      </c>
      <c r="T38" s="85">
        <f>分析係数表!F41</f>
        <v>0.54800826756858323</v>
      </c>
      <c r="U38" s="86">
        <f t="shared" si="7"/>
        <v>0.80538170793894603</v>
      </c>
      <c r="V38" s="87">
        <f>分析係数表!D41</f>
        <v>0.13760491043467368</v>
      </c>
      <c r="W38" s="88">
        <f t="shared" si="8"/>
        <v>0</v>
      </c>
      <c r="X38" s="76">
        <f>分析係数表!E41</f>
        <v>0.12955655768508079</v>
      </c>
      <c r="Y38" s="89">
        <f t="shared" si="9"/>
        <v>0</v>
      </c>
    </row>
    <row r="39" spans="1:25" x14ac:dyDescent="0.2">
      <c r="A39" s="6" t="s">
        <v>51</v>
      </c>
      <c r="B39" s="5" t="s">
        <v>368</v>
      </c>
      <c r="C39" s="90"/>
      <c r="D39" s="76">
        <f>投入係数表!AF39</f>
        <v>1.5214216163583253E-3</v>
      </c>
      <c r="E39" s="77">
        <f>$C$34*D39</f>
        <v>0.15214216163583252</v>
      </c>
      <c r="F39" s="76">
        <f>分析係数表!C42</f>
        <v>0.72084063047285463</v>
      </c>
      <c r="G39" s="77">
        <f>E39*F39</f>
        <v>0.10967025171507647</v>
      </c>
      <c r="H39" s="77">
        <v>0.12056019755302366</v>
      </c>
      <c r="I39" s="77">
        <f>C39+H39</f>
        <v>0.12056019755302366</v>
      </c>
      <c r="J39" s="76">
        <f>分析係数表!G42</f>
        <v>0.48553519768563164</v>
      </c>
      <c r="K39" s="78">
        <f>I39*J39</f>
        <v>5.8536219351926148E-2</v>
      </c>
      <c r="L39" s="79"/>
      <c r="M39" s="80"/>
      <c r="N39" s="81">
        <f>分析係数表!H42</f>
        <v>1.3345272329654056E-2</v>
      </c>
      <c r="O39" s="82">
        <f t="shared" si="4"/>
        <v>0.44334167368041671</v>
      </c>
      <c r="P39" s="76">
        <f>分析係数表!C42</f>
        <v>0.72084063047285463</v>
      </c>
      <c r="Q39" s="82">
        <f>O39*P39</f>
        <v>0.31957869157068214</v>
      </c>
      <c r="R39" s="83">
        <v>0.33601175972594316</v>
      </c>
      <c r="S39" s="84">
        <f>I39+R39</f>
        <v>0.45657195727896682</v>
      </c>
      <c r="T39" s="85">
        <f>分析係数表!F42</f>
        <v>0.55737704918032782</v>
      </c>
      <c r="U39" s="86">
        <f>S39*T39</f>
        <v>0.2544827302866372</v>
      </c>
      <c r="V39" s="87">
        <f>分析係数表!D42</f>
        <v>0.19961427193828352</v>
      </c>
      <c r="W39" s="88">
        <f>ROUND(S39*V39,0)</f>
        <v>0</v>
      </c>
      <c r="X39" s="76">
        <f>分析係数表!E42</f>
        <v>0.15043394406943106</v>
      </c>
      <c r="Y39" s="89">
        <f>ROUND(S39*X39,0)</f>
        <v>0</v>
      </c>
    </row>
    <row r="40" spans="1:25" x14ac:dyDescent="0.2">
      <c r="A40" s="6" t="s">
        <v>195</v>
      </c>
      <c r="B40" s="5" t="s">
        <v>41</v>
      </c>
      <c r="C40" s="90"/>
      <c r="D40" s="76">
        <f>投入係数表!AF40</f>
        <v>6.3838851022395324E-2</v>
      </c>
      <c r="E40" s="77">
        <f>$C$34*D40</f>
        <v>6.3838851022395326</v>
      </c>
      <c r="F40" s="76">
        <f>分析係数表!C43</f>
        <v>0.38963327337469256</v>
      </c>
      <c r="G40" s="77">
        <f>E40*F40</f>
        <v>2.487374049233523</v>
      </c>
      <c r="H40" s="77">
        <v>2.8095194459016608</v>
      </c>
      <c r="I40" s="77">
        <f>C40+H40</f>
        <v>2.8095194459016608</v>
      </c>
      <c r="J40" s="76">
        <f>分析係数表!G43</f>
        <v>0.33758167298539971</v>
      </c>
      <c r="K40" s="78">
        <f>I40*J40</f>
        <v>0.94844227483249588</v>
      </c>
      <c r="L40" s="79"/>
      <c r="M40" s="80"/>
      <c r="N40" s="81">
        <f>分析係数表!H43</f>
        <v>3.6299140736659033E-2</v>
      </c>
      <c r="O40" s="82">
        <f t="shared" si="4"/>
        <v>1.2058893524107335</v>
      </c>
      <c r="P40" s="76">
        <f>分析係数表!C43</f>
        <v>0.38963327337469256</v>
      </c>
      <c r="Q40" s="82">
        <f>O40*P40</f>
        <v>0.46985461570748227</v>
      </c>
      <c r="R40" s="83">
        <v>0.83992333446949219</v>
      </c>
      <c r="S40" s="84">
        <f>I40+R40</f>
        <v>3.6494427803711531</v>
      </c>
      <c r="T40" s="85">
        <f>分析係数表!F43</f>
        <v>0.6053884004194563</v>
      </c>
      <c r="U40" s="86">
        <f>S40*T40</f>
        <v>2.2093303272312257</v>
      </c>
      <c r="V40" s="87">
        <f>分析係数表!D43</f>
        <v>0.1323707348552069</v>
      </c>
      <c r="W40" s="88">
        <f>ROUND(S40*V40,0)</f>
        <v>0</v>
      </c>
      <c r="X40" s="76">
        <f>分析係数表!E43</f>
        <v>0.1111559248205211</v>
      </c>
      <c r="Y40" s="89">
        <f>ROUND(S40*X40,0)</f>
        <v>0</v>
      </c>
    </row>
    <row r="41" spans="1:25" x14ac:dyDescent="0.2">
      <c r="A41" s="6" t="s">
        <v>341</v>
      </c>
      <c r="B41" s="5" t="s">
        <v>42</v>
      </c>
      <c r="C41" s="90"/>
      <c r="D41" s="76">
        <f>投入係数表!AF41</f>
        <v>3.0428432327166507E-4</v>
      </c>
      <c r="E41" s="77">
        <f>$C$34*D41</f>
        <v>3.0428432327166507E-2</v>
      </c>
      <c r="F41" s="76">
        <f>分析係数表!C44</f>
        <v>0.46868809379421872</v>
      </c>
      <c r="G41" s="77">
        <f>E41*F41</f>
        <v>1.4261443944566052E-2</v>
      </c>
      <c r="H41" s="77">
        <v>1.7937162687813715E-2</v>
      </c>
      <c r="I41" s="77">
        <f>C41+H41</f>
        <v>1.7937162687813715E-2</v>
      </c>
      <c r="J41" s="76">
        <f>分析係数表!G44</f>
        <v>0.26169007702763936</v>
      </c>
      <c r="K41" s="78">
        <f>I41*J41</f>
        <v>4.6939774854312701E-3</v>
      </c>
      <c r="L41" s="79"/>
      <c r="M41" s="80"/>
      <c r="N41" s="81">
        <f>分析係数表!H44</f>
        <v>0.11189365109431233</v>
      </c>
      <c r="O41" s="82">
        <f t="shared" si="4"/>
        <v>3.7172054136456105</v>
      </c>
      <c r="P41" s="76">
        <f>分析係数表!C44</f>
        <v>0.46868809379421872</v>
      </c>
      <c r="Q41" s="82">
        <f>O41*P41</f>
        <v>1.7422099195631116</v>
      </c>
      <c r="R41" s="83">
        <v>1.7705856607423367</v>
      </c>
      <c r="S41" s="84">
        <f>I41+R41</f>
        <v>1.7885228234301505</v>
      </c>
      <c r="T41" s="85">
        <f>分析係数表!F44</f>
        <v>0.56748980516538283</v>
      </c>
      <c r="U41" s="86">
        <f>S41*T41</f>
        <v>1.0149684686022165</v>
      </c>
      <c r="V41" s="87">
        <f>分析係数表!D44</f>
        <v>0.1153375623017671</v>
      </c>
      <c r="W41" s="88">
        <f>ROUND(S41*V41,0)</f>
        <v>0</v>
      </c>
      <c r="X41" s="76">
        <f>分析係数表!E44</f>
        <v>8.8151336656094245E-2</v>
      </c>
      <c r="Y41" s="89">
        <f>ROUND(S41*X41,0)</f>
        <v>0</v>
      </c>
    </row>
    <row r="42" spans="1:25" x14ac:dyDescent="0.2">
      <c r="A42" s="6" t="s">
        <v>342</v>
      </c>
      <c r="B42" s="5" t="s">
        <v>279</v>
      </c>
      <c r="C42" s="90"/>
      <c r="D42" s="76">
        <f>投入係数表!AF42</f>
        <v>2.1908471275559884E-3</v>
      </c>
      <c r="E42" s="77">
        <f>$C$34*D42</f>
        <v>0.21908471275559885</v>
      </c>
      <c r="F42" s="76">
        <f>分析係数表!C45</f>
        <v>1</v>
      </c>
      <c r="G42" s="77">
        <f>E42*F42</f>
        <v>0.21908471275559885</v>
      </c>
      <c r="H42" s="77">
        <v>0.23859892636456925</v>
      </c>
      <c r="I42" s="77">
        <f>C42+H42</f>
        <v>0.23859892636456925</v>
      </c>
      <c r="J42" s="76">
        <f>分析係数表!G45</f>
        <v>0</v>
      </c>
      <c r="K42" s="78">
        <f>I42*J42</f>
        <v>0</v>
      </c>
      <c r="L42" s="79"/>
      <c r="M42" s="80"/>
      <c r="N42" s="81">
        <f>分析係数表!H45</f>
        <v>0</v>
      </c>
      <c r="O42" s="82">
        <f t="shared" si="4"/>
        <v>0</v>
      </c>
      <c r="P42" s="76">
        <f>分析係数表!C45</f>
        <v>1</v>
      </c>
      <c r="Q42" s="82">
        <f>O42*P42</f>
        <v>0</v>
      </c>
      <c r="R42" s="83">
        <v>3.5052735211478961E-2</v>
      </c>
      <c r="S42" s="84">
        <f>I42+R42</f>
        <v>0.2736516615760482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投入係数表!AF43</f>
        <v>1.3449367088607595E-2</v>
      </c>
      <c r="E43" s="77">
        <f>$C$34*D43</f>
        <v>1.3449367088607596</v>
      </c>
      <c r="F43" s="76">
        <f>分析係数表!C46</f>
        <v>0.536069455406472</v>
      </c>
      <c r="G43" s="77">
        <f>E43*F43</f>
        <v>0.72097948907516018</v>
      </c>
      <c r="H43" s="77">
        <v>0.76342682787779237</v>
      </c>
      <c r="I43" s="77">
        <f>C43+H43</f>
        <v>0.76342682787779237</v>
      </c>
      <c r="J43" s="76">
        <f>分析係数表!G46</f>
        <v>9.4007050528789656E-3</v>
      </c>
      <c r="K43" s="78">
        <f>I43*J43</f>
        <v>7.1767504383341233E-3</v>
      </c>
      <c r="L43" s="79"/>
      <c r="M43" s="80"/>
      <c r="N43" s="81">
        <f>分析係数表!H46</f>
        <v>2.2310999374350673E-2</v>
      </c>
      <c r="O43" s="82">
        <f t="shared" si="4"/>
        <v>0.74119100455732467</v>
      </c>
      <c r="P43" s="76">
        <f>分析係数表!C46</f>
        <v>0.536069455406472</v>
      </c>
      <c r="Q43" s="82">
        <f>O43*P43</f>
        <v>0.39732985816522093</v>
      </c>
      <c r="R43" s="83">
        <v>0.45055201134134981</v>
      </c>
      <c r="S43" s="84">
        <f>I43+R43</f>
        <v>1.2139788392191422</v>
      </c>
      <c r="T43" s="85">
        <f>分析係数表!F46</f>
        <v>0.31345475910693305</v>
      </c>
      <c r="U43" s="86">
        <f>S43*T43</f>
        <v>0.38052744460835042</v>
      </c>
      <c r="V43" s="87">
        <f>分析係数表!D46</f>
        <v>1.7626321974148062E-3</v>
      </c>
      <c r="W43" s="88">
        <f>ROUND(S43*V43,0)</f>
        <v>0</v>
      </c>
      <c r="X43" s="76">
        <f>分析係数表!E46</f>
        <v>4.4065804935370153E-3</v>
      </c>
      <c r="Y43" s="89">
        <f>ROUND(S43*X43,0)</f>
        <v>0</v>
      </c>
    </row>
    <row r="44" spans="1:25" x14ac:dyDescent="0.2">
      <c r="A44" s="192">
        <v>40</v>
      </c>
      <c r="B44" s="14" t="s">
        <v>151</v>
      </c>
      <c r="C44" s="197">
        <f>SUM(C5:C43)</f>
        <v>100</v>
      </c>
      <c r="D44" s="92">
        <f>投入係数表!AF44</f>
        <v>0.26083252190847128</v>
      </c>
      <c r="E44" s="91">
        <f>SUM(E5:E43)</f>
        <v>26.083252190847134</v>
      </c>
      <c r="F44" s="92">
        <f>分析係数表!C47</f>
        <v>0.44522465035354009</v>
      </c>
      <c r="G44" s="91">
        <f>SUM(G5:G43)</f>
        <v>9.8148231518888842</v>
      </c>
      <c r="H44" s="91">
        <f>SUM(H5:H43)</f>
        <v>11.180423387332294</v>
      </c>
      <c r="I44" s="91">
        <f>SUM(I5:I43)</f>
        <v>111.18042338733228</v>
      </c>
      <c r="J44" s="92">
        <f>分析係数表!G47</f>
        <v>0.26635660586338372</v>
      </c>
      <c r="K44" s="93">
        <f>SUM(K5:K43)</f>
        <v>52.955704670342818</v>
      </c>
      <c r="L44" s="94">
        <f>最終需要_まとめ!$L$33</f>
        <v>0.62733333333333341</v>
      </c>
      <c r="M44" s="91">
        <f>K44*L44</f>
        <v>33.220878729861731</v>
      </c>
      <c r="N44" s="95">
        <f>分析係数表!H47</f>
        <v>1</v>
      </c>
      <c r="O44" s="96">
        <f>SUM(O5:O43)</f>
        <v>33.220878729861724</v>
      </c>
      <c r="P44" s="92">
        <f>分析係数表!C47</f>
        <v>0.44522465035354009</v>
      </c>
      <c r="Q44" s="96">
        <f>SUM(Q5:Q43)</f>
        <v>16.138470053193632</v>
      </c>
      <c r="R44" s="91">
        <f>SUM(R5:R43)</f>
        <v>18.102812578538348</v>
      </c>
      <c r="S44" s="97">
        <f>SUM(S5:S43)</f>
        <v>129.28323596587066</v>
      </c>
      <c r="T44" s="98">
        <f>分析係数表!F47</f>
        <v>0.51444037128882703</v>
      </c>
      <c r="U44" s="99">
        <f>SUM(U5:U43)</f>
        <v>91.108853867117588</v>
      </c>
      <c r="V44" s="100">
        <f>分析係数表!D47</f>
        <v>9.5757819315252443E-2</v>
      </c>
      <c r="W44" s="101">
        <f>SUM(W5:W43)</f>
        <v>14</v>
      </c>
      <c r="X44" s="92">
        <f>分析係数表!E47</f>
        <v>7.8077982415729788E-2</v>
      </c>
      <c r="Y44" s="102">
        <f>SUM(Y5:Y43)</f>
        <v>13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290</v>
      </c>
      <c r="S2" s="3" t="s">
        <v>153</v>
      </c>
      <c r="U2" s="64" t="s">
        <v>210</v>
      </c>
      <c r="W2" s="3" t="s">
        <v>130</v>
      </c>
      <c r="Y2" s="3" t="s">
        <v>154</v>
      </c>
    </row>
    <row r="3" spans="1:25" ht="44" x14ac:dyDescent="0.2">
      <c r="B3" s="65"/>
      <c r="C3" s="66" t="s">
        <v>228</v>
      </c>
      <c r="D3" s="66" t="s">
        <v>232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投入係数表!AG5</f>
        <v>0</v>
      </c>
      <c r="E5" s="77">
        <f t="shared" ref="E5:E38" si="0">$C$35*D5</f>
        <v>0</v>
      </c>
      <c r="F5" s="76">
        <f>分析係数表!C8</f>
        <v>0.25708080716677228</v>
      </c>
      <c r="G5" s="77">
        <f t="shared" ref="G5:G38" si="1">E5*F5</f>
        <v>0</v>
      </c>
      <c r="H5" s="77">
        <f t="array" ref="H5:H43">MMULT(逆行列係数!C5:AO43,'31'!G5:G43)</f>
        <v>3.2339291334907826E-3</v>
      </c>
      <c r="I5" s="77">
        <f t="shared" ref="I5:I38" si="2">C5+H5</f>
        <v>3.2339291334907826E-3</v>
      </c>
      <c r="J5" s="76">
        <f>分析係数表!G8</f>
        <v>0.11961316593145571</v>
      </c>
      <c r="K5" s="78">
        <f t="shared" ref="K5:K38" si="3">I5*J5</f>
        <v>3.8682050205480177E-4</v>
      </c>
      <c r="L5" s="79" t="s">
        <v>188</v>
      </c>
      <c r="M5" s="80" t="s">
        <v>188</v>
      </c>
      <c r="N5" s="81">
        <f>分析係数表!H8</f>
        <v>1.1829938181254628E-2</v>
      </c>
      <c r="O5" s="82">
        <f t="shared" ref="O5:O43" si="4">$M$44*N5</f>
        <v>0.27460783380848447</v>
      </c>
      <c r="P5" s="76">
        <f>分析係数表!C8</f>
        <v>0.25708080716677228</v>
      </c>
      <c r="Q5" s="82">
        <f t="shared" ref="Q5:Q38" si="5">O5*P5</f>
        <v>7.0596403569804053E-2</v>
      </c>
      <c r="R5" s="83">
        <f t="array" ref="R5:R43">MMULT(逆行列係数!C5:AO43,'31'!Q5:Q43)</f>
        <v>0.10235253976765743</v>
      </c>
      <c r="S5" s="84">
        <f t="shared" ref="S5:S38" si="6">I5+R5</f>
        <v>0.10558646890114821</v>
      </c>
      <c r="T5" s="85">
        <f>分析係数表!F8</f>
        <v>0.4511367492365117</v>
      </c>
      <c r="U5" s="86">
        <f t="shared" ref="U5:U38" si="7">S5*T5</f>
        <v>4.7633936343426046E-2</v>
      </c>
      <c r="V5" s="87">
        <f>分析係数表!D8</f>
        <v>0.32558534102477094</v>
      </c>
      <c r="W5" s="88">
        <f t="shared" ref="W5:W38" si="8">ROUND(S5*V5,0)</f>
        <v>0</v>
      </c>
      <c r="X5" s="76">
        <f>分析係数表!E8</f>
        <v>0.2662029182219206</v>
      </c>
      <c r="Y5" s="89">
        <f t="shared" ref="Y5:Y38" si="9">ROUND(S5*X5,0)</f>
        <v>0</v>
      </c>
    </row>
    <row r="6" spans="1:25" x14ac:dyDescent="0.2">
      <c r="A6" s="6" t="s">
        <v>220</v>
      </c>
      <c r="B6" s="5" t="s">
        <v>266</v>
      </c>
      <c r="C6" s="90"/>
      <c r="D6" s="76">
        <f>投入係数表!AG6</f>
        <v>0</v>
      </c>
      <c r="E6" s="77">
        <f t="shared" si="0"/>
        <v>0</v>
      </c>
      <c r="F6" s="76">
        <f>分析係数表!C9</f>
        <v>5.5710306406685284E-2</v>
      </c>
      <c r="G6" s="77">
        <f t="shared" si="1"/>
        <v>0</v>
      </c>
      <c r="H6" s="77">
        <v>4.4682807568030569E-4</v>
      </c>
      <c r="I6" s="77">
        <f t="shared" si="2"/>
        <v>4.4682807568030569E-4</v>
      </c>
      <c r="J6" s="76">
        <f>分析係数表!G9</f>
        <v>0.27272727272727271</v>
      </c>
      <c r="K6" s="78">
        <f t="shared" si="3"/>
        <v>1.2186220245826518E-4</v>
      </c>
      <c r="L6" s="79"/>
      <c r="M6" s="80"/>
      <c r="N6" s="81">
        <f>分析係数表!H9</f>
        <v>6.1990942434522072E-4</v>
      </c>
      <c r="O6" s="82">
        <f t="shared" si="4"/>
        <v>1.4389930155903119E-2</v>
      </c>
      <c r="P6" s="76">
        <f>分析係数表!C9</f>
        <v>5.5710306406685284E-2</v>
      </c>
      <c r="Q6" s="82">
        <f t="shared" si="5"/>
        <v>8.0166741815616328E-4</v>
      </c>
      <c r="R6" s="83">
        <v>9.3161471745735751E-4</v>
      </c>
      <c r="S6" s="84">
        <f t="shared" si="6"/>
        <v>1.3784427931376633E-3</v>
      </c>
      <c r="T6" s="85">
        <f>分析係数表!F9</f>
        <v>0.77272727272727271</v>
      </c>
      <c r="U6" s="86">
        <f t="shared" si="7"/>
        <v>1.0651603401518306E-3</v>
      </c>
      <c r="V6" s="87">
        <f>分析係数表!D9</f>
        <v>0</v>
      </c>
      <c r="W6" s="88">
        <f t="shared" si="8"/>
        <v>0</v>
      </c>
      <c r="X6" s="76">
        <f>分析係数表!E9</f>
        <v>0</v>
      </c>
      <c r="Y6" s="89">
        <f t="shared" si="9"/>
        <v>0</v>
      </c>
    </row>
    <row r="7" spans="1:25" x14ac:dyDescent="0.2">
      <c r="A7" s="6" t="s">
        <v>221</v>
      </c>
      <c r="B7" s="5" t="s">
        <v>267</v>
      </c>
      <c r="C7" s="90"/>
      <c r="D7" s="76">
        <f>投入係数表!AG7</f>
        <v>0</v>
      </c>
      <c r="E7" s="77">
        <f t="shared" si="0"/>
        <v>0</v>
      </c>
      <c r="F7" s="76">
        <f>分析係数表!C10</f>
        <v>2.7964205816555232E-3</v>
      </c>
      <c r="G7" s="77">
        <f t="shared" si="1"/>
        <v>0</v>
      </c>
      <c r="H7" s="77">
        <v>2.7520212306005957E-5</v>
      </c>
      <c r="I7" s="77">
        <f t="shared" si="2"/>
        <v>2.7520212306005957E-5</v>
      </c>
      <c r="J7" s="76">
        <f>分析係数表!G10</f>
        <v>0.2857142857142857</v>
      </c>
      <c r="K7" s="78">
        <f t="shared" si="3"/>
        <v>7.862917801715987E-6</v>
      </c>
      <c r="L7" s="79"/>
      <c r="M7" s="80"/>
      <c r="N7" s="81">
        <f>分析係数表!H10</f>
        <v>1.205379436226818E-3</v>
      </c>
      <c r="O7" s="82">
        <f t="shared" si="4"/>
        <v>2.7980419747589396E-2</v>
      </c>
      <c r="P7" s="76">
        <f>分析係数表!C10</f>
        <v>2.7964205816555232E-3</v>
      </c>
      <c r="Q7" s="82">
        <f t="shared" si="5"/>
        <v>7.8245021665519632E-5</v>
      </c>
      <c r="R7" s="83">
        <v>1.3880383498075382E-4</v>
      </c>
      <c r="S7" s="84">
        <f t="shared" si="6"/>
        <v>1.6632404728675977E-4</v>
      </c>
      <c r="T7" s="85">
        <f>分析係数表!F10</f>
        <v>0.5714285714285714</v>
      </c>
      <c r="U7" s="86">
        <f t="shared" si="7"/>
        <v>9.5042312735291293E-5</v>
      </c>
      <c r="V7" s="87">
        <f>分析係数表!D10</f>
        <v>0.14285714285714285</v>
      </c>
      <c r="W7" s="88">
        <f t="shared" si="8"/>
        <v>0</v>
      </c>
      <c r="X7" s="76">
        <f>分析係数表!E10</f>
        <v>0</v>
      </c>
      <c r="Y7" s="89">
        <f t="shared" si="9"/>
        <v>0</v>
      </c>
    </row>
    <row r="8" spans="1:25" x14ac:dyDescent="0.2">
      <c r="A8" s="6" t="s">
        <v>222</v>
      </c>
      <c r="B8" s="5" t="s">
        <v>27</v>
      </c>
      <c r="C8" s="90"/>
      <c r="D8" s="76">
        <f>投入係数表!AG8</f>
        <v>0</v>
      </c>
      <c r="E8" s="77">
        <f t="shared" si="0"/>
        <v>0</v>
      </c>
      <c r="F8" s="76">
        <f>分析係数表!C11</f>
        <v>6.4759848893686245E-3</v>
      </c>
      <c r="G8" s="77">
        <f t="shared" si="1"/>
        <v>0</v>
      </c>
      <c r="H8" s="77">
        <v>6.2403196261191264E-5</v>
      </c>
      <c r="I8" s="77">
        <f t="shared" si="2"/>
        <v>6.2403196261191264E-5</v>
      </c>
      <c r="J8" s="76">
        <f>分析係数表!G11</f>
        <v>0.45</v>
      </c>
      <c r="K8" s="78">
        <f t="shared" si="3"/>
        <v>2.808143831753607E-5</v>
      </c>
      <c r="L8" s="79"/>
      <c r="M8" s="80"/>
      <c r="N8" s="81">
        <f>分析係数表!H11</f>
        <v>-2.2959608309082246E-5</v>
      </c>
      <c r="O8" s="82">
        <f t="shared" si="4"/>
        <v>-5.3296037614455991E-4</v>
      </c>
      <c r="P8" s="76">
        <f>分析係数表!C11</f>
        <v>6.4759848893686245E-3</v>
      </c>
      <c r="Q8" s="82">
        <f t="shared" si="5"/>
        <v>-3.4514433425443885E-6</v>
      </c>
      <c r="R8" s="83">
        <v>1.7972227070506253E-4</v>
      </c>
      <c r="S8" s="84">
        <f t="shared" si="6"/>
        <v>2.4212546696625379E-4</v>
      </c>
      <c r="T8" s="85">
        <f>分析係数表!F11</f>
        <v>0.7</v>
      </c>
      <c r="U8" s="86">
        <f t="shared" si="7"/>
        <v>1.6948782687637766E-4</v>
      </c>
      <c r="V8" s="87">
        <f>分析係数表!D11</f>
        <v>0</v>
      </c>
      <c r="W8" s="88">
        <f t="shared" si="8"/>
        <v>0</v>
      </c>
      <c r="X8" s="76">
        <f>分析係数表!E11</f>
        <v>0</v>
      </c>
      <c r="Y8" s="89">
        <f t="shared" si="9"/>
        <v>0</v>
      </c>
    </row>
    <row r="9" spans="1:25" x14ac:dyDescent="0.2">
      <c r="A9" s="6" t="s">
        <v>223</v>
      </c>
      <c r="B9" s="5" t="s">
        <v>191</v>
      </c>
      <c r="C9" s="90"/>
      <c r="D9" s="76">
        <f>投入係数表!AG9</f>
        <v>0</v>
      </c>
      <c r="E9" s="77">
        <f t="shared" si="0"/>
        <v>0</v>
      </c>
      <c r="F9" s="76">
        <f>分析係数表!C12</f>
        <v>0.17595248540478525</v>
      </c>
      <c r="G9" s="77">
        <f t="shared" si="1"/>
        <v>0</v>
      </c>
      <c r="H9" s="77">
        <v>7.913241726433564E-3</v>
      </c>
      <c r="I9" s="77">
        <f t="shared" si="2"/>
        <v>7.913241726433564E-3</v>
      </c>
      <c r="J9" s="76">
        <f>分析係数表!G12</f>
        <v>0.14349788595589075</v>
      </c>
      <c r="K9" s="78">
        <f t="shared" si="3"/>
        <v>1.1355334588011596E-3</v>
      </c>
      <c r="L9" s="79"/>
      <c r="M9" s="80"/>
      <c r="N9" s="81">
        <f>分析係数表!H12</f>
        <v>9.2205786969274298E-2</v>
      </c>
      <c r="O9" s="82">
        <f t="shared" si="4"/>
        <v>2.1403688705965527</v>
      </c>
      <c r="P9" s="76">
        <f>分析係数表!C12</f>
        <v>0.17595248540478525</v>
      </c>
      <c r="Q9" s="82">
        <f t="shared" si="5"/>
        <v>0.37660322246449662</v>
      </c>
      <c r="R9" s="83">
        <v>0.4187104715307633</v>
      </c>
      <c r="S9" s="84">
        <f t="shared" si="6"/>
        <v>0.42662371325719683</v>
      </c>
      <c r="T9" s="85">
        <f>分析係数表!F12</f>
        <v>0.29285224545766197</v>
      </c>
      <c r="U9" s="86">
        <f t="shared" si="7"/>
        <v>0.12493771239285581</v>
      </c>
      <c r="V9" s="87">
        <f>分析係数表!D12</f>
        <v>4.4880585075991318E-2</v>
      </c>
      <c r="W9" s="88">
        <f t="shared" si="8"/>
        <v>0</v>
      </c>
      <c r="X9" s="76">
        <f>分析係数表!E12</f>
        <v>4.4223517312307163E-2</v>
      </c>
      <c r="Y9" s="89">
        <f t="shared" si="9"/>
        <v>0</v>
      </c>
    </row>
    <row r="10" spans="1:25" x14ac:dyDescent="0.2">
      <c r="A10" s="6" t="s">
        <v>224</v>
      </c>
      <c r="B10" s="5" t="s">
        <v>28</v>
      </c>
      <c r="C10" s="90"/>
      <c r="D10" s="76">
        <f>投入係数表!AG10</f>
        <v>0</v>
      </c>
      <c r="E10" s="77">
        <f t="shared" si="0"/>
        <v>0</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0.3272376709527598</v>
      </c>
      <c r="P10" s="76">
        <f>分析係数表!C13</f>
        <v>0</v>
      </c>
      <c r="Q10" s="82">
        <f t="shared" si="5"/>
        <v>0</v>
      </c>
      <c r="R10" s="83">
        <v>0</v>
      </c>
      <c r="S10" s="84">
        <f t="shared" si="6"/>
        <v>0</v>
      </c>
      <c r="T10" s="85">
        <f>分析係数表!F13</f>
        <v>0.37873754152823919</v>
      </c>
      <c r="U10" s="86">
        <f t="shared" si="7"/>
        <v>0</v>
      </c>
      <c r="V10" s="87">
        <f>分析係数表!D13</f>
        <v>0.50166112956810627</v>
      </c>
      <c r="W10" s="88">
        <f t="shared" si="8"/>
        <v>0</v>
      </c>
      <c r="X10" s="76">
        <f>分析係数表!E13</f>
        <v>0.36212624584717606</v>
      </c>
      <c r="Y10" s="89">
        <f t="shared" si="9"/>
        <v>0</v>
      </c>
    </row>
    <row r="11" spans="1:25" x14ac:dyDescent="0.2">
      <c r="A11" s="6" t="s">
        <v>225</v>
      </c>
      <c r="B11" s="5" t="s">
        <v>268</v>
      </c>
      <c r="C11" s="90"/>
      <c r="D11" s="76">
        <f>投入係数表!AG11</f>
        <v>9.9009900990099011E-3</v>
      </c>
      <c r="E11" s="77">
        <f t="shared" si="0"/>
        <v>0.99009900990099009</v>
      </c>
      <c r="F11" s="76">
        <f>分析係数表!C14</f>
        <v>0.19640062597809071</v>
      </c>
      <c r="G11" s="77">
        <f t="shared" si="1"/>
        <v>0.1944560653248423</v>
      </c>
      <c r="H11" s="77">
        <v>0.23693505820906072</v>
      </c>
      <c r="I11" s="77">
        <f t="shared" si="2"/>
        <v>0.23693505820906072</v>
      </c>
      <c r="J11" s="76">
        <f>分析係数表!G14</f>
        <v>0.16773857118025379</v>
      </c>
      <c r="K11" s="78">
        <f t="shared" si="3"/>
        <v>3.9743148126498103E-2</v>
      </c>
      <c r="L11" s="79"/>
      <c r="M11" s="80"/>
      <c r="N11" s="81">
        <f>分析係数表!H14</f>
        <v>1.1652001216859241E-3</v>
      </c>
      <c r="O11" s="82">
        <f t="shared" si="4"/>
        <v>2.7047739089336414E-2</v>
      </c>
      <c r="P11" s="76">
        <f>分析係数表!C14</f>
        <v>0.19640062597809071</v>
      </c>
      <c r="Q11" s="82">
        <f t="shared" si="5"/>
        <v>5.3121928884377447E-3</v>
      </c>
      <c r="R11" s="83">
        <v>2.9794356298978055E-2</v>
      </c>
      <c r="S11" s="84">
        <f t="shared" si="6"/>
        <v>0.26672941450803878</v>
      </c>
      <c r="T11" s="85">
        <f>分析係数表!F14</f>
        <v>0.31948548583347819</v>
      </c>
      <c r="U11" s="86">
        <f t="shared" si="7"/>
        <v>8.521617658017995E-2</v>
      </c>
      <c r="V11" s="87">
        <f>分析係数表!D14</f>
        <v>9.0039979141317575E-2</v>
      </c>
      <c r="W11" s="88">
        <f t="shared" si="8"/>
        <v>0</v>
      </c>
      <c r="X11" s="76">
        <f>分析係数表!E14</f>
        <v>7.6134190856944201E-2</v>
      </c>
      <c r="Y11" s="89">
        <f t="shared" si="9"/>
        <v>0</v>
      </c>
    </row>
    <row r="12" spans="1:25" x14ac:dyDescent="0.2">
      <c r="A12" s="6" t="s">
        <v>226</v>
      </c>
      <c r="B12" s="5" t="s">
        <v>29</v>
      </c>
      <c r="C12" s="90"/>
      <c r="D12" s="76">
        <f>投入係数表!AG12</f>
        <v>0</v>
      </c>
      <c r="E12" s="77">
        <f t="shared" si="0"/>
        <v>0</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0.19719533917348714</v>
      </c>
      <c r="P12" s="76">
        <f>分析係数表!C15</f>
        <v>0</v>
      </c>
      <c r="Q12" s="82">
        <f t="shared" si="5"/>
        <v>0</v>
      </c>
      <c r="R12" s="83">
        <v>0</v>
      </c>
      <c r="S12" s="84">
        <f t="shared" si="6"/>
        <v>0</v>
      </c>
      <c r="T12" s="85">
        <f>分析係数表!F15</f>
        <v>0.30372492836676218</v>
      </c>
      <c r="U12" s="86">
        <f t="shared" si="7"/>
        <v>0</v>
      </c>
      <c r="V12" s="87">
        <f>分析係数表!D15</f>
        <v>2.2027220630372494E-2</v>
      </c>
      <c r="W12" s="88">
        <f t="shared" si="8"/>
        <v>0</v>
      </c>
      <c r="X12" s="76">
        <f>分析係数表!E15</f>
        <v>2.0355778414517668E-2</v>
      </c>
      <c r="Y12" s="89">
        <f t="shared" si="9"/>
        <v>0</v>
      </c>
    </row>
    <row r="13" spans="1:25" x14ac:dyDescent="0.2">
      <c r="A13" s="6" t="s">
        <v>227</v>
      </c>
      <c r="B13" s="5" t="s">
        <v>30</v>
      </c>
      <c r="C13" s="90"/>
      <c r="D13" s="76">
        <f>投入係数表!AG13</f>
        <v>0</v>
      </c>
      <c r="E13" s="77">
        <f t="shared" si="0"/>
        <v>0</v>
      </c>
      <c r="F13" s="76">
        <f>分析係数表!C16</f>
        <v>6.4643221946592777E-2</v>
      </c>
      <c r="G13" s="77">
        <f t="shared" si="1"/>
        <v>0</v>
      </c>
      <c r="H13" s="77">
        <v>4.7565371736310808E-3</v>
      </c>
      <c r="I13" s="77">
        <f t="shared" si="2"/>
        <v>4.7565371736310808E-3</v>
      </c>
      <c r="J13" s="76">
        <f>分析係数表!G16</f>
        <v>3.2854209445585217E-2</v>
      </c>
      <c r="K13" s="78">
        <f t="shared" si="3"/>
        <v>1.5627226853818745E-4</v>
      </c>
      <c r="L13" s="79"/>
      <c r="M13" s="80"/>
      <c r="N13" s="81">
        <f>分析係数表!H16</f>
        <v>1.6731814555243689E-2</v>
      </c>
      <c r="O13" s="82">
        <f t="shared" si="4"/>
        <v>0.38839487411534807</v>
      </c>
      <c r="P13" s="76">
        <f>分析係数表!C16</f>
        <v>6.4643221946592777E-2</v>
      </c>
      <c r="Q13" s="82">
        <f t="shared" si="5"/>
        <v>2.5107096050357408E-2</v>
      </c>
      <c r="R13" s="83">
        <v>2.9781106756572862E-2</v>
      </c>
      <c r="S13" s="84">
        <f t="shared" si="6"/>
        <v>3.4537643930203941E-2</v>
      </c>
      <c r="T13" s="85">
        <f>分析係数表!F16</f>
        <v>0.28747433264887062</v>
      </c>
      <c r="U13" s="86">
        <f t="shared" si="7"/>
        <v>9.9286861400996948E-3</v>
      </c>
      <c r="V13" s="87">
        <f>分析係数表!D16</f>
        <v>2.0533880903490759E-2</v>
      </c>
      <c r="W13" s="88">
        <f t="shared" si="8"/>
        <v>0</v>
      </c>
      <c r="X13" s="76">
        <f>分析係数表!E16</f>
        <v>1.9507186858316223E-2</v>
      </c>
      <c r="Y13" s="89">
        <f t="shared" si="9"/>
        <v>0</v>
      </c>
    </row>
    <row r="14" spans="1:25" x14ac:dyDescent="0.2">
      <c r="A14" s="6" t="s">
        <v>2</v>
      </c>
      <c r="B14" s="5" t="s">
        <v>365</v>
      </c>
      <c r="C14" s="90"/>
      <c r="D14" s="76">
        <f>投入係数表!AG14</f>
        <v>7.4257425742574254E-3</v>
      </c>
      <c r="E14" s="77">
        <f t="shared" si="0"/>
        <v>0.74257425742574257</v>
      </c>
      <c r="F14" s="76">
        <f>分析係数表!C17</f>
        <v>7.1833954921355581E-2</v>
      </c>
      <c r="G14" s="77">
        <f t="shared" si="1"/>
        <v>5.3342045733679885E-2</v>
      </c>
      <c r="H14" s="77">
        <v>7.0714606558937063E-2</v>
      </c>
      <c r="I14" s="77">
        <f t="shared" si="2"/>
        <v>7.0714606558937063E-2</v>
      </c>
      <c r="J14" s="76">
        <f>分析係数表!G17</f>
        <v>0.22404227212681638</v>
      </c>
      <c r="K14" s="78">
        <f t="shared" si="3"/>
        <v>1.5843061126018132E-2</v>
      </c>
      <c r="L14" s="79"/>
      <c r="M14" s="80"/>
      <c r="N14" s="81">
        <f>分析係数表!H17</f>
        <v>2.8642111365580103E-3</v>
      </c>
      <c r="O14" s="82">
        <f t="shared" si="4"/>
        <v>6.6486806924033845E-2</v>
      </c>
      <c r="P14" s="76">
        <f>分析係数表!C17</f>
        <v>7.1833954921355581E-2</v>
      </c>
      <c r="Q14" s="82">
        <f t="shared" si="5"/>
        <v>4.7760102914459193E-3</v>
      </c>
      <c r="R14" s="83">
        <v>1.1015824688135639E-2</v>
      </c>
      <c r="S14" s="84">
        <f t="shared" si="6"/>
        <v>8.1730431247072702E-2</v>
      </c>
      <c r="T14" s="85">
        <f>分析係数表!F17</f>
        <v>0.35984147952443857</v>
      </c>
      <c r="U14" s="86">
        <f t="shared" si="7"/>
        <v>2.9409999302117046E-2</v>
      </c>
      <c r="V14" s="87">
        <f>分析係数表!D17</f>
        <v>0.11783355350066051</v>
      </c>
      <c r="W14" s="88">
        <f t="shared" si="8"/>
        <v>0</v>
      </c>
      <c r="X14" s="76">
        <f>分析係数表!E17</f>
        <v>0.10752972258916776</v>
      </c>
      <c r="Y14" s="89">
        <f t="shared" si="9"/>
        <v>0</v>
      </c>
    </row>
    <row r="15" spans="1:25" x14ac:dyDescent="0.2">
      <c r="A15" s="6" t="s">
        <v>3</v>
      </c>
      <c r="B15" s="5" t="s">
        <v>31</v>
      </c>
      <c r="C15" s="90"/>
      <c r="D15" s="76">
        <f>投入係数表!AG15</f>
        <v>0</v>
      </c>
      <c r="E15" s="77">
        <f t="shared" si="0"/>
        <v>0</v>
      </c>
      <c r="F15" s="76">
        <f>分析係数表!C18</f>
        <v>8.5547050877982866E-2</v>
      </c>
      <c r="G15" s="77">
        <f t="shared" si="1"/>
        <v>0</v>
      </c>
      <c r="H15" s="77">
        <v>3.404118483816668E-3</v>
      </c>
      <c r="I15" s="77">
        <f t="shared" si="2"/>
        <v>3.404118483816668E-3</v>
      </c>
      <c r="J15" s="76">
        <f>分析係数表!G18</f>
        <v>0.21485411140583555</v>
      </c>
      <c r="K15" s="78">
        <f t="shared" si="3"/>
        <v>7.3138885196061037E-4</v>
      </c>
      <c r="L15" s="79"/>
      <c r="M15" s="80"/>
      <c r="N15" s="81">
        <f>分析係数表!H18</f>
        <v>4.4771236202710384E-4</v>
      </c>
      <c r="O15" s="82">
        <f t="shared" si="4"/>
        <v>1.0392727334818918E-2</v>
      </c>
      <c r="P15" s="76">
        <f>分析係数表!C18</f>
        <v>8.5547050877982866E-2</v>
      </c>
      <c r="Q15" s="82">
        <f t="shared" si="5"/>
        <v>8.890671740727573E-4</v>
      </c>
      <c r="R15" s="83">
        <v>2.2139407326106949E-3</v>
      </c>
      <c r="S15" s="84">
        <f t="shared" si="6"/>
        <v>5.6180592164273629E-3</v>
      </c>
      <c r="T15" s="85">
        <f>分析係数表!F18</f>
        <v>0.45800176834659595</v>
      </c>
      <c r="U15" s="86">
        <f t="shared" si="7"/>
        <v>2.5730810557996232E-3</v>
      </c>
      <c r="V15" s="87">
        <f>分析係数表!D18</f>
        <v>9.637488947833775E-2</v>
      </c>
      <c r="W15" s="88">
        <f t="shared" si="8"/>
        <v>0</v>
      </c>
      <c r="X15" s="76">
        <f>分析係数表!E18</f>
        <v>8.3996463306808128E-2</v>
      </c>
      <c r="Y15" s="89">
        <f t="shared" si="9"/>
        <v>0</v>
      </c>
    </row>
    <row r="16" spans="1:25" x14ac:dyDescent="0.2">
      <c r="A16" s="6" t="s">
        <v>4</v>
      </c>
      <c r="B16" s="5" t="s">
        <v>32</v>
      </c>
      <c r="C16" s="90"/>
      <c r="D16" s="76">
        <f>投入係数表!AG16</f>
        <v>0</v>
      </c>
      <c r="E16" s="77">
        <f t="shared" si="0"/>
        <v>0</v>
      </c>
      <c r="F16" s="76">
        <f>分析係数表!C19</f>
        <v>0.13115875912408759</v>
      </c>
      <c r="G16" s="77">
        <f t="shared" si="1"/>
        <v>0</v>
      </c>
      <c r="H16" s="77">
        <v>4.6986396926114752E-3</v>
      </c>
      <c r="I16" s="77">
        <f t="shared" si="2"/>
        <v>4.6986396926114752E-3</v>
      </c>
      <c r="J16" s="76">
        <f>分析係数表!G19</f>
        <v>5.7684761281883587E-2</v>
      </c>
      <c r="K16" s="78">
        <f t="shared" si="3"/>
        <v>2.7103990901787583E-4</v>
      </c>
      <c r="L16" s="79"/>
      <c r="M16" s="80"/>
      <c r="N16" s="81">
        <f>分析係数表!H19</f>
        <v>-1.1479804154541123E-4</v>
      </c>
      <c r="O16" s="82">
        <f t="shared" si="4"/>
        <v>-2.6648018807227994E-3</v>
      </c>
      <c r="P16" s="76">
        <f>分析係数表!C19</f>
        <v>0.13115875912408759</v>
      </c>
      <c r="Q16" s="82">
        <f t="shared" si="5"/>
        <v>-3.4951210798713726E-4</v>
      </c>
      <c r="R16" s="83">
        <v>2.5139086405795395E-3</v>
      </c>
      <c r="S16" s="84">
        <f t="shared" si="6"/>
        <v>7.2125483331910148E-3</v>
      </c>
      <c r="T16" s="85">
        <f>分析係数表!F19</f>
        <v>0.24015696533682146</v>
      </c>
      <c r="U16" s="86">
        <f t="shared" si="7"/>
        <v>1.7321437200443039E-3</v>
      </c>
      <c r="V16" s="87">
        <f>分析係数表!D19</f>
        <v>2.0536298234139962E-2</v>
      </c>
      <c r="W16" s="88">
        <f t="shared" si="8"/>
        <v>0</v>
      </c>
      <c r="X16" s="76">
        <f>分析係数表!E19</f>
        <v>2.0274689339437543E-2</v>
      </c>
      <c r="Y16" s="89">
        <f t="shared" si="9"/>
        <v>0</v>
      </c>
    </row>
    <row r="17" spans="1:25" x14ac:dyDescent="0.2">
      <c r="A17" s="6" t="s">
        <v>5</v>
      </c>
      <c r="B17" s="5" t="s">
        <v>33</v>
      </c>
      <c r="C17" s="90"/>
      <c r="D17" s="76">
        <f>投入係数表!AG17</f>
        <v>0</v>
      </c>
      <c r="E17" s="77">
        <f t="shared" si="0"/>
        <v>0</v>
      </c>
      <c r="F17" s="76">
        <f>分析係数表!C20</f>
        <v>0.10578609000584449</v>
      </c>
      <c r="G17" s="77">
        <f t="shared" si="1"/>
        <v>0</v>
      </c>
      <c r="H17" s="77">
        <v>4.1713200382429861E-3</v>
      </c>
      <c r="I17" s="77">
        <f t="shared" si="2"/>
        <v>4.1713200382429861E-3</v>
      </c>
      <c r="J17" s="76">
        <f>分析係数表!G20</f>
        <v>0.10007552870090634</v>
      </c>
      <c r="K17" s="78">
        <f t="shared" si="3"/>
        <v>4.1744705820785172E-4</v>
      </c>
      <c r="L17" s="79"/>
      <c r="M17" s="80"/>
      <c r="N17" s="81">
        <f>分析係数表!H20</f>
        <v>5.5677050149524447E-4</v>
      </c>
      <c r="O17" s="82">
        <f t="shared" si="4"/>
        <v>1.2924289121505577E-2</v>
      </c>
      <c r="P17" s="76">
        <f>分析係数表!C20</f>
        <v>0.10578609000584449</v>
      </c>
      <c r="Q17" s="82">
        <f t="shared" si="5"/>
        <v>1.3672100122691458E-3</v>
      </c>
      <c r="R17" s="83">
        <v>4.3160541061348714E-3</v>
      </c>
      <c r="S17" s="84">
        <f t="shared" si="6"/>
        <v>8.4873741443778575E-3</v>
      </c>
      <c r="T17" s="85">
        <f>分析係数表!F20</f>
        <v>0.22356495468277945</v>
      </c>
      <c r="U17" s="86">
        <f t="shared" si="7"/>
        <v>1.8974794159636297E-3</v>
      </c>
      <c r="V17" s="87">
        <f>分析係数表!D20</f>
        <v>3.8519637462235648E-2</v>
      </c>
      <c r="W17" s="88">
        <f t="shared" si="8"/>
        <v>0</v>
      </c>
      <c r="X17" s="76">
        <f>分析係数表!E20</f>
        <v>4.1163141993957701E-2</v>
      </c>
      <c r="Y17" s="89">
        <f t="shared" si="9"/>
        <v>0</v>
      </c>
    </row>
    <row r="18" spans="1:25" x14ac:dyDescent="0.2">
      <c r="A18" s="6" t="s">
        <v>6</v>
      </c>
      <c r="B18" s="5" t="s">
        <v>34</v>
      </c>
      <c r="C18" s="90"/>
      <c r="D18" s="76">
        <f>投入係数表!AG18</f>
        <v>0</v>
      </c>
      <c r="E18" s="77">
        <f t="shared" si="0"/>
        <v>0</v>
      </c>
      <c r="F18" s="76">
        <f>分析係数表!C21</f>
        <v>0.49326544021024965</v>
      </c>
      <c r="G18" s="77">
        <f t="shared" si="1"/>
        <v>0</v>
      </c>
      <c r="H18" s="77">
        <v>3.880743198882413E-2</v>
      </c>
      <c r="I18" s="77">
        <f t="shared" si="2"/>
        <v>3.880743198882413E-2</v>
      </c>
      <c r="J18" s="76">
        <f>分析係数表!G21</f>
        <v>0.28516082529957654</v>
      </c>
      <c r="K18" s="78">
        <f t="shared" si="3"/>
        <v>1.1066359333690276E-2</v>
      </c>
      <c r="L18" s="79"/>
      <c r="M18" s="80"/>
      <c r="N18" s="81">
        <f>分析係数表!H21</f>
        <v>9.2412423444056041E-4</v>
      </c>
      <c r="O18" s="82">
        <f t="shared" si="4"/>
        <v>2.1451655139818535E-2</v>
      </c>
      <c r="P18" s="76">
        <f>分析係数表!C21</f>
        <v>0.49326544021024965</v>
      </c>
      <c r="Q18" s="82">
        <f t="shared" si="5"/>
        <v>1.0581360115781055E-2</v>
      </c>
      <c r="R18" s="83">
        <v>2.9624451124698147E-2</v>
      </c>
      <c r="S18" s="84">
        <f t="shared" si="6"/>
        <v>6.8431883113522274E-2</v>
      </c>
      <c r="T18" s="85">
        <f>分析係数表!F21</f>
        <v>0.42584917560140551</v>
      </c>
      <c r="U18" s="86">
        <f t="shared" si="7"/>
        <v>2.9141661008745202E-2</v>
      </c>
      <c r="V18" s="87">
        <f>分析係数表!D21</f>
        <v>0.11514550860437878</v>
      </c>
      <c r="W18" s="88">
        <f t="shared" si="8"/>
        <v>0</v>
      </c>
      <c r="X18" s="76">
        <f>分析係数表!E21</f>
        <v>9.1990269393639065E-2</v>
      </c>
      <c r="Y18" s="89">
        <f t="shared" si="9"/>
        <v>0</v>
      </c>
    </row>
    <row r="19" spans="1:25" x14ac:dyDescent="0.2">
      <c r="A19" s="6" t="s">
        <v>7</v>
      </c>
      <c r="B19" s="5" t="s">
        <v>269</v>
      </c>
      <c r="C19" s="90"/>
      <c r="D19" s="76">
        <f>投入係数表!AG19</f>
        <v>0</v>
      </c>
      <c r="E19" s="77">
        <f t="shared" si="0"/>
        <v>0</v>
      </c>
      <c r="F19" s="76">
        <f>分析係数表!C22</f>
        <v>6.9390630503698536E-2</v>
      </c>
      <c r="G19" s="77">
        <f t="shared" si="1"/>
        <v>0</v>
      </c>
      <c r="H19" s="77">
        <v>7.9991197766508763E-3</v>
      </c>
      <c r="I19" s="77">
        <f t="shared" si="2"/>
        <v>7.9991197766508763E-3</v>
      </c>
      <c r="J19" s="76">
        <f>分析係数表!G22</f>
        <v>0.19456830158086744</v>
      </c>
      <c r="K19" s="78">
        <f t="shared" si="3"/>
        <v>1.5563751490848886E-3</v>
      </c>
      <c r="L19" s="79"/>
      <c r="M19" s="80"/>
      <c r="N19" s="81">
        <f>分析係数表!H22</f>
        <v>4.5919216618164492E-5</v>
      </c>
      <c r="O19" s="82">
        <f t="shared" si="4"/>
        <v>1.0659207522891198E-3</v>
      </c>
      <c r="P19" s="76">
        <f>分析係数表!C22</f>
        <v>6.9390630503698536E-2</v>
      </c>
      <c r="Q19" s="82">
        <f t="shared" si="5"/>
        <v>7.3964913068318692E-5</v>
      </c>
      <c r="R19" s="83">
        <v>8.2515016732623986E-4</v>
      </c>
      <c r="S19" s="84">
        <f t="shared" si="6"/>
        <v>8.8242699439771161E-3</v>
      </c>
      <c r="T19" s="85">
        <f>分析係数表!F22</f>
        <v>0.41264693960275639</v>
      </c>
      <c r="U19" s="86">
        <f t="shared" si="7"/>
        <v>3.6413079866107435E-3</v>
      </c>
      <c r="V19" s="87">
        <f>分析係数表!D22</f>
        <v>5.3506282934738546E-2</v>
      </c>
      <c r="W19" s="88">
        <f t="shared" si="8"/>
        <v>0</v>
      </c>
      <c r="X19" s="76">
        <f>分析係数表!E22</f>
        <v>5.2492906364004867E-2</v>
      </c>
      <c r="Y19" s="89">
        <f t="shared" si="9"/>
        <v>0</v>
      </c>
    </row>
    <row r="20" spans="1:25" x14ac:dyDescent="0.2">
      <c r="A20" s="6" t="s">
        <v>8</v>
      </c>
      <c r="B20" s="5" t="s">
        <v>270</v>
      </c>
      <c r="C20" s="90"/>
      <c r="D20" s="76">
        <f>投入係数表!AG20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5.3296037614455991E-4</v>
      </c>
      <c r="P20" s="76">
        <f>分析係数表!C23</f>
        <v>0</v>
      </c>
      <c r="Q20" s="82">
        <f t="shared" si="5"/>
        <v>0</v>
      </c>
      <c r="R20" s="83">
        <v>0</v>
      </c>
      <c r="S20" s="84">
        <f t="shared" si="6"/>
        <v>0</v>
      </c>
      <c r="T20" s="85">
        <f>分析係数表!F23</f>
        <v>0.44086968301273366</v>
      </c>
      <c r="U20" s="86">
        <f t="shared" si="7"/>
        <v>0</v>
      </c>
      <c r="V20" s="87">
        <f>分析係数表!D23</f>
        <v>7.1254402600921155E-2</v>
      </c>
      <c r="W20" s="88">
        <f t="shared" si="8"/>
        <v>0</v>
      </c>
      <c r="X20" s="76">
        <f>分析係数表!E23</f>
        <v>7.0780276347873206E-2</v>
      </c>
      <c r="Y20" s="89">
        <f t="shared" si="9"/>
        <v>0</v>
      </c>
    </row>
    <row r="21" spans="1:25" x14ac:dyDescent="0.2">
      <c r="A21" s="6" t="s">
        <v>9</v>
      </c>
      <c r="B21" s="5" t="s">
        <v>271</v>
      </c>
      <c r="C21" s="90"/>
      <c r="D21" s="76">
        <f>投入係数表!AG21</f>
        <v>0</v>
      </c>
      <c r="E21" s="77">
        <f t="shared" si="0"/>
        <v>0</v>
      </c>
      <c r="F21" s="76">
        <f>分析係数表!C24</f>
        <v>0.34782608695652173</v>
      </c>
      <c r="G21" s="77">
        <f t="shared" si="1"/>
        <v>0</v>
      </c>
      <c r="H21" s="77">
        <v>2.1597707695096918E-2</v>
      </c>
      <c r="I21" s="77">
        <f t="shared" si="2"/>
        <v>2.1597707695096918E-2</v>
      </c>
      <c r="J21" s="76">
        <f>分析係数表!G24</f>
        <v>0.20816326530612245</v>
      </c>
      <c r="K21" s="78">
        <f t="shared" si="3"/>
        <v>4.4958493569385418E-3</v>
      </c>
      <c r="L21" s="79"/>
      <c r="M21" s="80"/>
      <c r="N21" s="81">
        <f>分析係数表!H24</f>
        <v>3.5587392879077485E-4</v>
      </c>
      <c r="O21" s="82">
        <f t="shared" si="4"/>
        <v>8.2608858302406791E-3</v>
      </c>
      <c r="P21" s="76">
        <f>分析係数表!C24</f>
        <v>0.34782608695652173</v>
      </c>
      <c r="Q21" s="82">
        <f t="shared" si="5"/>
        <v>2.8733515931271924E-3</v>
      </c>
      <c r="R21" s="83">
        <v>1.1929648301936425E-2</v>
      </c>
      <c r="S21" s="84">
        <f t="shared" si="6"/>
        <v>3.352735599703334E-2</v>
      </c>
      <c r="T21" s="85">
        <f>分析係数表!F24</f>
        <v>0.39183673469387753</v>
      </c>
      <c r="U21" s="86">
        <f t="shared" si="7"/>
        <v>1.3137249696796737E-2</v>
      </c>
      <c r="V21" s="87">
        <f>分析係数表!D24</f>
        <v>9.6598639455782315E-2</v>
      </c>
      <c r="W21" s="88">
        <f t="shared" si="8"/>
        <v>0</v>
      </c>
      <c r="X21" s="76">
        <f>分析係数表!E24</f>
        <v>8.9795918367346933E-2</v>
      </c>
      <c r="Y21" s="89">
        <f t="shared" si="9"/>
        <v>0</v>
      </c>
    </row>
    <row r="22" spans="1:25" x14ac:dyDescent="0.2">
      <c r="A22" s="6" t="s">
        <v>10</v>
      </c>
      <c r="B22" s="5" t="s">
        <v>272</v>
      </c>
      <c r="C22" s="90"/>
      <c r="D22" s="76">
        <f>投入係数表!AG22</f>
        <v>0</v>
      </c>
      <c r="E22" s="77">
        <f t="shared" si="0"/>
        <v>0</v>
      </c>
      <c r="F22" s="76">
        <f>分析係数表!C25</f>
        <v>2.4457402008422391E-2</v>
      </c>
      <c r="G22" s="77">
        <f t="shared" si="1"/>
        <v>0</v>
      </c>
      <c r="H22" s="77">
        <v>4.6280760332571644E-3</v>
      </c>
      <c r="I22" s="77">
        <f t="shared" si="2"/>
        <v>4.6280760332571644E-3</v>
      </c>
      <c r="J22" s="76">
        <f>分析係数表!G25</f>
        <v>0.19696969696969696</v>
      </c>
      <c r="K22" s="78">
        <f t="shared" si="3"/>
        <v>9.1159073382338085E-4</v>
      </c>
      <c r="L22" s="79"/>
      <c r="M22" s="80"/>
      <c r="N22" s="81">
        <f>分析係数表!H25</f>
        <v>5.165911869543506E-4</v>
      </c>
      <c r="O22" s="82">
        <f t="shared" si="4"/>
        <v>1.1991608463252599E-2</v>
      </c>
      <c r="P22" s="76">
        <f>分析係数表!C25</f>
        <v>2.4457402008422391E-2</v>
      </c>
      <c r="Q22" s="82">
        <f t="shared" si="5"/>
        <v>2.9328358891336906E-4</v>
      </c>
      <c r="R22" s="83">
        <v>2.9679076316923266E-3</v>
      </c>
      <c r="S22" s="84">
        <f t="shared" si="6"/>
        <v>7.595983664949491E-3</v>
      </c>
      <c r="T22" s="85">
        <f>分析係数表!F25</f>
        <v>0.35101010101010099</v>
      </c>
      <c r="U22" s="86">
        <f t="shared" si="7"/>
        <v>2.6662669935049979E-3</v>
      </c>
      <c r="V22" s="87">
        <f>分析係数表!D25</f>
        <v>2.5757575757575757E-2</v>
      </c>
      <c r="W22" s="88">
        <f t="shared" si="8"/>
        <v>0</v>
      </c>
      <c r="X22" s="76">
        <f>分析係数表!E25</f>
        <v>2.5757575757575757E-2</v>
      </c>
      <c r="Y22" s="89">
        <f t="shared" si="9"/>
        <v>0</v>
      </c>
    </row>
    <row r="23" spans="1:25" x14ac:dyDescent="0.2">
      <c r="A23" s="6" t="s">
        <v>11</v>
      </c>
      <c r="B23" s="5" t="s">
        <v>35</v>
      </c>
      <c r="C23" s="90"/>
      <c r="D23" s="76">
        <f>投入係数表!AG23</f>
        <v>0</v>
      </c>
      <c r="E23" s="77">
        <f t="shared" si="0"/>
        <v>0</v>
      </c>
      <c r="F23" s="76">
        <f>分析係数表!C26</f>
        <v>7.6803723816912361E-2</v>
      </c>
      <c r="G23" s="77">
        <f t="shared" si="1"/>
        <v>0</v>
      </c>
      <c r="H23" s="77">
        <v>7.8562957045791495E-3</v>
      </c>
      <c r="I23" s="77">
        <f t="shared" si="2"/>
        <v>7.8562957045791495E-3</v>
      </c>
      <c r="J23" s="76">
        <f>分析係数表!G26</f>
        <v>0.19661921708185054</v>
      </c>
      <c r="K23" s="78">
        <f t="shared" si="3"/>
        <v>1.5446987105978576E-3</v>
      </c>
      <c r="L23" s="79"/>
      <c r="M23" s="80"/>
      <c r="N23" s="81">
        <f>分析係数表!H26</f>
        <v>1.0945993261354961E-2</v>
      </c>
      <c r="O23" s="82">
        <f t="shared" si="4"/>
        <v>0.25408885932691894</v>
      </c>
      <c r="P23" s="76">
        <f>分析係数表!C26</f>
        <v>7.6803723816912361E-2</v>
      </c>
      <c r="Q23" s="82">
        <f t="shared" si="5"/>
        <v>1.951497057669898E-2</v>
      </c>
      <c r="R23" s="83">
        <v>2.1058320989552282E-2</v>
      </c>
      <c r="S23" s="84">
        <f t="shared" si="6"/>
        <v>2.891461669413143E-2</v>
      </c>
      <c r="T23" s="85">
        <f>分析係数表!F26</f>
        <v>0.33496441281138789</v>
      </c>
      <c r="U23" s="86">
        <f t="shared" si="7"/>
        <v>9.6853676026160875E-3</v>
      </c>
      <c r="V23" s="87">
        <f>分析係数表!D26</f>
        <v>6.005338078291815E-2</v>
      </c>
      <c r="W23" s="88">
        <f t="shared" si="8"/>
        <v>0</v>
      </c>
      <c r="X23" s="76">
        <f>分析係数表!E26</f>
        <v>6.005338078291815E-2</v>
      </c>
      <c r="Y23" s="89">
        <f t="shared" si="9"/>
        <v>0</v>
      </c>
    </row>
    <row r="24" spans="1:25" x14ac:dyDescent="0.2">
      <c r="A24" s="6" t="s">
        <v>12</v>
      </c>
      <c r="B24" s="5" t="s">
        <v>366</v>
      </c>
      <c r="C24" s="90"/>
      <c r="D24" s="76">
        <f>投入係数表!AG24</f>
        <v>0</v>
      </c>
      <c r="E24" s="77">
        <f t="shared" si="0"/>
        <v>0</v>
      </c>
      <c r="F24" s="76">
        <f>分析係数表!C27</f>
        <v>1</v>
      </c>
      <c r="G24" s="77">
        <f t="shared" si="1"/>
        <v>0</v>
      </c>
      <c r="H24" s="77">
        <v>1.7287804257224395E-2</v>
      </c>
      <c r="I24" s="77">
        <f t="shared" si="2"/>
        <v>1.7287804257224395E-2</v>
      </c>
      <c r="J24" s="76">
        <f>分析係数表!G27</f>
        <v>0.17096451389423448</v>
      </c>
      <c r="K24" s="78">
        <f t="shared" si="3"/>
        <v>2.9556010511350458E-3</v>
      </c>
      <c r="L24" s="79"/>
      <c r="M24" s="80"/>
      <c r="N24" s="81">
        <f>分析係数表!H27</f>
        <v>1.0923033653045878E-2</v>
      </c>
      <c r="O24" s="82">
        <f t="shared" si="4"/>
        <v>0.25355589895077435</v>
      </c>
      <c r="P24" s="76">
        <f>分析係数表!C27</f>
        <v>1</v>
      </c>
      <c r="Q24" s="82">
        <f t="shared" si="5"/>
        <v>0.25355589895077435</v>
      </c>
      <c r="R24" s="83">
        <v>0.26376926589284061</v>
      </c>
      <c r="S24" s="84">
        <f t="shared" si="6"/>
        <v>0.28105707015006498</v>
      </c>
      <c r="T24" s="85">
        <f>分析係数表!F27</f>
        <v>0.32199214841043799</v>
      </c>
      <c r="U24" s="86">
        <f t="shared" si="7"/>
        <v>9.0498169843562612E-2</v>
      </c>
      <c r="V24" s="87">
        <f>分析係数表!D27</f>
        <v>3.2561003771842047E-2</v>
      </c>
      <c r="W24" s="88">
        <f t="shared" si="8"/>
        <v>0</v>
      </c>
      <c r="X24" s="76">
        <f>分析係数表!E27</f>
        <v>3.9334924178277268E-2</v>
      </c>
      <c r="Y24" s="89">
        <f t="shared" si="9"/>
        <v>0</v>
      </c>
    </row>
    <row r="25" spans="1:25" x14ac:dyDescent="0.2">
      <c r="A25" s="6" t="s">
        <v>13</v>
      </c>
      <c r="B25" s="5" t="s">
        <v>192</v>
      </c>
      <c r="C25" s="90"/>
      <c r="D25" s="76">
        <f>投入係数表!AG25</f>
        <v>0</v>
      </c>
      <c r="E25" s="77">
        <f t="shared" si="0"/>
        <v>0</v>
      </c>
      <c r="F25" s="76">
        <f>分析係数表!C28</f>
        <v>0.18074367492972143</v>
      </c>
      <c r="G25" s="77">
        <f t="shared" si="1"/>
        <v>0</v>
      </c>
      <c r="H25" s="77">
        <v>7.8353273954379063E-2</v>
      </c>
      <c r="I25" s="77">
        <f t="shared" si="2"/>
        <v>7.8353273954379063E-2</v>
      </c>
      <c r="J25" s="76">
        <f>分析係数表!G28</f>
        <v>0.12488465087665333</v>
      </c>
      <c r="K25" s="78">
        <f t="shared" si="3"/>
        <v>9.7851212628354035E-3</v>
      </c>
      <c r="L25" s="79"/>
      <c r="M25" s="80"/>
      <c r="N25" s="81">
        <f>分析係数表!H28</f>
        <v>2.063494796778767E-2</v>
      </c>
      <c r="O25" s="82">
        <f t="shared" si="4"/>
        <v>0.47899813805992325</v>
      </c>
      <c r="P25" s="76">
        <f>分析係数表!C28</f>
        <v>0.18074367492972143</v>
      </c>
      <c r="Q25" s="82">
        <f t="shared" si="5"/>
        <v>8.6575883757444599E-2</v>
      </c>
      <c r="R25" s="83">
        <v>9.9894038837387344E-2</v>
      </c>
      <c r="S25" s="84">
        <f t="shared" si="6"/>
        <v>0.17824731279176642</v>
      </c>
      <c r="T25" s="85">
        <f>分析係数表!F28</f>
        <v>0.21337024505280427</v>
      </c>
      <c r="U25" s="86">
        <f t="shared" si="7"/>
        <v>3.8032672810383056E-2</v>
      </c>
      <c r="V25" s="87">
        <f>分析係数表!D28</f>
        <v>2.7888854711370859E-2</v>
      </c>
      <c r="W25" s="88">
        <f t="shared" si="8"/>
        <v>0</v>
      </c>
      <c r="X25" s="76">
        <f>分析係数表!E28</f>
        <v>2.7735055880241978E-2</v>
      </c>
      <c r="Y25" s="89">
        <f t="shared" si="9"/>
        <v>0</v>
      </c>
    </row>
    <row r="26" spans="1:25" x14ac:dyDescent="0.2">
      <c r="A26" s="6" t="s">
        <v>14</v>
      </c>
      <c r="B26" s="5" t="s">
        <v>50</v>
      </c>
      <c r="C26" s="90"/>
      <c r="D26" s="76">
        <f>投入係数表!AG26</f>
        <v>1.7326732673267328E-2</v>
      </c>
      <c r="E26" s="77">
        <f t="shared" si="0"/>
        <v>1.7326732673267329</v>
      </c>
      <c r="F26" s="76">
        <f>分析係数表!C29</f>
        <v>0.4900686838685725</v>
      </c>
      <c r="G26" s="77">
        <f t="shared" si="1"/>
        <v>0.84912890769307126</v>
      </c>
      <c r="H26" s="77">
        <v>0.91871719152912668</v>
      </c>
      <c r="I26" s="77">
        <f t="shared" si="2"/>
        <v>0.91871719152912668</v>
      </c>
      <c r="J26" s="76">
        <f>分析係数表!G29</f>
        <v>0.25811666442139297</v>
      </c>
      <c r="K26" s="78">
        <f t="shared" si="3"/>
        <v>0.23713621702408821</v>
      </c>
      <c r="L26" s="79"/>
      <c r="M26" s="80"/>
      <c r="N26" s="81">
        <f>分析係数表!H29</f>
        <v>9.8668916708280954E-3</v>
      </c>
      <c r="O26" s="82">
        <f t="shared" si="4"/>
        <v>0.22903972164812461</v>
      </c>
      <c r="P26" s="76">
        <f>分析係数表!C29</f>
        <v>0.4900686838685725</v>
      </c>
      <c r="Q26" s="82">
        <f t="shared" si="5"/>
        <v>0.11224519494172062</v>
      </c>
      <c r="R26" s="83">
        <v>0.1616835153230089</v>
      </c>
      <c r="S26" s="84">
        <f t="shared" si="6"/>
        <v>1.0804007068521355</v>
      </c>
      <c r="T26" s="85">
        <f>分析係数表!F29</f>
        <v>0.3889263101172033</v>
      </c>
      <c r="U26" s="86">
        <f t="shared" si="7"/>
        <v>0.4201962603640193</v>
      </c>
      <c r="V26" s="87">
        <f>分析係数表!D29</f>
        <v>9.1472450491714943E-2</v>
      </c>
      <c r="W26" s="88">
        <f t="shared" si="8"/>
        <v>0</v>
      </c>
      <c r="X26" s="76">
        <f>分析係数表!E29</f>
        <v>6.1565404822847905E-2</v>
      </c>
      <c r="Y26" s="89">
        <f t="shared" si="9"/>
        <v>0</v>
      </c>
    </row>
    <row r="27" spans="1:25" x14ac:dyDescent="0.2">
      <c r="A27" s="6" t="s">
        <v>15</v>
      </c>
      <c r="B27" s="5" t="s">
        <v>36</v>
      </c>
      <c r="C27" s="90"/>
      <c r="D27" s="76">
        <f>投入係数表!AG27</f>
        <v>2.4752475247524753E-3</v>
      </c>
      <c r="E27" s="77">
        <f t="shared" si="0"/>
        <v>0.24752475247524752</v>
      </c>
      <c r="F27" s="76">
        <f>分析係数表!C30</f>
        <v>1</v>
      </c>
      <c r="G27" s="77">
        <f t="shared" si="1"/>
        <v>0.24752475247524752</v>
      </c>
      <c r="H27" s="77">
        <v>0.292790627856026</v>
      </c>
      <c r="I27" s="77">
        <f t="shared" si="2"/>
        <v>0.292790627856026</v>
      </c>
      <c r="J27" s="76">
        <f>分析係数表!G30</f>
        <v>0.3444616177228233</v>
      </c>
      <c r="K27" s="78">
        <f t="shared" si="3"/>
        <v>0.10085513332536784</v>
      </c>
      <c r="L27" s="79"/>
      <c r="M27" s="80"/>
      <c r="N27" s="81">
        <f>分析係数表!H30</f>
        <v>0</v>
      </c>
      <c r="O27" s="82">
        <f t="shared" si="4"/>
        <v>0</v>
      </c>
      <c r="P27" s="76">
        <f>分析係数表!C30</f>
        <v>1</v>
      </c>
      <c r="Q27" s="82">
        <f t="shared" si="5"/>
        <v>0</v>
      </c>
      <c r="R27" s="83">
        <v>6.1474638706902111E-2</v>
      </c>
      <c r="S27" s="84">
        <f t="shared" si="6"/>
        <v>0.35426526656292812</v>
      </c>
      <c r="T27" s="85">
        <f>分析係数表!F30</f>
        <v>0.4403400309119011</v>
      </c>
      <c r="U27" s="86">
        <f t="shared" si="7"/>
        <v>0.15599717842933264</v>
      </c>
      <c r="V27" s="87">
        <f>分析係数表!D30</f>
        <v>0.12627511591962906</v>
      </c>
      <c r="W27" s="88">
        <f t="shared" si="8"/>
        <v>0</v>
      </c>
      <c r="X27" s="76">
        <f>分析係数表!E30</f>
        <v>8.212261720762494E-2</v>
      </c>
      <c r="Y27" s="89">
        <f t="shared" si="9"/>
        <v>0</v>
      </c>
    </row>
    <row r="28" spans="1:25" x14ac:dyDescent="0.2">
      <c r="A28" s="6" t="s">
        <v>16</v>
      </c>
      <c r="B28" s="5" t="s">
        <v>193</v>
      </c>
      <c r="C28" s="90"/>
      <c r="D28" s="76">
        <f>投入係数表!AG28</f>
        <v>0</v>
      </c>
      <c r="E28" s="77">
        <f t="shared" si="0"/>
        <v>0</v>
      </c>
      <c r="F28" s="76">
        <f>分析係数表!C31</f>
        <v>4.323595505617972E-2</v>
      </c>
      <c r="G28" s="77">
        <f t="shared" si="1"/>
        <v>0</v>
      </c>
      <c r="H28" s="77">
        <v>5.4808528450754788E-3</v>
      </c>
      <c r="I28" s="77">
        <f t="shared" si="2"/>
        <v>5.4808528450754788E-3</v>
      </c>
      <c r="J28" s="76">
        <f>分析係数表!G31</f>
        <v>7.0393374741200831E-2</v>
      </c>
      <c r="K28" s="78">
        <f t="shared" si="3"/>
        <v>3.8581572822477493E-4</v>
      </c>
      <c r="L28" s="79"/>
      <c r="M28" s="80"/>
      <c r="N28" s="81">
        <f>分析係数表!H31</f>
        <v>2.2758711736377779E-2</v>
      </c>
      <c r="O28" s="82">
        <f t="shared" si="4"/>
        <v>0.52829697285329502</v>
      </c>
      <c r="P28" s="76">
        <f>分析係数表!C31</f>
        <v>4.323595505617972E-2</v>
      </c>
      <c r="Q28" s="82">
        <f t="shared" si="5"/>
        <v>2.2841424174600861E-2</v>
      </c>
      <c r="R28" s="83">
        <v>2.9802743532368978E-2</v>
      </c>
      <c r="S28" s="84">
        <f t="shared" si="6"/>
        <v>3.5283596377444458E-2</v>
      </c>
      <c r="T28" s="85">
        <f>分析係数表!F31</f>
        <v>0.34575569358178054</v>
      </c>
      <c r="U28" s="86">
        <f t="shared" si="7"/>
        <v>1.2199504337542908E-2</v>
      </c>
      <c r="V28" s="87">
        <f>分析係数表!D31</f>
        <v>1.4492753623188406E-2</v>
      </c>
      <c r="W28" s="88">
        <f t="shared" si="8"/>
        <v>0</v>
      </c>
      <c r="X28" s="76">
        <f>分析係数表!E31</f>
        <v>1.2422360248447204E-2</v>
      </c>
      <c r="Y28" s="89">
        <f t="shared" si="9"/>
        <v>0</v>
      </c>
    </row>
    <row r="29" spans="1:25" x14ac:dyDescent="0.2">
      <c r="A29" s="6" t="s">
        <v>17</v>
      </c>
      <c r="B29" s="5" t="s">
        <v>273</v>
      </c>
      <c r="C29" s="90"/>
      <c r="D29" s="76">
        <f>投入係数表!AG29</f>
        <v>0</v>
      </c>
      <c r="E29" s="77">
        <f t="shared" si="0"/>
        <v>0</v>
      </c>
      <c r="F29" s="76">
        <f>分析係数表!C32</f>
        <v>0.52019105514546249</v>
      </c>
      <c r="G29" s="77">
        <f t="shared" si="1"/>
        <v>0</v>
      </c>
      <c r="H29" s="77">
        <v>9.1860078772806331E-3</v>
      </c>
      <c r="I29" s="77">
        <f t="shared" si="2"/>
        <v>9.1860078772806331E-3</v>
      </c>
      <c r="J29" s="76">
        <f>分析係数表!G32</f>
        <v>0.14013266998341625</v>
      </c>
      <c r="K29" s="78">
        <f t="shared" si="3"/>
        <v>1.2872598103320289E-3</v>
      </c>
      <c r="L29" s="79"/>
      <c r="M29" s="80"/>
      <c r="N29" s="81">
        <f>分析係数表!H32</f>
        <v>6.5492282701657108E-3</v>
      </c>
      <c r="O29" s="82">
        <f t="shared" si="4"/>
        <v>0.15202694729523572</v>
      </c>
      <c r="P29" s="76">
        <f>分析係数表!C32</f>
        <v>0.52019105514546249</v>
      </c>
      <c r="Q29" s="82">
        <f t="shared" si="5"/>
        <v>7.908305812405228E-2</v>
      </c>
      <c r="R29" s="83">
        <v>9.9417016288466983E-2</v>
      </c>
      <c r="S29" s="84">
        <f t="shared" si="6"/>
        <v>0.10860302416574762</v>
      </c>
      <c r="T29" s="85">
        <f>分析係数表!F32</f>
        <v>0.48341625207296851</v>
      </c>
      <c r="U29" s="86">
        <f t="shared" si="7"/>
        <v>5.2500466905995739E-2</v>
      </c>
      <c r="V29" s="87">
        <f>分析係数表!D32</f>
        <v>9.1210613598673301E-3</v>
      </c>
      <c r="W29" s="88">
        <f t="shared" si="8"/>
        <v>0</v>
      </c>
      <c r="X29" s="76">
        <f>分析係数表!E32</f>
        <v>1.4096185737976783E-2</v>
      </c>
      <c r="Y29" s="89">
        <f t="shared" si="9"/>
        <v>0</v>
      </c>
    </row>
    <row r="30" spans="1:25" x14ac:dyDescent="0.2">
      <c r="A30" s="6" t="s">
        <v>18</v>
      </c>
      <c r="B30" s="5" t="s">
        <v>274</v>
      </c>
      <c r="C30" s="90"/>
      <c r="D30" s="76">
        <f>投入係数表!AG30</f>
        <v>0</v>
      </c>
      <c r="E30" s="77">
        <f t="shared" si="0"/>
        <v>0</v>
      </c>
      <c r="F30" s="76">
        <f>分析係数表!C33</f>
        <v>0.8616094310609943</v>
      </c>
      <c r="G30" s="77">
        <f t="shared" si="1"/>
        <v>0</v>
      </c>
      <c r="H30" s="77">
        <v>1.4947553658285874E-2</v>
      </c>
      <c r="I30" s="77">
        <f t="shared" si="2"/>
        <v>1.4947553658285874E-2</v>
      </c>
      <c r="J30" s="76">
        <f>分析係数表!G33</f>
        <v>0.50771971496437052</v>
      </c>
      <c r="K30" s="78">
        <f t="shared" si="3"/>
        <v>7.5891676827995382E-3</v>
      </c>
      <c r="L30" s="79"/>
      <c r="M30" s="80"/>
      <c r="N30" s="81">
        <f>分析係数表!H33</f>
        <v>9.6430354898145438E-4</v>
      </c>
      <c r="O30" s="82">
        <f t="shared" si="4"/>
        <v>2.2384335798071517E-2</v>
      </c>
      <c r="P30" s="76">
        <f>分析係数表!C33</f>
        <v>0.8616094310609943</v>
      </c>
      <c r="Q30" s="82">
        <f t="shared" si="5"/>
        <v>1.9286554831654649E-2</v>
      </c>
      <c r="R30" s="83">
        <v>5.4255950618573454E-2</v>
      </c>
      <c r="S30" s="84">
        <f t="shared" si="6"/>
        <v>6.9203504276859326E-2</v>
      </c>
      <c r="T30" s="85">
        <f>分析係数表!F33</f>
        <v>0.64489311163895491</v>
      </c>
      <c r="U30" s="86">
        <f t="shared" si="7"/>
        <v>4.4628863209423532E-2</v>
      </c>
      <c r="V30" s="87">
        <f>分析係数表!D33</f>
        <v>5.3444180522565318E-2</v>
      </c>
      <c r="W30" s="88">
        <f t="shared" si="8"/>
        <v>0</v>
      </c>
      <c r="X30" s="76">
        <f>分析係数表!E33</f>
        <v>5.6413301662707839E-2</v>
      </c>
      <c r="Y30" s="89">
        <f t="shared" si="9"/>
        <v>0</v>
      </c>
    </row>
    <row r="31" spans="1:25" x14ac:dyDescent="0.2">
      <c r="A31" s="6" t="s">
        <v>19</v>
      </c>
      <c r="B31" s="5" t="s">
        <v>275</v>
      </c>
      <c r="C31" s="90"/>
      <c r="D31" s="76">
        <f>投入係数表!AG31</f>
        <v>1.2376237623762377E-2</v>
      </c>
      <c r="E31" s="77">
        <f t="shared" si="0"/>
        <v>1.2376237623762376</v>
      </c>
      <c r="F31" s="76">
        <f>分析係数表!C34</f>
        <v>0.46533725073451271</v>
      </c>
      <c r="G31" s="77">
        <f t="shared" si="1"/>
        <v>0.57591243902786227</v>
      </c>
      <c r="H31" s="77">
        <v>0.77392321872334413</v>
      </c>
      <c r="I31" s="77">
        <f t="shared" si="2"/>
        <v>0.77392321872334413</v>
      </c>
      <c r="J31" s="76">
        <f>分析係数表!G34</f>
        <v>0.42478189749182116</v>
      </c>
      <c r="K31" s="78">
        <f t="shared" si="3"/>
        <v>0.32874857336227986</v>
      </c>
      <c r="L31" s="79"/>
      <c r="M31" s="80"/>
      <c r="N31" s="81">
        <f>分析係数表!H34</f>
        <v>0.16189393808941618</v>
      </c>
      <c r="O31" s="82">
        <f t="shared" si="4"/>
        <v>3.7580368522893277</v>
      </c>
      <c r="P31" s="76">
        <f>分析係数表!C34</f>
        <v>0.46533725073451271</v>
      </c>
      <c r="Q31" s="82">
        <f t="shared" si="5"/>
        <v>1.7487545370032977</v>
      </c>
      <c r="R31" s="83">
        <v>1.9012804070946756</v>
      </c>
      <c r="S31" s="84">
        <f t="shared" si="6"/>
        <v>2.6752036258180198</v>
      </c>
      <c r="T31" s="85">
        <f>分析係数表!F34</f>
        <v>0.69907306434023986</v>
      </c>
      <c r="U31" s="86">
        <f t="shared" si="7"/>
        <v>1.8701627964347236</v>
      </c>
      <c r="V31" s="87">
        <f>分析係数表!D34</f>
        <v>0.22532715376226828</v>
      </c>
      <c r="W31" s="88">
        <f t="shared" si="8"/>
        <v>1</v>
      </c>
      <c r="X31" s="76">
        <f>分析係数表!E34</f>
        <v>0.16319520174482008</v>
      </c>
      <c r="Y31" s="89">
        <f t="shared" si="9"/>
        <v>0</v>
      </c>
    </row>
    <row r="32" spans="1:25" x14ac:dyDescent="0.2">
      <c r="A32" s="6" t="s">
        <v>20</v>
      </c>
      <c r="B32" s="5" t="s">
        <v>37</v>
      </c>
      <c r="C32" s="90"/>
      <c r="D32" s="76">
        <f>投入係数表!AG32</f>
        <v>2.4752475247524753E-3</v>
      </c>
      <c r="E32" s="77">
        <f t="shared" si="0"/>
        <v>0.24752475247524752</v>
      </c>
      <c r="F32" s="76">
        <f>分析係数表!C35</f>
        <v>0.39835445318599483</v>
      </c>
      <c r="G32" s="77">
        <f t="shared" si="1"/>
        <v>9.8602587422275942E-2</v>
      </c>
      <c r="H32" s="77">
        <v>0.2329823064370295</v>
      </c>
      <c r="I32" s="77">
        <f t="shared" si="2"/>
        <v>0.2329823064370295</v>
      </c>
      <c r="J32" s="76">
        <f>分析係数表!G35</f>
        <v>0.31392226148409896</v>
      </c>
      <c r="K32" s="78">
        <f t="shared" si="3"/>
        <v>7.3138332522493646E-2</v>
      </c>
      <c r="L32" s="79"/>
      <c r="M32" s="80"/>
      <c r="N32" s="81">
        <f>分析係数表!H35</f>
        <v>6.1135697025008755E-2</v>
      </c>
      <c r="O32" s="82">
        <f t="shared" si="4"/>
        <v>1.4191402415789269</v>
      </c>
      <c r="P32" s="76">
        <f>分析係数表!C35</f>
        <v>0.39835445318599483</v>
      </c>
      <c r="Q32" s="82">
        <f t="shared" si="5"/>
        <v>0.56532083492841401</v>
      </c>
      <c r="R32" s="83">
        <v>0.72698823249154876</v>
      </c>
      <c r="S32" s="84">
        <f t="shared" si="6"/>
        <v>0.9599705389285782</v>
      </c>
      <c r="T32" s="85">
        <f>分析係数表!F35</f>
        <v>0.64325088339222614</v>
      </c>
      <c r="U32" s="86">
        <f t="shared" si="7"/>
        <v>0.61750189719631932</v>
      </c>
      <c r="V32" s="87">
        <f>分析係数表!D35</f>
        <v>6.9257950530035334E-2</v>
      </c>
      <c r="W32" s="88">
        <f t="shared" si="8"/>
        <v>0</v>
      </c>
      <c r="X32" s="76">
        <f>分析係数表!E35</f>
        <v>6.332155477031802E-2</v>
      </c>
      <c r="Y32" s="89">
        <f t="shared" si="9"/>
        <v>0</v>
      </c>
    </row>
    <row r="33" spans="1:25" x14ac:dyDescent="0.2">
      <c r="A33" s="6" t="s">
        <v>21</v>
      </c>
      <c r="B33" s="5" t="s">
        <v>38</v>
      </c>
      <c r="C33" s="90"/>
      <c r="D33" s="76">
        <f>投入係数表!AG33</f>
        <v>2.7227722772277228E-2</v>
      </c>
      <c r="E33" s="77">
        <f t="shared" si="0"/>
        <v>2.722772277227723</v>
      </c>
      <c r="F33" s="76">
        <f>分析係数表!C36</f>
        <v>0.82984806862140492</v>
      </c>
      <c r="G33" s="77">
        <f t="shared" si="1"/>
        <v>2.2594873155533306</v>
      </c>
      <c r="H33" s="77">
        <v>2.3791178143266771</v>
      </c>
      <c r="I33" s="77">
        <f t="shared" si="2"/>
        <v>2.3791178143266771</v>
      </c>
      <c r="J33" s="76">
        <f>分析係数表!G36</f>
        <v>2.3700511715593859E-2</v>
      </c>
      <c r="K33" s="78">
        <f t="shared" si="3"/>
        <v>5.6386309631227469E-2</v>
      </c>
      <c r="L33" s="79"/>
      <c r="M33" s="80"/>
      <c r="N33" s="81">
        <f>分析係数表!H36</f>
        <v>0.1825633254696675</v>
      </c>
      <c r="O33" s="82">
        <f t="shared" si="4"/>
        <v>4.2378344309134688</v>
      </c>
      <c r="P33" s="76">
        <f>分析係数表!C36</f>
        <v>0.82984806862140492</v>
      </c>
      <c r="Q33" s="82">
        <f t="shared" si="5"/>
        <v>3.5167587176308328</v>
      </c>
      <c r="R33" s="83">
        <v>3.6717784590533391</v>
      </c>
      <c r="S33" s="84">
        <f t="shared" si="6"/>
        <v>6.0508962733800162</v>
      </c>
      <c r="T33" s="85">
        <f>分析係数表!F36</f>
        <v>0.87735658497172098</v>
      </c>
      <c r="U33" s="86">
        <f t="shared" si="7"/>
        <v>5.3087936904308037</v>
      </c>
      <c r="V33" s="87">
        <f>分析係数表!D36</f>
        <v>1.3129544842445462E-2</v>
      </c>
      <c r="W33" s="88">
        <f t="shared" si="8"/>
        <v>0</v>
      </c>
      <c r="X33" s="76">
        <f>分析係数表!E36</f>
        <v>5.0498249394021009E-3</v>
      </c>
      <c r="Y33" s="89">
        <f t="shared" si="9"/>
        <v>0</v>
      </c>
    </row>
    <row r="34" spans="1:25" x14ac:dyDescent="0.2">
      <c r="A34" s="6" t="s">
        <v>22</v>
      </c>
      <c r="B34" s="5" t="s">
        <v>378</v>
      </c>
      <c r="C34" s="90"/>
      <c r="D34" s="76">
        <f>投入係数表!AG34</f>
        <v>9.9009900990099011E-3</v>
      </c>
      <c r="E34" s="77">
        <f t="shared" si="0"/>
        <v>0.99009900990099009</v>
      </c>
      <c r="F34" s="76">
        <f>分析係数表!C37</f>
        <v>0.51418558077436582</v>
      </c>
      <c r="G34" s="77">
        <f t="shared" si="1"/>
        <v>0.5090946344300652</v>
      </c>
      <c r="H34" s="77">
        <v>0.66587907653134593</v>
      </c>
      <c r="I34" s="77">
        <f t="shared" si="2"/>
        <v>0.66587907653134593</v>
      </c>
      <c r="J34" s="76">
        <f>分析係数表!G37</f>
        <v>0.49604430379746833</v>
      </c>
      <c r="K34" s="78">
        <f t="shared" si="3"/>
        <v>0.33030552293129262</v>
      </c>
      <c r="L34" s="79"/>
      <c r="M34" s="80"/>
      <c r="N34" s="81">
        <f>分析係数表!H37</f>
        <v>4.8416074021777188E-2</v>
      </c>
      <c r="O34" s="82">
        <f t="shared" si="4"/>
        <v>1.1238801931948408</v>
      </c>
      <c r="P34" s="76">
        <f>分析係数表!C37</f>
        <v>0.51418558077436582</v>
      </c>
      <c r="Q34" s="82">
        <f t="shared" si="5"/>
        <v>0.57788298985869568</v>
      </c>
      <c r="R34" s="83">
        <v>0.70020661304777609</v>
      </c>
      <c r="S34" s="84">
        <f t="shared" si="6"/>
        <v>1.366085689579122</v>
      </c>
      <c r="T34" s="85">
        <f>分析係数表!F37</f>
        <v>0.72084956183057447</v>
      </c>
      <c r="U34" s="86">
        <f t="shared" si="7"/>
        <v>0.9847422707561283</v>
      </c>
      <c r="V34" s="87">
        <f>分析係数表!D37</f>
        <v>0.12153115871470302</v>
      </c>
      <c r="W34" s="88">
        <f t="shared" si="8"/>
        <v>0</v>
      </c>
      <c r="X34" s="76">
        <f>分析係数表!E37</f>
        <v>0.11197663096397274</v>
      </c>
      <c r="Y34" s="89">
        <f t="shared" si="9"/>
        <v>0</v>
      </c>
    </row>
    <row r="35" spans="1:25" x14ac:dyDescent="0.2">
      <c r="A35" s="6" t="s">
        <v>23</v>
      </c>
      <c r="B35" s="5" t="s">
        <v>194</v>
      </c>
      <c r="C35" s="75">
        <f>最終需要_まとめ!C36</f>
        <v>100</v>
      </c>
      <c r="D35" s="76">
        <f>投入係数表!AG35</f>
        <v>0.12376237623762376</v>
      </c>
      <c r="E35" s="77">
        <f t="shared" si="0"/>
        <v>12.376237623762377</v>
      </c>
      <c r="F35" s="76">
        <f>分析係数表!C38</f>
        <v>1.798368367772285E-2</v>
      </c>
      <c r="G35" s="77">
        <f t="shared" si="1"/>
        <v>0.22257034254607488</v>
      </c>
      <c r="H35" s="77">
        <v>0.22904978565380776</v>
      </c>
      <c r="I35" s="77">
        <f t="shared" si="2"/>
        <v>100.22904978565381</v>
      </c>
      <c r="J35" s="76">
        <f>分析係数表!G38</f>
        <v>0.32425742574257427</v>
      </c>
      <c r="K35" s="78">
        <f t="shared" si="3"/>
        <v>32.500013668120424</v>
      </c>
      <c r="L35" s="79"/>
      <c r="M35" s="80"/>
      <c r="N35" s="81">
        <f>分析係数表!H38</f>
        <v>4.2681911846583896E-2</v>
      </c>
      <c r="O35" s="82">
        <f t="shared" si="4"/>
        <v>0.99077333925273681</v>
      </c>
      <c r="P35" s="76">
        <f>分析係数表!C38</f>
        <v>1.798368367772285E-2</v>
      </c>
      <c r="Q35" s="82">
        <f t="shared" si="5"/>
        <v>1.7817754329442406E-2</v>
      </c>
      <c r="R35" s="83">
        <v>2.2537991364067422E-2</v>
      </c>
      <c r="S35" s="84">
        <f t="shared" si="6"/>
        <v>100.25158777701787</v>
      </c>
      <c r="T35" s="85">
        <f>分析係数表!F38</f>
        <v>0.53712871287128716</v>
      </c>
      <c r="U35" s="86">
        <f t="shared" si="7"/>
        <v>53.848006305972476</v>
      </c>
      <c r="V35" s="87">
        <f>分析係数表!D38</f>
        <v>0.15099009900990099</v>
      </c>
      <c r="W35" s="88">
        <f t="shared" si="8"/>
        <v>15</v>
      </c>
      <c r="X35" s="76">
        <f>分析係数表!E38</f>
        <v>0.14603960396039603</v>
      </c>
      <c r="Y35" s="89">
        <f t="shared" si="9"/>
        <v>15</v>
      </c>
    </row>
    <row r="36" spans="1:25" x14ac:dyDescent="0.2">
      <c r="A36" s="6" t="s">
        <v>24</v>
      </c>
      <c r="B36" s="5" t="s">
        <v>39</v>
      </c>
      <c r="C36" s="90"/>
      <c r="D36" s="76">
        <f>投入係数表!AG36</f>
        <v>0</v>
      </c>
      <c r="E36" s="77">
        <f t="shared" si="0"/>
        <v>0</v>
      </c>
      <c r="F36" s="76">
        <f>分析係数表!C39</f>
        <v>1</v>
      </c>
      <c r="G36" s="77">
        <f t="shared" si="1"/>
        <v>0</v>
      </c>
      <c r="H36" s="77">
        <v>3.3153206220220985E-2</v>
      </c>
      <c r="I36" s="77">
        <f t="shared" si="2"/>
        <v>3.3153206220220985E-2</v>
      </c>
      <c r="J36" s="76">
        <f>分析係数表!G39</f>
        <v>0.35219608488238197</v>
      </c>
      <c r="K36" s="78">
        <f t="shared" si="3"/>
        <v>1.1676429432060063E-2</v>
      </c>
      <c r="L36" s="79"/>
      <c r="M36" s="80"/>
      <c r="N36" s="81">
        <f>分析係数表!H39</f>
        <v>3.8399944896940056E-3</v>
      </c>
      <c r="O36" s="82">
        <f t="shared" si="4"/>
        <v>8.9137622910177641E-2</v>
      </c>
      <c r="P36" s="76">
        <f>分析係数表!C39</f>
        <v>1</v>
      </c>
      <c r="Q36" s="82">
        <f t="shared" si="5"/>
        <v>8.9137622910177641E-2</v>
      </c>
      <c r="R36" s="83">
        <v>0.14879091653808471</v>
      </c>
      <c r="S36" s="84">
        <f t="shared" si="6"/>
        <v>0.18194412275830568</v>
      </c>
      <c r="T36" s="85">
        <f>分析係数表!F39</f>
        <v>0.70282941273235733</v>
      </c>
      <c r="U36" s="86">
        <f t="shared" si="7"/>
        <v>0.12787568094832391</v>
      </c>
      <c r="V36" s="87">
        <f>分析係数表!D39</f>
        <v>6.3990787958545819E-2</v>
      </c>
      <c r="W36" s="88">
        <f t="shared" si="8"/>
        <v>0</v>
      </c>
      <c r="X36" s="76">
        <f>分析係数表!E39</f>
        <v>7.9453857542358938E-2</v>
      </c>
      <c r="Y36" s="89">
        <f t="shared" si="9"/>
        <v>0</v>
      </c>
    </row>
    <row r="37" spans="1:25" x14ac:dyDescent="0.2">
      <c r="A37" s="6" t="s">
        <v>25</v>
      </c>
      <c r="B37" s="5" t="s">
        <v>40</v>
      </c>
      <c r="C37" s="90"/>
      <c r="D37" s="76">
        <f>投入係数表!AG37</f>
        <v>2.4752475247524753E-3</v>
      </c>
      <c r="E37" s="77">
        <f t="shared" si="0"/>
        <v>0.24752475247524752</v>
      </c>
      <c r="F37" s="76">
        <f>分析係数表!C40</f>
        <v>0.9626016260162602</v>
      </c>
      <c r="G37" s="77">
        <f t="shared" si="1"/>
        <v>0.23826772921194558</v>
      </c>
      <c r="H37" s="77">
        <v>0.24057463260327089</v>
      </c>
      <c r="I37" s="77">
        <f t="shared" si="2"/>
        <v>0.24057463260327089</v>
      </c>
      <c r="J37" s="76">
        <f>分析係数表!G40</f>
        <v>0.50871012884234912</v>
      </c>
      <c r="K37" s="78">
        <f t="shared" si="3"/>
        <v>0.12238275234781074</v>
      </c>
      <c r="L37" s="79"/>
      <c r="M37" s="80"/>
      <c r="N37" s="81">
        <f>分析係数表!H40</f>
        <v>2.9858970605961464E-2</v>
      </c>
      <c r="O37" s="82">
        <f t="shared" si="4"/>
        <v>0.69311496917600024</v>
      </c>
      <c r="P37" s="76">
        <f>分析係数表!C40</f>
        <v>0.9626016260162602</v>
      </c>
      <c r="Q37" s="82">
        <f t="shared" si="5"/>
        <v>0.66719359634502795</v>
      </c>
      <c r="R37" s="83">
        <v>0.66838238750132695</v>
      </c>
      <c r="S37" s="84">
        <f t="shared" si="6"/>
        <v>0.90895702010459778</v>
      </c>
      <c r="T37" s="85">
        <f>分析係数表!F40</f>
        <v>0.70414515272885203</v>
      </c>
      <c r="U37" s="86">
        <f t="shared" si="7"/>
        <v>0.64003767974551418</v>
      </c>
      <c r="V37" s="87">
        <f>分析係数表!D40</f>
        <v>8.6039666071514739E-2</v>
      </c>
      <c r="W37" s="88">
        <f t="shared" si="8"/>
        <v>0</v>
      </c>
      <c r="X37" s="76">
        <f>分析係数表!E40</f>
        <v>4.8545094822178253E-2</v>
      </c>
      <c r="Y37" s="89">
        <f t="shared" si="9"/>
        <v>0</v>
      </c>
    </row>
    <row r="38" spans="1:25" x14ac:dyDescent="0.2">
      <c r="A38" s="6" t="s">
        <v>26</v>
      </c>
      <c r="B38" s="5" t="s">
        <v>277</v>
      </c>
      <c r="C38" s="90"/>
      <c r="D38" s="76">
        <f>投入係数表!AG38</f>
        <v>0</v>
      </c>
      <c r="E38" s="77">
        <f t="shared" si="0"/>
        <v>0</v>
      </c>
      <c r="F38" s="76">
        <f>分析係数表!C41</f>
        <v>0.80407934786411506</v>
      </c>
      <c r="G38" s="77">
        <f t="shared" si="1"/>
        <v>0</v>
      </c>
      <c r="H38" s="77">
        <v>8.2118792789768796E-4</v>
      </c>
      <c r="I38" s="77">
        <f t="shared" si="2"/>
        <v>8.2118792789768796E-4</v>
      </c>
      <c r="J38" s="76">
        <f>分析係数表!G41</f>
        <v>0.44359889765752225</v>
      </c>
      <c r="K38" s="78">
        <f t="shared" si="3"/>
        <v>3.6427805958507922E-4</v>
      </c>
      <c r="L38" s="79"/>
      <c r="M38" s="80"/>
      <c r="N38" s="81">
        <f>分析係数表!H41</f>
        <v>5.117122701886706E-2</v>
      </c>
      <c r="O38" s="82">
        <f t="shared" si="4"/>
        <v>1.1878354383321879</v>
      </c>
      <c r="P38" s="76">
        <f>分析係数表!C41</f>
        <v>0.80407934786411506</v>
      </c>
      <c r="Q38" s="82">
        <f t="shared" si="5"/>
        <v>0.95511394462403088</v>
      </c>
      <c r="R38" s="83">
        <v>0.97246783230773803</v>
      </c>
      <c r="S38" s="84">
        <f t="shared" si="6"/>
        <v>0.97328902023563568</v>
      </c>
      <c r="T38" s="85">
        <f>分析係数表!F41</f>
        <v>0.54800826756858323</v>
      </c>
      <c r="U38" s="86">
        <f t="shared" si="7"/>
        <v>0.53337042982285443</v>
      </c>
      <c r="V38" s="87">
        <f>分析係数表!D41</f>
        <v>0.13760491043467368</v>
      </c>
      <c r="W38" s="88">
        <f t="shared" si="8"/>
        <v>0</v>
      </c>
      <c r="X38" s="76">
        <f>分析係数表!E41</f>
        <v>0.12955655768508079</v>
      </c>
      <c r="Y38" s="89">
        <f t="shared" si="9"/>
        <v>0</v>
      </c>
    </row>
    <row r="39" spans="1:25" x14ac:dyDescent="0.2">
      <c r="A39" s="6" t="s">
        <v>51</v>
      </c>
      <c r="B39" s="5" t="s">
        <v>368</v>
      </c>
      <c r="C39" s="90"/>
      <c r="D39" s="76">
        <f>投入係数表!AG39</f>
        <v>0</v>
      </c>
      <c r="E39" s="77">
        <f>$C$35*D39</f>
        <v>0</v>
      </c>
      <c r="F39" s="76">
        <f>分析係数表!C42</f>
        <v>0.72084063047285463</v>
      </c>
      <c r="G39" s="77">
        <f>E39*F39</f>
        <v>0</v>
      </c>
      <c r="H39" s="77">
        <v>1.5318688436374973E-2</v>
      </c>
      <c r="I39" s="77">
        <f>C39+H39</f>
        <v>1.5318688436374973E-2</v>
      </c>
      <c r="J39" s="76">
        <f>分析係数表!G42</f>
        <v>0.48553519768563164</v>
      </c>
      <c r="K39" s="78">
        <f>I39*J39</f>
        <v>7.4377624182399215E-3</v>
      </c>
      <c r="L39" s="79"/>
      <c r="M39" s="80"/>
      <c r="N39" s="81">
        <f>分析係数表!H42</f>
        <v>1.3345272329654056E-2</v>
      </c>
      <c r="O39" s="82">
        <f t="shared" si="4"/>
        <v>0.30978321863402547</v>
      </c>
      <c r="P39" s="76">
        <f>分析係数表!C42</f>
        <v>0.72084063047285463</v>
      </c>
      <c r="Q39" s="82">
        <f>O39*P39</f>
        <v>0.22330433063006108</v>
      </c>
      <c r="R39" s="83">
        <v>0.23478687117922387</v>
      </c>
      <c r="S39" s="84">
        <f>I39+R39</f>
        <v>0.25010555961559883</v>
      </c>
      <c r="T39" s="85">
        <f>分析係数表!F42</f>
        <v>0.55737704918032782</v>
      </c>
      <c r="U39" s="86">
        <f>S39*T39</f>
        <v>0.13940309880213703</v>
      </c>
      <c r="V39" s="87">
        <f>分析係数表!D42</f>
        <v>0.19961427193828352</v>
      </c>
      <c r="W39" s="88">
        <f>ROUND(S39*V39,0)</f>
        <v>0</v>
      </c>
      <c r="X39" s="76">
        <f>分析係数表!E42</f>
        <v>0.15043394406943106</v>
      </c>
      <c r="Y39" s="89">
        <f>ROUND(S39*X39,0)</f>
        <v>0</v>
      </c>
    </row>
    <row r="40" spans="1:25" x14ac:dyDescent="0.2">
      <c r="A40" s="6" t="s">
        <v>195</v>
      </c>
      <c r="B40" s="5" t="s">
        <v>41</v>
      </c>
      <c r="C40" s="90"/>
      <c r="D40" s="76">
        <f>投入係数表!AG40</f>
        <v>0.21534653465346534</v>
      </c>
      <c r="E40" s="77">
        <f>$C$35*D40</f>
        <v>21.534653465346533</v>
      </c>
      <c r="F40" s="76">
        <f>分析係数表!C43</f>
        <v>0.38963327337469256</v>
      </c>
      <c r="G40" s="77">
        <f>E40*F40</f>
        <v>8.3906175206926363</v>
      </c>
      <c r="H40" s="77">
        <v>9.0008024574267704</v>
      </c>
      <c r="I40" s="77">
        <f>C40+H40</f>
        <v>9.0008024574267704</v>
      </c>
      <c r="J40" s="76">
        <f>分析係数表!G43</f>
        <v>0.33758167298539971</v>
      </c>
      <c r="K40" s="78">
        <f>I40*J40</f>
        <v>3.0385059517892259</v>
      </c>
      <c r="L40" s="79"/>
      <c r="M40" s="80"/>
      <c r="N40" s="81">
        <f>分析係数表!H43</f>
        <v>3.6299140736659033E-2</v>
      </c>
      <c r="O40" s="82">
        <f t="shared" si="4"/>
        <v>0.84261035468454926</v>
      </c>
      <c r="P40" s="76">
        <f>分析係数表!C43</f>
        <v>0.38963327337469256</v>
      </c>
      <c r="Q40" s="82">
        <f>O40*P40</f>
        <v>0.32830903067515166</v>
      </c>
      <c r="R40" s="83">
        <v>0.58689306556221377</v>
      </c>
      <c r="S40" s="84">
        <f>I40+R40</f>
        <v>9.5876955229889838</v>
      </c>
      <c r="T40" s="85">
        <f>分析係数表!F43</f>
        <v>0.6053884004194563</v>
      </c>
      <c r="U40" s="86">
        <f>S40*T40</f>
        <v>5.804279656371083</v>
      </c>
      <c r="V40" s="87">
        <f>分析係数表!D43</f>
        <v>0.1323707348552069</v>
      </c>
      <c r="W40" s="88">
        <f>ROUND(S40*V40,0)</f>
        <v>1</v>
      </c>
      <c r="X40" s="76">
        <f>分析係数表!E43</f>
        <v>0.1111559248205211</v>
      </c>
      <c r="Y40" s="89">
        <f>ROUND(S40*X40,0)</f>
        <v>1</v>
      </c>
    </row>
    <row r="41" spans="1:25" x14ac:dyDescent="0.2">
      <c r="A41" s="6" t="s">
        <v>341</v>
      </c>
      <c r="B41" s="5" t="s">
        <v>42</v>
      </c>
      <c r="C41" s="90"/>
      <c r="D41" s="76">
        <f>投入係数表!AG41</f>
        <v>7.4257425742574254E-3</v>
      </c>
      <c r="E41" s="77">
        <f>$C$35*D41</f>
        <v>0.74257425742574257</v>
      </c>
      <c r="F41" s="76">
        <f>分析係数表!C44</f>
        <v>0.46868809379421872</v>
      </c>
      <c r="G41" s="77">
        <f>E41*F41</f>
        <v>0.34803571321352877</v>
      </c>
      <c r="H41" s="77">
        <v>0.35756197609558771</v>
      </c>
      <c r="I41" s="77">
        <f>C41+H41</f>
        <v>0.35756197609558771</v>
      </c>
      <c r="J41" s="76">
        <f>分析係数表!G44</f>
        <v>0.26169007702763936</v>
      </c>
      <c r="K41" s="78">
        <f>I41*J41</f>
        <v>9.3570421066609288E-2</v>
      </c>
      <c r="L41" s="79"/>
      <c r="M41" s="80"/>
      <c r="N41" s="81">
        <f>分析係数表!H44</f>
        <v>0.11189365109431233</v>
      </c>
      <c r="O41" s="82">
        <f t="shared" si="4"/>
        <v>2.5973823931405127</v>
      </c>
      <c r="P41" s="76">
        <f>分析係数表!C44</f>
        <v>0.46868809379421872</v>
      </c>
      <c r="Q41" s="82">
        <f>O41*P41</f>
        <v>1.217362202695693</v>
      </c>
      <c r="R41" s="83">
        <v>1.237189638182759</v>
      </c>
      <c r="S41" s="84">
        <f>I41+R41</f>
        <v>1.5947516142783467</v>
      </c>
      <c r="T41" s="85">
        <f>分析係数表!F44</f>
        <v>0.56748980516538283</v>
      </c>
      <c r="U41" s="86">
        <f>S41*T41</f>
        <v>0.90500528287399873</v>
      </c>
      <c r="V41" s="87">
        <f>分析係数表!D44</f>
        <v>0.1153375623017671</v>
      </c>
      <c r="W41" s="88">
        <f>ROUND(S41*V41,0)</f>
        <v>0</v>
      </c>
      <c r="X41" s="76">
        <f>分析係数表!E44</f>
        <v>8.8151336656094245E-2</v>
      </c>
      <c r="Y41" s="89">
        <f>ROUND(S41*X41,0)</f>
        <v>0</v>
      </c>
    </row>
    <row r="42" spans="1:25" x14ac:dyDescent="0.2">
      <c r="A42" s="6" t="s">
        <v>342</v>
      </c>
      <c r="B42" s="5" t="s">
        <v>279</v>
      </c>
      <c r="C42" s="90"/>
      <c r="D42" s="76">
        <f>投入係数表!AG42</f>
        <v>0</v>
      </c>
      <c r="E42" s="77">
        <f>$C$35*D42</f>
        <v>0</v>
      </c>
      <c r="F42" s="76">
        <f>分析係数表!C45</f>
        <v>1</v>
      </c>
      <c r="G42" s="77">
        <f>E42*F42</f>
        <v>0</v>
      </c>
      <c r="H42" s="77">
        <v>2.6600654508506311E-2</v>
      </c>
      <c r="I42" s="77">
        <f>C42+H42</f>
        <v>2.6600654508506311E-2</v>
      </c>
      <c r="J42" s="76">
        <f>分析係数表!G45</f>
        <v>0</v>
      </c>
      <c r="K42" s="78">
        <f>I42*J42</f>
        <v>0</v>
      </c>
      <c r="L42" s="79"/>
      <c r="M42" s="80"/>
      <c r="N42" s="81">
        <f>分析係数表!H45</f>
        <v>0</v>
      </c>
      <c r="O42" s="82">
        <f t="shared" si="4"/>
        <v>0</v>
      </c>
      <c r="P42" s="76">
        <f>分析係数表!C45</f>
        <v>1</v>
      </c>
      <c r="Q42" s="82">
        <f>O42*P42</f>
        <v>0</v>
      </c>
      <c r="R42" s="83">
        <v>2.4492958321724861E-2</v>
      </c>
      <c r="S42" s="84">
        <f>I42+R42</f>
        <v>5.1093612830231172E-2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投入係数表!AG43</f>
        <v>2.4752475247524753E-3</v>
      </c>
      <c r="E43" s="77">
        <f>$C$35*D43</f>
        <v>0.24752475247524752</v>
      </c>
      <c r="F43" s="76">
        <f>分析係数表!C46</f>
        <v>0.536069455406472</v>
      </c>
      <c r="G43" s="77">
        <f>E43*F43</f>
        <v>0.13269045925902773</v>
      </c>
      <c r="H43" s="77">
        <v>0.17496668833121279</v>
      </c>
      <c r="I43" s="77">
        <f>C43+H43</f>
        <v>0.17496668833121279</v>
      </c>
      <c r="J43" s="76">
        <f>分析係数表!G46</f>
        <v>9.4007050528789656E-3</v>
      </c>
      <c r="K43" s="78">
        <f>I43*J43</f>
        <v>1.6448102310807312E-3</v>
      </c>
      <c r="L43" s="79"/>
      <c r="M43" s="80"/>
      <c r="N43" s="81">
        <f>分析係数表!H46</f>
        <v>2.2310999374350673E-2</v>
      </c>
      <c r="O43" s="82">
        <f t="shared" si="4"/>
        <v>0.51790424551847614</v>
      </c>
      <c r="P43" s="76">
        <f>分析係数表!C46</f>
        <v>0.536069455406472</v>
      </c>
      <c r="Q43" s="82">
        <f>O43*P43</f>
        <v>0.27763264684778927</v>
      </c>
      <c r="R43" s="83">
        <v>0.31482141319286161</v>
      </c>
      <c r="S43" s="84">
        <f>I43+R43</f>
        <v>0.48978810152407437</v>
      </c>
      <c r="T43" s="85">
        <f>分析係数表!F46</f>
        <v>0.31345475910693305</v>
      </c>
      <c r="U43" s="86">
        <f>S43*T43</f>
        <v>0.15352641137667081</v>
      </c>
      <c r="V43" s="87">
        <f>分析係数表!D46</f>
        <v>1.7626321974148062E-3</v>
      </c>
      <c r="W43" s="88">
        <f>ROUND(S43*V43,0)</f>
        <v>0</v>
      </c>
      <c r="X43" s="76">
        <f>分析係数表!E46</f>
        <v>4.4065804935370153E-3</v>
      </c>
      <c r="Y43" s="89">
        <f>ROUND(S43*X43,0)</f>
        <v>0</v>
      </c>
    </row>
    <row r="44" spans="1:25" x14ac:dyDescent="0.2">
      <c r="A44" s="192">
        <v>40</v>
      </c>
      <c r="B44" s="14" t="s">
        <v>151</v>
      </c>
      <c r="C44" s="197">
        <f>SUM(C5:C43)</f>
        <v>100</v>
      </c>
      <c r="D44" s="92">
        <f>投入係数表!AG44</f>
        <v>0.4405940594059406</v>
      </c>
      <c r="E44" s="91">
        <f>SUM(E5:E43)</f>
        <v>44.059405940594061</v>
      </c>
      <c r="F44" s="92">
        <f>分析係数表!C47</f>
        <v>0.44522465035354009</v>
      </c>
      <c r="G44" s="91">
        <f>SUM(G5:G43)</f>
        <v>14.119730512583589</v>
      </c>
      <c r="H44" s="91">
        <f>SUM(H5:H43)</f>
        <v>15.884767838898322</v>
      </c>
      <c r="I44" s="91">
        <f>SUM(I5:I43)</f>
        <v>115.88476783889833</v>
      </c>
      <c r="J44" s="92">
        <f>分析係数表!G47</f>
        <v>0.26635660586338372</v>
      </c>
      <c r="K44" s="93">
        <f>SUM(K5:K43)</f>
        <v>37.002586518940916</v>
      </c>
      <c r="L44" s="94">
        <f>最終需要_まとめ!$L$33</f>
        <v>0.62733333333333341</v>
      </c>
      <c r="M44" s="91">
        <f>K44*L44</f>
        <v>23.212955942882271</v>
      </c>
      <c r="N44" s="95">
        <f>分析係数表!H47</f>
        <v>1</v>
      </c>
      <c r="O44" s="96">
        <f>SUM(O5:O43)</f>
        <v>23.212955942882267</v>
      </c>
      <c r="P44" s="92">
        <f>分析係数表!C47</f>
        <v>0.44522465035354009</v>
      </c>
      <c r="Q44" s="96">
        <f>SUM(Q5:Q43)</f>
        <v>11.276691305385826</v>
      </c>
      <c r="R44" s="91">
        <f>SUM(R5:R43)</f>
        <v>12.649267776596668</v>
      </c>
      <c r="S44" s="97">
        <f>SUM(S5:S43)</f>
        <v>128.53403561549501</v>
      </c>
      <c r="T44" s="98">
        <f>分析係数表!F47</f>
        <v>0.51444037128882703</v>
      </c>
      <c r="U44" s="99">
        <f>SUM(U5:U43)</f>
        <v>72.109689075349806</v>
      </c>
      <c r="V44" s="100">
        <f>分析係数表!D47</f>
        <v>9.5757819315252443E-2</v>
      </c>
      <c r="W44" s="101">
        <f>SUM(W5:W43)</f>
        <v>17</v>
      </c>
      <c r="X44" s="92">
        <f>分析係数表!E47</f>
        <v>7.8077982415729788E-2</v>
      </c>
      <c r="Y44" s="102">
        <f>SUM(Y5:Y43)</f>
        <v>16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289</v>
      </c>
      <c r="S2" s="3" t="s">
        <v>153</v>
      </c>
      <c r="U2" s="64" t="s">
        <v>210</v>
      </c>
      <c r="W2" s="3" t="s">
        <v>130</v>
      </c>
      <c r="Y2" s="3" t="s">
        <v>154</v>
      </c>
    </row>
    <row r="3" spans="1:25" ht="44" x14ac:dyDescent="0.2">
      <c r="B3" s="65"/>
      <c r="C3" s="66" t="s">
        <v>228</v>
      </c>
      <c r="D3" s="66" t="s">
        <v>231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投入係数表!AH5</f>
        <v>0</v>
      </c>
      <c r="E5" s="77">
        <f t="shared" ref="E5:E38" si="0">$C$36*D5</f>
        <v>0</v>
      </c>
      <c r="F5" s="76">
        <f>分析係数表!C8</f>
        <v>0.25708080716677228</v>
      </c>
      <c r="G5" s="77">
        <f t="shared" ref="G5:G38" si="1">E5*F5</f>
        <v>0</v>
      </c>
      <c r="H5" s="77">
        <f t="array" ref="H5:H43">MMULT(逆行列係数!C5:AO43,'32'!G5:G43)</f>
        <v>1.3727439575424568E-3</v>
      </c>
      <c r="I5" s="77">
        <f t="shared" ref="I5:I38" si="2">C5+H5</f>
        <v>1.3727439575424568E-3</v>
      </c>
      <c r="J5" s="76">
        <f>分析係数表!G8</f>
        <v>0.11961316593145571</v>
      </c>
      <c r="K5" s="78">
        <f t="shared" ref="K5:K38" si="3">I5*J5</f>
        <v>1.6419825077492909E-4</v>
      </c>
      <c r="L5" s="79" t="s">
        <v>188</v>
      </c>
      <c r="M5" s="80" t="s">
        <v>188</v>
      </c>
      <c r="N5" s="81">
        <f>分析係数表!H8</f>
        <v>1.1829938181254628E-2</v>
      </c>
      <c r="O5" s="82">
        <f t="shared" ref="O5:O43" si="4">$M$44*N5</f>
        <v>0.29544852541535899</v>
      </c>
      <c r="P5" s="76">
        <f>分析係数表!C8</f>
        <v>0.25708080716677228</v>
      </c>
      <c r="Q5" s="82">
        <f t="shared" ref="Q5:Q38" si="5">O5*P5</f>
        <v>7.595414539001312E-2</v>
      </c>
      <c r="R5" s="83">
        <f t="array" ref="R5:R43">MMULT(逆行列係数!C5:AO43,'32'!Q5:Q43)</f>
        <v>0.11012033607155224</v>
      </c>
      <c r="S5" s="84">
        <f t="shared" ref="S5:S38" si="6">I5+R5</f>
        <v>0.11149308002909469</v>
      </c>
      <c r="T5" s="85">
        <f>分析係数表!F8</f>
        <v>0.4511367492365117</v>
      </c>
      <c r="U5" s="86">
        <f t="shared" ref="U5:U38" si="7">S5*T5</f>
        <v>5.0298625686692022E-2</v>
      </c>
      <c r="V5" s="87">
        <f>分析係数表!D8</f>
        <v>0.32558534102477094</v>
      </c>
      <c r="W5" s="88">
        <f t="shared" ref="W5:W38" si="8">ROUND(S5*V5,0)</f>
        <v>0</v>
      </c>
      <c r="X5" s="76">
        <f>分析係数表!E8</f>
        <v>0.2662029182219206</v>
      </c>
      <c r="Y5" s="89">
        <f t="shared" ref="Y5:Y38" si="9">ROUND(S5*X5,0)</f>
        <v>0</v>
      </c>
    </row>
    <row r="6" spans="1:25" x14ac:dyDescent="0.2">
      <c r="A6" s="6" t="s">
        <v>220</v>
      </c>
      <c r="B6" s="5" t="s">
        <v>266</v>
      </c>
      <c r="C6" s="90"/>
      <c r="D6" s="76">
        <f>投入係数表!AH6</f>
        <v>0</v>
      </c>
      <c r="E6" s="77">
        <f t="shared" si="0"/>
        <v>0</v>
      </c>
      <c r="F6" s="76">
        <f>分析係数表!C9</f>
        <v>5.5710306406685284E-2</v>
      </c>
      <c r="G6" s="77">
        <f t="shared" si="1"/>
        <v>0</v>
      </c>
      <c r="H6" s="77">
        <v>1.8782791301902253E-4</v>
      </c>
      <c r="I6" s="77">
        <f t="shared" si="2"/>
        <v>1.8782791301902253E-4</v>
      </c>
      <c r="J6" s="76">
        <f>分析係数表!G9</f>
        <v>0.27272727272727271</v>
      </c>
      <c r="K6" s="78">
        <f t="shared" si="3"/>
        <v>5.1225794459733411E-5</v>
      </c>
      <c r="L6" s="79"/>
      <c r="M6" s="80"/>
      <c r="N6" s="81">
        <f>分析係数表!H9</f>
        <v>6.1990942434522072E-4</v>
      </c>
      <c r="O6" s="82">
        <f t="shared" si="4"/>
        <v>1.5482018799058115E-2</v>
      </c>
      <c r="P6" s="76">
        <f>分析係数表!C9</f>
        <v>5.5710306406685284E-2</v>
      </c>
      <c r="Q6" s="82">
        <f t="shared" si="5"/>
        <v>8.6250801108958932E-4</v>
      </c>
      <c r="R6" s="83">
        <v>1.0023173436486228E-3</v>
      </c>
      <c r="S6" s="84">
        <f t="shared" si="6"/>
        <v>1.1901452566676453E-3</v>
      </c>
      <c r="T6" s="85">
        <f>分析係数表!F9</f>
        <v>0.77272727272727271</v>
      </c>
      <c r="U6" s="86">
        <f t="shared" si="7"/>
        <v>9.196576983340896E-4</v>
      </c>
      <c r="V6" s="87">
        <f>分析係数表!D9</f>
        <v>0</v>
      </c>
      <c r="W6" s="88">
        <f t="shared" si="8"/>
        <v>0</v>
      </c>
      <c r="X6" s="76">
        <f>分析係数表!E9</f>
        <v>0</v>
      </c>
      <c r="Y6" s="89">
        <f t="shared" si="9"/>
        <v>0</v>
      </c>
    </row>
    <row r="7" spans="1:25" x14ac:dyDescent="0.2">
      <c r="A7" s="6" t="s">
        <v>221</v>
      </c>
      <c r="B7" s="5" t="s">
        <v>267</v>
      </c>
      <c r="C7" s="90"/>
      <c r="D7" s="76">
        <f>投入係数表!AH7</f>
        <v>0</v>
      </c>
      <c r="E7" s="77">
        <f t="shared" si="0"/>
        <v>0</v>
      </c>
      <c r="F7" s="76">
        <f>分析係数表!C10</f>
        <v>2.7964205816555232E-3</v>
      </c>
      <c r="G7" s="77">
        <f t="shared" si="1"/>
        <v>0</v>
      </c>
      <c r="H7" s="77">
        <v>1.4298255521566148E-5</v>
      </c>
      <c r="I7" s="77">
        <f t="shared" si="2"/>
        <v>1.4298255521566148E-5</v>
      </c>
      <c r="J7" s="76">
        <f>分析係数表!G10</f>
        <v>0.2857142857142857</v>
      </c>
      <c r="K7" s="78">
        <f t="shared" si="3"/>
        <v>4.0852158633046133E-6</v>
      </c>
      <c r="L7" s="79"/>
      <c r="M7" s="80"/>
      <c r="N7" s="81">
        <f>分析係数表!H10</f>
        <v>1.205379436226818E-3</v>
      </c>
      <c r="O7" s="82">
        <f t="shared" si="4"/>
        <v>3.0103925442612998E-2</v>
      </c>
      <c r="P7" s="76">
        <f>分析係数表!C10</f>
        <v>2.7964205816555232E-3</v>
      </c>
      <c r="Q7" s="82">
        <f t="shared" si="5"/>
        <v>8.4183236696346351E-5</v>
      </c>
      <c r="R7" s="83">
        <v>1.4933801340737092E-4</v>
      </c>
      <c r="S7" s="84">
        <f t="shared" si="6"/>
        <v>1.6363626892893705E-4</v>
      </c>
      <c r="T7" s="85">
        <f>分析係数表!F10</f>
        <v>0.5714285714285714</v>
      </c>
      <c r="U7" s="86">
        <f t="shared" si="7"/>
        <v>9.3506439387964024E-5</v>
      </c>
      <c r="V7" s="87">
        <f>分析係数表!D10</f>
        <v>0.14285714285714285</v>
      </c>
      <c r="W7" s="88">
        <f t="shared" si="8"/>
        <v>0</v>
      </c>
      <c r="X7" s="76">
        <f>分析係数表!E10</f>
        <v>0</v>
      </c>
      <c r="Y7" s="89">
        <f t="shared" si="9"/>
        <v>0</v>
      </c>
    </row>
    <row r="8" spans="1:25" x14ac:dyDescent="0.2">
      <c r="A8" s="6" t="s">
        <v>222</v>
      </c>
      <c r="B8" s="5" t="s">
        <v>27</v>
      </c>
      <c r="C8" s="90"/>
      <c r="D8" s="76">
        <f>投入係数表!AH8</f>
        <v>0</v>
      </c>
      <c r="E8" s="77">
        <f t="shared" si="0"/>
        <v>0</v>
      </c>
      <c r="F8" s="76">
        <f>分析係数表!C11</f>
        <v>6.4759848893686245E-3</v>
      </c>
      <c r="G8" s="77">
        <f t="shared" si="1"/>
        <v>0</v>
      </c>
      <c r="H8" s="77">
        <v>4.8989137558403306E-4</v>
      </c>
      <c r="I8" s="77">
        <f t="shared" si="2"/>
        <v>4.8989137558403306E-4</v>
      </c>
      <c r="J8" s="76">
        <f>分析係数表!G11</f>
        <v>0.45</v>
      </c>
      <c r="K8" s="78">
        <f t="shared" si="3"/>
        <v>2.2045111901281488E-4</v>
      </c>
      <c r="L8" s="79"/>
      <c r="M8" s="80"/>
      <c r="N8" s="81">
        <f>分析係数表!H11</f>
        <v>-2.2959608309082246E-5</v>
      </c>
      <c r="O8" s="82">
        <f t="shared" si="4"/>
        <v>-5.7340810366881894E-4</v>
      </c>
      <c r="P8" s="76">
        <f>分析係数表!C11</f>
        <v>6.4759848893686245E-3</v>
      </c>
      <c r="Q8" s="82">
        <f t="shared" si="5"/>
        <v>-3.7133822148007891E-6</v>
      </c>
      <c r="R8" s="83">
        <v>1.9336185398535457E-4</v>
      </c>
      <c r="S8" s="84">
        <f t="shared" si="6"/>
        <v>6.8325322956938757E-4</v>
      </c>
      <c r="T8" s="85">
        <f>分析係数表!F11</f>
        <v>0.7</v>
      </c>
      <c r="U8" s="86">
        <f t="shared" si="7"/>
        <v>4.7827726069857128E-4</v>
      </c>
      <c r="V8" s="87">
        <f>分析係数表!D11</f>
        <v>0</v>
      </c>
      <c r="W8" s="88">
        <f t="shared" si="8"/>
        <v>0</v>
      </c>
      <c r="X8" s="76">
        <f>分析係数表!E11</f>
        <v>0</v>
      </c>
      <c r="Y8" s="89">
        <f t="shared" si="9"/>
        <v>0</v>
      </c>
    </row>
    <row r="9" spans="1:25" x14ac:dyDescent="0.2">
      <c r="A9" s="6" t="s">
        <v>223</v>
      </c>
      <c r="B9" s="5" t="s">
        <v>191</v>
      </c>
      <c r="C9" s="90"/>
      <c r="D9" s="76">
        <f>投入係数表!AH9</f>
        <v>3.2900148050666228E-4</v>
      </c>
      <c r="E9" s="77">
        <f t="shared" si="0"/>
        <v>3.2900148050666225E-2</v>
      </c>
      <c r="F9" s="76">
        <f>分析係数表!C12</f>
        <v>0.17595248540478525</v>
      </c>
      <c r="G9" s="77">
        <f t="shared" si="1"/>
        <v>5.7888628197001234E-3</v>
      </c>
      <c r="H9" s="77">
        <v>7.2063117233888774E-3</v>
      </c>
      <c r="I9" s="77">
        <f t="shared" si="2"/>
        <v>7.2063117233888774E-3</v>
      </c>
      <c r="J9" s="76">
        <f>分析係数表!G12</f>
        <v>0.14349788595589075</v>
      </c>
      <c r="K9" s="78">
        <f t="shared" si="3"/>
        <v>1.0340904978454557E-3</v>
      </c>
      <c r="L9" s="79"/>
      <c r="M9" s="80"/>
      <c r="N9" s="81">
        <f>分析係数表!H12</f>
        <v>9.2205786969274298E-2</v>
      </c>
      <c r="O9" s="82">
        <f t="shared" si="4"/>
        <v>2.3028069443339771</v>
      </c>
      <c r="P9" s="76">
        <f>分析係数表!C12</f>
        <v>0.17595248540478525</v>
      </c>
      <c r="Q9" s="82">
        <f t="shared" si="5"/>
        <v>0.40518460526296224</v>
      </c>
      <c r="R9" s="83">
        <v>0.45048748127123356</v>
      </c>
      <c r="S9" s="84">
        <f t="shared" si="6"/>
        <v>0.45769379299462243</v>
      </c>
      <c r="T9" s="85">
        <f>分析係数表!F12</f>
        <v>0.29285224545766197</v>
      </c>
      <c r="U9" s="86">
        <f t="shared" si="7"/>
        <v>0.13403665501050949</v>
      </c>
      <c r="V9" s="87">
        <f>分析係数表!D12</f>
        <v>4.4880585075991318E-2</v>
      </c>
      <c r="W9" s="88">
        <f t="shared" si="8"/>
        <v>0</v>
      </c>
      <c r="X9" s="76">
        <f>分析係数表!E12</f>
        <v>4.4223517312307163E-2</v>
      </c>
      <c r="Y9" s="89">
        <f t="shared" si="9"/>
        <v>0</v>
      </c>
    </row>
    <row r="10" spans="1:25" x14ac:dyDescent="0.2">
      <c r="A10" s="6" t="s">
        <v>224</v>
      </c>
      <c r="B10" s="5" t="s">
        <v>28</v>
      </c>
      <c r="C10" s="90"/>
      <c r="D10" s="76">
        <f>投入係数表!AH10</f>
        <v>3.2900148050666227E-3</v>
      </c>
      <c r="E10" s="77">
        <f t="shared" si="0"/>
        <v>0.32900148050666228</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0.35207257565265487</v>
      </c>
      <c r="P10" s="76">
        <f>分析係数表!C13</f>
        <v>0</v>
      </c>
      <c r="Q10" s="82">
        <f t="shared" si="5"/>
        <v>0</v>
      </c>
      <c r="R10" s="83">
        <v>0</v>
      </c>
      <c r="S10" s="84">
        <f t="shared" si="6"/>
        <v>0</v>
      </c>
      <c r="T10" s="85">
        <f>分析係数表!F13</f>
        <v>0.37873754152823919</v>
      </c>
      <c r="U10" s="86">
        <f t="shared" si="7"/>
        <v>0</v>
      </c>
      <c r="V10" s="87">
        <f>分析係数表!D13</f>
        <v>0.50166112956810627</v>
      </c>
      <c r="W10" s="88">
        <f t="shared" si="8"/>
        <v>0</v>
      </c>
      <c r="X10" s="76">
        <f>分析係数表!E13</f>
        <v>0.36212624584717606</v>
      </c>
      <c r="Y10" s="89">
        <f t="shared" si="9"/>
        <v>0</v>
      </c>
    </row>
    <row r="11" spans="1:25" x14ac:dyDescent="0.2">
      <c r="A11" s="6" t="s">
        <v>225</v>
      </c>
      <c r="B11" s="5" t="s">
        <v>268</v>
      </c>
      <c r="C11" s="90"/>
      <c r="D11" s="76">
        <f>投入係数表!AH11</f>
        <v>1.2337555518999836E-3</v>
      </c>
      <c r="E11" s="77">
        <f t="shared" si="0"/>
        <v>0.12337555518999836</v>
      </c>
      <c r="F11" s="76">
        <f>分析係数表!C14</f>
        <v>0.19640062597809071</v>
      </c>
      <c r="G11" s="77">
        <f t="shared" si="1"/>
        <v>2.4231036269710158E-2</v>
      </c>
      <c r="H11" s="77">
        <v>9.9794077185645147E-2</v>
      </c>
      <c r="I11" s="77">
        <f t="shared" si="2"/>
        <v>9.9794077185645147E-2</v>
      </c>
      <c r="J11" s="76">
        <f>分析係数表!G14</f>
        <v>0.16773857118025379</v>
      </c>
      <c r="K11" s="78">
        <f t="shared" si="3"/>
        <v>1.673931591937208E-2</v>
      </c>
      <c r="L11" s="79"/>
      <c r="M11" s="80"/>
      <c r="N11" s="81">
        <f>分析係数表!H14</f>
        <v>1.1652001216859241E-3</v>
      </c>
      <c r="O11" s="82">
        <f t="shared" si="4"/>
        <v>2.9100461261192565E-2</v>
      </c>
      <c r="P11" s="76">
        <f>分析係数表!C14</f>
        <v>0.19640062597809071</v>
      </c>
      <c r="Q11" s="82">
        <f t="shared" si="5"/>
        <v>5.7153488079493987E-3</v>
      </c>
      <c r="R11" s="83">
        <v>3.2055526283245102E-2</v>
      </c>
      <c r="S11" s="84">
        <f t="shared" si="6"/>
        <v>0.13184960346889024</v>
      </c>
      <c r="T11" s="85">
        <f>分析係数表!F14</f>
        <v>0.31948548583347819</v>
      </c>
      <c r="U11" s="86">
        <f t="shared" si="7"/>
        <v>4.2124034621209852E-2</v>
      </c>
      <c r="V11" s="87">
        <f>分析係数表!D14</f>
        <v>9.0039979141317575E-2</v>
      </c>
      <c r="W11" s="88">
        <f t="shared" si="8"/>
        <v>0</v>
      </c>
      <c r="X11" s="76">
        <f>分析係数表!E14</f>
        <v>7.6134190856944201E-2</v>
      </c>
      <c r="Y11" s="89">
        <f t="shared" si="9"/>
        <v>0</v>
      </c>
    </row>
    <row r="12" spans="1:25" x14ac:dyDescent="0.2">
      <c r="A12" s="6" t="s">
        <v>226</v>
      </c>
      <c r="B12" s="5" t="s">
        <v>29</v>
      </c>
      <c r="C12" s="90"/>
      <c r="D12" s="76">
        <f>投入係数表!AH12</f>
        <v>9.0475407139332129E-4</v>
      </c>
      <c r="E12" s="77">
        <f t="shared" si="0"/>
        <v>9.0475407139332123E-2</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0.21216099835746302</v>
      </c>
      <c r="P12" s="76">
        <f>分析係数表!C15</f>
        <v>0</v>
      </c>
      <c r="Q12" s="82">
        <f t="shared" si="5"/>
        <v>0</v>
      </c>
      <c r="R12" s="83">
        <v>0</v>
      </c>
      <c r="S12" s="84">
        <f t="shared" si="6"/>
        <v>0</v>
      </c>
      <c r="T12" s="85">
        <f>分析係数表!F15</f>
        <v>0.30372492836676218</v>
      </c>
      <c r="U12" s="86">
        <f t="shared" si="7"/>
        <v>0</v>
      </c>
      <c r="V12" s="87">
        <f>分析係数表!D15</f>
        <v>2.2027220630372494E-2</v>
      </c>
      <c r="W12" s="88">
        <f t="shared" si="8"/>
        <v>0</v>
      </c>
      <c r="X12" s="76">
        <f>分析係数表!E15</f>
        <v>2.0355778414517668E-2</v>
      </c>
      <c r="Y12" s="89">
        <f t="shared" si="9"/>
        <v>0</v>
      </c>
    </row>
    <row r="13" spans="1:25" x14ac:dyDescent="0.2">
      <c r="A13" s="6" t="s">
        <v>227</v>
      </c>
      <c r="B13" s="5" t="s">
        <v>30</v>
      </c>
      <c r="C13" s="90"/>
      <c r="D13" s="76">
        <f>投入係数表!AH13</f>
        <v>1.0857048856719856E-2</v>
      </c>
      <c r="E13" s="77">
        <f t="shared" si="0"/>
        <v>1.0857048856719855</v>
      </c>
      <c r="F13" s="76">
        <f>分析係数表!C16</f>
        <v>6.4643221946592777E-2</v>
      </c>
      <c r="G13" s="77">
        <f t="shared" si="1"/>
        <v>7.0183461892994292E-2</v>
      </c>
      <c r="H13" s="77">
        <v>7.9651838291565927E-2</v>
      </c>
      <c r="I13" s="77">
        <f t="shared" si="2"/>
        <v>7.9651838291565927E-2</v>
      </c>
      <c r="J13" s="76">
        <f>分析係数表!G16</f>
        <v>3.2854209445585217E-2</v>
      </c>
      <c r="K13" s="78">
        <f t="shared" si="3"/>
        <v>2.6168981779569915E-3</v>
      </c>
      <c r="L13" s="79"/>
      <c r="M13" s="80"/>
      <c r="N13" s="81">
        <f>分析係数表!H16</f>
        <v>1.6731814555243689E-2</v>
      </c>
      <c r="O13" s="82">
        <f t="shared" si="4"/>
        <v>0.4178711555486519</v>
      </c>
      <c r="P13" s="76">
        <f>分析係数表!C16</f>
        <v>6.4643221946592777E-2</v>
      </c>
      <c r="Q13" s="82">
        <f t="shared" si="5"/>
        <v>2.70125378532107E-2</v>
      </c>
      <c r="R13" s="83">
        <v>3.2041271199142983E-2</v>
      </c>
      <c r="S13" s="84">
        <f t="shared" si="6"/>
        <v>0.1116931094907089</v>
      </c>
      <c r="T13" s="85">
        <f>分析係数表!F16</f>
        <v>0.28747433264887062</v>
      </c>
      <c r="U13" s="86">
        <f t="shared" si="7"/>
        <v>3.2108902112318781E-2</v>
      </c>
      <c r="V13" s="87">
        <f>分析係数表!D16</f>
        <v>2.0533880903490759E-2</v>
      </c>
      <c r="W13" s="88">
        <f t="shared" si="8"/>
        <v>0</v>
      </c>
      <c r="X13" s="76">
        <f>分析係数表!E16</f>
        <v>1.9507186858316223E-2</v>
      </c>
      <c r="Y13" s="89">
        <f t="shared" si="9"/>
        <v>0</v>
      </c>
    </row>
    <row r="14" spans="1:25" x14ac:dyDescent="0.2">
      <c r="A14" s="6" t="s">
        <v>2</v>
      </c>
      <c r="B14" s="5" t="s">
        <v>365</v>
      </c>
      <c r="C14" s="90"/>
      <c r="D14" s="76">
        <f>投入係数表!AH14</f>
        <v>1.8917585129133081E-3</v>
      </c>
      <c r="E14" s="77">
        <f t="shared" si="0"/>
        <v>0.1891758512913308</v>
      </c>
      <c r="F14" s="76">
        <f>分析係数表!C17</f>
        <v>7.1833954921355581E-2</v>
      </c>
      <c r="G14" s="77">
        <f t="shared" si="1"/>
        <v>1.3589249573870523E-2</v>
      </c>
      <c r="H14" s="77">
        <v>2.8403330638299105E-2</v>
      </c>
      <c r="I14" s="77">
        <f t="shared" si="2"/>
        <v>2.8403330638299105E-2</v>
      </c>
      <c r="J14" s="76">
        <f>分析係数表!G17</f>
        <v>0.22404227212681638</v>
      </c>
      <c r="K14" s="78">
        <f t="shared" si="3"/>
        <v>6.363546732173749E-3</v>
      </c>
      <c r="L14" s="79"/>
      <c r="M14" s="80"/>
      <c r="N14" s="81">
        <f>分析係数表!H17</f>
        <v>2.8642111365580103E-3</v>
      </c>
      <c r="O14" s="82">
        <f t="shared" si="4"/>
        <v>7.1532660932685177E-2</v>
      </c>
      <c r="P14" s="76">
        <f>分析係数表!C17</f>
        <v>7.1833954921355581E-2</v>
      </c>
      <c r="Q14" s="82">
        <f t="shared" si="5"/>
        <v>5.1384739408431206E-3</v>
      </c>
      <c r="R14" s="83">
        <v>1.1851843828365047E-2</v>
      </c>
      <c r="S14" s="84">
        <f t="shared" si="6"/>
        <v>4.0255174466664156E-2</v>
      </c>
      <c r="T14" s="85">
        <f>分析係数表!F17</f>
        <v>0.35984147952443857</v>
      </c>
      <c r="U14" s="86">
        <f t="shared" si="7"/>
        <v>1.4485481538598832E-2</v>
      </c>
      <c r="V14" s="87">
        <f>分析係数表!D17</f>
        <v>0.11783355350066051</v>
      </c>
      <c r="W14" s="88">
        <f t="shared" si="8"/>
        <v>0</v>
      </c>
      <c r="X14" s="76">
        <f>分析係数表!E17</f>
        <v>0.10752972258916776</v>
      </c>
      <c r="Y14" s="89">
        <f t="shared" si="9"/>
        <v>0</v>
      </c>
    </row>
    <row r="15" spans="1:25" x14ac:dyDescent="0.2">
      <c r="A15" s="6" t="s">
        <v>3</v>
      </c>
      <c r="B15" s="5" t="s">
        <v>31</v>
      </c>
      <c r="C15" s="90"/>
      <c r="D15" s="76">
        <f>投入係数表!AH15</f>
        <v>1.6450074025333114E-4</v>
      </c>
      <c r="E15" s="77">
        <f t="shared" si="0"/>
        <v>1.6450074025333113E-2</v>
      </c>
      <c r="F15" s="76">
        <f>分析係数表!C18</f>
        <v>8.5547050877982866E-2</v>
      </c>
      <c r="G15" s="77">
        <f t="shared" si="1"/>
        <v>1.4072553195917561E-3</v>
      </c>
      <c r="H15" s="77">
        <v>7.3396806502001753E-3</v>
      </c>
      <c r="I15" s="77">
        <f t="shared" si="2"/>
        <v>7.3396806502001753E-3</v>
      </c>
      <c r="J15" s="76">
        <f>分析係数表!G18</f>
        <v>0.21485411140583555</v>
      </c>
      <c r="K15" s="78">
        <f t="shared" si="3"/>
        <v>1.576960564101364E-3</v>
      </c>
      <c r="L15" s="79"/>
      <c r="M15" s="80"/>
      <c r="N15" s="81">
        <f>分析係数表!H18</f>
        <v>4.4771236202710384E-4</v>
      </c>
      <c r="O15" s="82">
        <f t="shared" si="4"/>
        <v>1.1181458021541971E-2</v>
      </c>
      <c r="P15" s="76">
        <f>分析係数表!C18</f>
        <v>8.5547050877982866E-2</v>
      </c>
      <c r="Q15" s="82">
        <f t="shared" si="5"/>
        <v>9.5654075825888068E-4</v>
      </c>
      <c r="R15" s="83">
        <v>2.3819623633279602E-3</v>
      </c>
      <c r="S15" s="84">
        <f t="shared" si="6"/>
        <v>9.7216430135281355E-3</v>
      </c>
      <c r="T15" s="85">
        <f>分析係数表!F18</f>
        <v>0.45800176834659595</v>
      </c>
      <c r="U15" s="86">
        <f t="shared" si="7"/>
        <v>4.4525296914302162E-3</v>
      </c>
      <c r="V15" s="87">
        <f>分析係数表!D18</f>
        <v>9.637488947833775E-2</v>
      </c>
      <c r="W15" s="88">
        <f t="shared" si="8"/>
        <v>0</v>
      </c>
      <c r="X15" s="76">
        <f>分析係数表!E18</f>
        <v>8.3996463306808128E-2</v>
      </c>
      <c r="Y15" s="89">
        <f t="shared" si="9"/>
        <v>0</v>
      </c>
    </row>
    <row r="16" spans="1:25" x14ac:dyDescent="0.2">
      <c r="A16" s="6" t="s">
        <v>4</v>
      </c>
      <c r="B16" s="5" t="s">
        <v>32</v>
      </c>
      <c r="C16" s="90"/>
      <c r="D16" s="76">
        <f>投入係数表!AH16</f>
        <v>0</v>
      </c>
      <c r="E16" s="77">
        <f t="shared" si="0"/>
        <v>0</v>
      </c>
      <c r="F16" s="76">
        <f>分析係数表!C19</f>
        <v>0.13115875912408759</v>
      </c>
      <c r="G16" s="77">
        <f t="shared" si="1"/>
        <v>0</v>
      </c>
      <c r="H16" s="77">
        <v>1.5615382184888525E-2</v>
      </c>
      <c r="I16" s="77">
        <f t="shared" si="2"/>
        <v>1.5615382184888525E-2</v>
      </c>
      <c r="J16" s="76">
        <f>分析係数表!G19</f>
        <v>5.7684761281883587E-2</v>
      </c>
      <c r="K16" s="78">
        <f t="shared" si="3"/>
        <v>9.0076959366067232E-4</v>
      </c>
      <c r="L16" s="79"/>
      <c r="M16" s="80"/>
      <c r="N16" s="81">
        <f>分析係数表!H19</f>
        <v>-1.1479804154541123E-4</v>
      </c>
      <c r="O16" s="82">
        <f t="shared" si="4"/>
        <v>-2.867040518344095E-3</v>
      </c>
      <c r="P16" s="76">
        <f>分析係数表!C19</f>
        <v>0.13115875912408759</v>
      </c>
      <c r="Q16" s="82">
        <f t="shared" si="5"/>
        <v>-3.7603747674449237E-4</v>
      </c>
      <c r="R16" s="83">
        <v>2.7046956038630195E-3</v>
      </c>
      <c r="S16" s="84">
        <f t="shared" si="6"/>
        <v>1.8320077788751544E-2</v>
      </c>
      <c r="T16" s="85">
        <f>分析係数表!F19</f>
        <v>0.24015696533682146</v>
      </c>
      <c r="U16" s="86">
        <f t="shared" si="7"/>
        <v>4.3996942864810776E-3</v>
      </c>
      <c r="V16" s="87">
        <f>分析係数表!D19</f>
        <v>2.0536298234139962E-2</v>
      </c>
      <c r="W16" s="88">
        <f t="shared" si="8"/>
        <v>0</v>
      </c>
      <c r="X16" s="76">
        <f>分析係数表!E19</f>
        <v>2.0274689339437543E-2</v>
      </c>
      <c r="Y16" s="89">
        <f t="shared" si="9"/>
        <v>0</v>
      </c>
    </row>
    <row r="17" spans="1:25" x14ac:dyDescent="0.2">
      <c r="A17" s="6" t="s">
        <v>5</v>
      </c>
      <c r="B17" s="5" t="s">
        <v>33</v>
      </c>
      <c r="C17" s="90"/>
      <c r="D17" s="76">
        <f>投入係数表!AH17</f>
        <v>2.4675111037999672E-4</v>
      </c>
      <c r="E17" s="77">
        <f t="shared" si="0"/>
        <v>2.4675111037999672E-2</v>
      </c>
      <c r="F17" s="76">
        <f>分析係数表!C20</f>
        <v>0.10578609000584449</v>
      </c>
      <c r="G17" s="77">
        <f t="shared" si="1"/>
        <v>2.6102835171700404E-3</v>
      </c>
      <c r="H17" s="77">
        <v>9.5808000894455781E-3</v>
      </c>
      <c r="I17" s="77">
        <f t="shared" si="2"/>
        <v>9.5808000894455781E-3</v>
      </c>
      <c r="J17" s="76">
        <f>分析係数表!G20</f>
        <v>0.10007552870090634</v>
      </c>
      <c r="K17" s="78">
        <f t="shared" si="3"/>
        <v>9.5880363432895702E-4</v>
      </c>
      <c r="L17" s="79"/>
      <c r="M17" s="80"/>
      <c r="N17" s="81">
        <f>分析係数表!H20</f>
        <v>5.5677050149524447E-4</v>
      </c>
      <c r="O17" s="82">
        <f t="shared" si="4"/>
        <v>1.3905146513968861E-2</v>
      </c>
      <c r="P17" s="76">
        <f>分析係数表!C20</f>
        <v>0.10578609000584449</v>
      </c>
      <c r="Q17" s="82">
        <f t="shared" si="5"/>
        <v>1.4709710806711646E-3</v>
      </c>
      <c r="R17" s="83">
        <v>4.6436105029683044E-3</v>
      </c>
      <c r="S17" s="84">
        <f t="shared" si="6"/>
        <v>1.4224410592413882E-2</v>
      </c>
      <c r="T17" s="85">
        <f>分析係数表!F20</f>
        <v>0.22356495468277945</v>
      </c>
      <c r="U17" s="86">
        <f t="shared" si="7"/>
        <v>3.1800797094822574E-3</v>
      </c>
      <c r="V17" s="87">
        <f>分析係数表!D20</f>
        <v>3.8519637462235648E-2</v>
      </c>
      <c r="W17" s="88">
        <f t="shared" si="8"/>
        <v>0</v>
      </c>
      <c r="X17" s="76">
        <f>分析係数表!E20</f>
        <v>4.1163141993957701E-2</v>
      </c>
      <c r="Y17" s="89">
        <f t="shared" si="9"/>
        <v>0</v>
      </c>
    </row>
    <row r="18" spans="1:25" x14ac:dyDescent="0.2">
      <c r="A18" s="6" t="s">
        <v>6</v>
      </c>
      <c r="B18" s="5" t="s">
        <v>34</v>
      </c>
      <c r="C18" s="90"/>
      <c r="D18" s="76">
        <f>投入係数表!AH18</f>
        <v>4.441519986839941E-3</v>
      </c>
      <c r="E18" s="77">
        <f t="shared" si="0"/>
        <v>0.44415199868399413</v>
      </c>
      <c r="F18" s="76">
        <f>分析係数表!C21</f>
        <v>0.49326544021024965</v>
      </c>
      <c r="G18" s="77">
        <f t="shared" si="1"/>
        <v>0.21908483115112259</v>
      </c>
      <c r="H18" s="77">
        <v>0.29159493006778103</v>
      </c>
      <c r="I18" s="77">
        <f t="shared" si="2"/>
        <v>0.29159493006778103</v>
      </c>
      <c r="J18" s="76">
        <f>分析係数表!G21</f>
        <v>0.28516082529957654</v>
      </c>
      <c r="K18" s="78">
        <f t="shared" si="3"/>
        <v>8.3151450911300745E-2</v>
      </c>
      <c r="L18" s="79"/>
      <c r="M18" s="80"/>
      <c r="N18" s="81">
        <f>分析係数表!H21</f>
        <v>9.2412423444056041E-4</v>
      </c>
      <c r="O18" s="82">
        <f t="shared" si="4"/>
        <v>2.3079676172669965E-2</v>
      </c>
      <c r="P18" s="76">
        <f>分析係数表!C21</f>
        <v>0.49326544021024965</v>
      </c>
      <c r="Q18" s="82">
        <f t="shared" si="5"/>
        <v>1.138440662722206E-2</v>
      </c>
      <c r="R18" s="83">
        <v>3.1872726570268073E-2</v>
      </c>
      <c r="S18" s="84">
        <f t="shared" si="6"/>
        <v>0.32346765663804911</v>
      </c>
      <c r="T18" s="85">
        <f>分析係数表!F21</f>
        <v>0.42584917560140551</v>
      </c>
      <c r="U18" s="86">
        <f t="shared" si="7"/>
        <v>0.13774843491303171</v>
      </c>
      <c r="V18" s="87">
        <f>分析係数表!D21</f>
        <v>0.11514550860437878</v>
      </c>
      <c r="W18" s="88">
        <f t="shared" si="8"/>
        <v>0</v>
      </c>
      <c r="X18" s="76">
        <f>分析係数表!E21</f>
        <v>9.1990269393639065E-2</v>
      </c>
      <c r="Y18" s="89">
        <f t="shared" si="9"/>
        <v>0</v>
      </c>
    </row>
    <row r="19" spans="1:25" x14ac:dyDescent="0.2">
      <c r="A19" s="6" t="s">
        <v>7</v>
      </c>
      <c r="B19" s="5" t="s">
        <v>269</v>
      </c>
      <c r="C19" s="90"/>
      <c r="D19" s="76">
        <f>投入係数表!AH19</f>
        <v>3.2900148050666228E-4</v>
      </c>
      <c r="E19" s="77">
        <f t="shared" si="0"/>
        <v>3.2900148050666225E-2</v>
      </c>
      <c r="F19" s="76">
        <f>分析係数表!C22</f>
        <v>6.9390630503698536E-2</v>
      </c>
      <c r="G19" s="77">
        <f t="shared" si="1"/>
        <v>2.2829620169007576E-3</v>
      </c>
      <c r="H19" s="77">
        <v>6.6774441550997224E-3</v>
      </c>
      <c r="I19" s="77">
        <f t="shared" si="2"/>
        <v>6.6774441550997224E-3</v>
      </c>
      <c r="J19" s="76">
        <f>分析係数表!G22</f>
        <v>0.19456830158086744</v>
      </c>
      <c r="K19" s="78">
        <f t="shared" si="3"/>
        <v>1.2992189681588434E-3</v>
      </c>
      <c r="L19" s="79"/>
      <c r="M19" s="80"/>
      <c r="N19" s="81">
        <f>分析係数表!H22</f>
        <v>4.5919216618164492E-5</v>
      </c>
      <c r="O19" s="82">
        <f t="shared" si="4"/>
        <v>1.1468162073376379E-3</v>
      </c>
      <c r="P19" s="76">
        <f>分析係数表!C22</f>
        <v>6.9390630503698536E-2</v>
      </c>
      <c r="Q19" s="82">
        <f t="shared" si="5"/>
        <v>7.9578299699018955E-5</v>
      </c>
      <c r="R19" s="83">
        <v>8.8777292621883687E-4</v>
      </c>
      <c r="S19" s="84">
        <f t="shared" si="6"/>
        <v>7.5652170813185595E-3</v>
      </c>
      <c r="T19" s="85">
        <f>分析係数表!F22</f>
        <v>0.41264693960275639</v>
      </c>
      <c r="U19" s="86">
        <f t="shared" si="7"/>
        <v>3.1217636760366005E-3</v>
      </c>
      <c r="V19" s="87">
        <f>分析係数表!D22</f>
        <v>5.3506282934738546E-2</v>
      </c>
      <c r="W19" s="88">
        <f t="shared" si="8"/>
        <v>0</v>
      </c>
      <c r="X19" s="76">
        <f>分析係数表!E22</f>
        <v>5.2492906364004867E-2</v>
      </c>
      <c r="Y19" s="89">
        <f t="shared" si="9"/>
        <v>0</v>
      </c>
    </row>
    <row r="20" spans="1:25" x14ac:dyDescent="0.2">
      <c r="A20" s="6" t="s">
        <v>8</v>
      </c>
      <c r="B20" s="5" t="s">
        <v>270</v>
      </c>
      <c r="C20" s="90"/>
      <c r="D20" s="76">
        <f>投入係数表!AH20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5.7340810366881894E-4</v>
      </c>
      <c r="P20" s="76">
        <f>分析係数表!C23</f>
        <v>0</v>
      </c>
      <c r="Q20" s="82">
        <f t="shared" si="5"/>
        <v>0</v>
      </c>
      <c r="R20" s="83">
        <v>0</v>
      </c>
      <c r="S20" s="84">
        <f t="shared" si="6"/>
        <v>0</v>
      </c>
      <c r="T20" s="85">
        <f>分析係数表!F23</f>
        <v>0.44086968301273366</v>
      </c>
      <c r="U20" s="86">
        <f t="shared" si="7"/>
        <v>0</v>
      </c>
      <c r="V20" s="87">
        <f>分析係数表!D23</f>
        <v>7.1254402600921155E-2</v>
      </c>
      <c r="W20" s="88">
        <f t="shared" si="8"/>
        <v>0</v>
      </c>
      <c r="X20" s="76">
        <f>分析係数表!E23</f>
        <v>7.0780276347873206E-2</v>
      </c>
      <c r="Y20" s="89">
        <f t="shared" si="9"/>
        <v>0</v>
      </c>
    </row>
    <row r="21" spans="1:25" x14ac:dyDescent="0.2">
      <c r="A21" s="6" t="s">
        <v>9</v>
      </c>
      <c r="B21" s="5" t="s">
        <v>271</v>
      </c>
      <c r="C21" s="90"/>
      <c r="D21" s="76">
        <f>投入係数表!AH21</f>
        <v>3.2077644349399574E-3</v>
      </c>
      <c r="E21" s="77">
        <f t="shared" si="0"/>
        <v>0.32077644349399576</v>
      </c>
      <c r="F21" s="76">
        <f>分析係数表!C24</f>
        <v>0.34782608695652173</v>
      </c>
      <c r="G21" s="77">
        <f t="shared" si="1"/>
        <v>0.11157441512834634</v>
      </c>
      <c r="H21" s="77">
        <v>0.12724281326111719</v>
      </c>
      <c r="I21" s="77">
        <f t="shared" si="2"/>
        <v>0.12724281326111719</v>
      </c>
      <c r="J21" s="76">
        <f>分析係数表!G24</f>
        <v>0.20816326530612245</v>
      </c>
      <c r="K21" s="78">
        <f t="shared" si="3"/>
        <v>2.6487279495171333E-2</v>
      </c>
      <c r="L21" s="79"/>
      <c r="M21" s="80"/>
      <c r="N21" s="81">
        <f>分析係数表!H24</f>
        <v>3.5587392879077485E-4</v>
      </c>
      <c r="O21" s="82">
        <f t="shared" si="4"/>
        <v>8.887825606866696E-3</v>
      </c>
      <c r="P21" s="76">
        <f>分析係数表!C24</f>
        <v>0.34782608695652173</v>
      </c>
      <c r="Q21" s="82">
        <f t="shared" si="5"/>
        <v>3.091417602388416E-3</v>
      </c>
      <c r="R21" s="83">
        <v>1.2835019855948693E-2</v>
      </c>
      <c r="S21" s="84">
        <f t="shared" si="6"/>
        <v>0.1400778331170659</v>
      </c>
      <c r="T21" s="85">
        <f>分析係数表!F24</f>
        <v>0.39183673469387753</v>
      </c>
      <c r="U21" s="86">
        <f t="shared" si="7"/>
        <v>5.4887640731585002E-2</v>
      </c>
      <c r="V21" s="87">
        <f>分析係数表!D24</f>
        <v>9.6598639455782315E-2</v>
      </c>
      <c r="W21" s="88">
        <f t="shared" si="8"/>
        <v>0</v>
      </c>
      <c r="X21" s="76">
        <f>分析係数表!E24</f>
        <v>8.9795918367346933E-2</v>
      </c>
      <c r="Y21" s="89">
        <f t="shared" si="9"/>
        <v>0</v>
      </c>
    </row>
    <row r="22" spans="1:25" x14ac:dyDescent="0.2">
      <c r="A22" s="6" t="s">
        <v>10</v>
      </c>
      <c r="B22" s="5" t="s">
        <v>272</v>
      </c>
      <c r="C22" s="90"/>
      <c r="D22" s="76">
        <f>投入係数表!AH22</f>
        <v>2.3030103635466358E-3</v>
      </c>
      <c r="E22" s="77">
        <f t="shared" si="0"/>
        <v>0.23030103635466359</v>
      </c>
      <c r="F22" s="76">
        <f>分析係数表!C25</f>
        <v>2.4457402008422391E-2</v>
      </c>
      <c r="G22" s="77">
        <f t="shared" si="1"/>
        <v>5.6325650290823077E-3</v>
      </c>
      <c r="H22" s="77">
        <v>9.9584985789820894E-3</v>
      </c>
      <c r="I22" s="77">
        <f t="shared" si="2"/>
        <v>9.9584985789820894E-3</v>
      </c>
      <c r="J22" s="76">
        <f>分析係数表!G25</f>
        <v>0.19696969696969696</v>
      </c>
      <c r="K22" s="78">
        <f t="shared" si="3"/>
        <v>1.9615224473752599E-3</v>
      </c>
      <c r="L22" s="79"/>
      <c r="M22" s="80"/>
      <c r="N22" s="81">
        <f>分析係数表!H25</f>
        <v>5.165911869543506E-4</v>
      </c>
      <c r="O22" s="82">
        <f t="shared" si="4"/>
        <v>1.2901682332548429E-2</v>
      </c>
      <c r="P22" s="76">
        <f>分析係数表!C25</f>
        <v>2.4457402008422391E-2</v>
      </c>
      <c r="Q22" s="82">
        <f t="shared" si="5"/>
        <v>3.1554163139209764E-4</v>
      </c>
      <c r="R22" s="83">
        <v>3.1931497408192143E-3</v>
      </c>
      <c r="S22" s="84">
        <f t="shared" si="6"/>
        <v>1.3151648319801304E-2</v>
      </c>
      <c r="T22" s="85">
        <f>分析係数表!F25</f>
        <v>0.35101010101010099</v>
      </c>
      <c r="U22" s="86">
        <f t="shared" si="7"/>
        <v>4.6163614051827808E-3</v>
      </c>
      <c r="V22" s="87">
        <f>分析係数表!D25</f>
        <v>2.5757575757575757E-2</v>
      </c>
      <c r="W22" s="88">
        <f t="shared" si="8"/>
        <v>0</v>
      </c>
      <c r="X22" s="76">
        <f>分析係数表!E25</f>
        <v>2.5757575757575757E-2</v>
      </c>
      <c r="Y22" s="89">
        <f t="shared" si="9"/>
        <v>0</v>
      </c>
    </row>
    <row r="23" spans="1:25" x14ac:dyDescent="0.2">
      <c r="A23" s="6" t="s">
        <v>11</v>
      </c>
      <c r="B23" s="5" t="s">
        <v>35</v>
      </c>
      <c r="C23" s="90"/>
      <c r="D23" s="76">
        <f>投入係数表!AH23</f>
        <v>1.8917585129133081E-3</v>
      </c>
      <c r="E23" s="77">
        <f t="shared" si="0"/>
        <v>0.1891758512913308</v>
      </c>
      <c r="F23" s="76">
        <f>分析係数表!C26</f>
        <v>7.6803723816912361E-2</v>
      </c>
      <c r="G23" s="77">
        <f t="shared" si="1"/>
        <v>1.4529409835408654E-2</v>
      </c>
      <c r="H23" s="77">
        <v>1.9486295610866462E-2</v>
      </c>
      <c r="I23" s="77">
        <f t="shared" si="2"/>
        <v>1.9486295610866462E-2</v>
      </c>
      <c r="J23" s="76">
        <f>分析係数表!G26</f>
        <v>0.19661921708185054</v>
      </c>
      <c r="K23" s="78">
        <f t="shared" si="3"/>
        <v>3.8313801868340644E-3</v>
      </c>
      <c r="L23" s="79"/>
      <c r="M23" s="80"/>
      <c r="N23" s="81">
        <f>分析係数表!H26</f>
        <v>1.0945993261354961E-2</v>
      </c>
      <c r="O23" s="82">
        <f t="shared" si="4"/>
        <v>0.27337231342410945</v>
      </c>
      <c r="P23" s="76">
        <f>分析係数表!C26</f>
        <v>7.6803723816912361E-2</v>
      </c>
      <c r="Q23" s="82">
        <f t="shared" si="5"/>
        <v>2.0996011659415705E-2</v>
      </c>
      <c r="R23" s="83">
        <v>2.2656490886656919E-2</v>
      </c>
      <c r="S23" s="84">
        <f t="shared" si="6"/>
        <v>4.2142786497523385E-2</v>
      </c>
      <c r="T23" s="85">
        <f>分析係数表!F26</f>
        <v>0.33496441281138789</v>
      </c>
      <c r="U23" s="86">
        <f t="shared" si="7"/>
        <v>1.4116333733378606E-2</v>
      </c>
      <c r="V23" s="87">
        <f>分析係数表!D26</f>
        <v>6.005338078291815E-2</v>
      </c>
      <c r="W23" s="88">
        <f t="shared" si="8"/>
        <v>0</v>
      </c>
      <c r="X23" s="76">
        <f>分析係数表!E26</f>
        <v>6.005338078291815E-2</v>
      </c>
      <c r="Y23" s="89">
        <f t="shared" si="9"/>
        <v>0</v>
      </c>
    </row>
    <row r="24" spans="1:25" x14ac:dyDescent="0.2">
      <c r="A24" s="6" t="s">
        <v>12</v>
      </c>
      <c r="B24" s="5" t="s">
        <v>366</v>
      </c>
      <c r="C24" s="90"/>
      <c r="D24" s="76">
        <f>投入係数表!AH24</f>
        <v>1.7272577726599771E-3</v>
      </c>
      <c r="E24" s="77">
        <f t="shared" si="0"/>
        <v>0.17272577726599769</v>
      </c>
      <c r="F24" s="76">
        <f>分析係数表!C27</f>
        <v>1</v>
      </c>
      <c r="G24" s="77">
        <f t="shared" si="1"/>
        <v>0.17272577726599769</v>
      </c>
      <c r="H24" s="77">
        <v>0.18772759101903147</v>
      </c>
      <c r="I24" s="77">
        <f t="shared" si="2"/>
        <v>0.18772759101903147</v>
      </c>
      <c r="J24" s="76">
        <f>分析係数表!G27</f>
        <v>0.17096451389423448</v>
      </c>
      <c r="K24" s="78">
        <f t="shared" si="3"/>
        <v>3.2094756343104373E-2</v>
      </c>
      <c r="L24" s="79"/>
      <c r="M24" s="80"/>
      <c r="N24" s="81">
        <f>分析係数表!H27</f>
        <v>1.0923033653045878E-2</v>
      </c>
      <c r="O24" s="82">
        <f t="shared" si="4"/>
        <v>0.2727989053204406</v>
      </c>
      <c r="P24" s="76">
        <f>分析係数表!C27</f>
        <v>1</v>
      </c>
      <c r="Q24" s="82">
        <f t="shared" si="5"/>
        <v>0.2727989053204406</v>
      </c>
      <c r="R24" s="83">
        <v>0.28378739082979387</v>
      </c>
      <c r="S24" s="84">
        <f t="shared" si="6"/>
        <v>0.47151498184882534</v>
      </c>
      <c r="T24" s="85">
        <f>分析係数表!F27</f>
        <v>0.32199214841043799</v>
      </c>
      <c r="U24" s="86">
        <f t="shared" si="7"/>
        <v>0.15182412201321194</v>
      </c>
      <c r="V24" s="87">
        <f>分析係数表!D27</f>
        <v>3.2561003771842047E-2</v>
      </c>
      <c r="W24" s="88">
        <f t="shared" si="8"/>
        <v>0</v>
      </c>
      <c r="X24" s="76">
        <f>分析係数表!E27</f>
        <v>3.9334924178277268E-2</v>
      </c>
      <c r="Y24" s="89">
        <f t="shared" si="9"/>
        <v>0</v>
      </c>
    </row>
    <row r="25" spans="1:25" x14ac:dyDescent="0.2">
      <c r="A25" s="6" t="s">
        <v>13</v>
      </c>
      <c r="B25" s="5" t="s">
        <v>192</v>
      </c>
      <c r="C25" s="90"/>
      <c r="D25" s="76">
        <f>投入係数表!AH25</f>
        <v>5.5107747984865932E-3</v>
      </c>
      <c r="E25" s="77">
        <f t="shared" si="0"/>
        <v>0.55107747984865929</v>
      </c>
      <c r="F25" s="76">
        <f>分析係数表!C28</f>
        <v>0.18074367492972143</v>
      </c>
      <c r="G25" s="77">
        <f t="shared" si="1"/>
        <v>9.9603768878856191E-2</v>
      </c>
      <c r="H25" s="77">
        <v>0.14411046321362345</v>
      </c>
      <c r="I25" s="77">
        <f t="shared" si="2"/>
        <v>0.14411046321362345</v>
      </c>
      <c r="J25" s="76">
        <f>分析係数表!G28</f>
        <v>0.12488465087665333</v>
      </c>
      <c r="K25" s="78">
        <f t="shared" si="3"/>
        <v>1.7997184886106157E-2</v>
      </c>
      <c r="L25" s="79"/>
      <c r="M25" s="80"/>
      <c r="N25" s="81">
        <f>分析係数表!H28</f>
        <v>2.063494796778767E-2</v>
      </c>
      <c r="O25" s="82">
        <f t="shared" si="4"/>
        <v>0.51535053317235113</v>
      </c>
      <c r="P25" s="76">
        <f>分析係数表!C28</f>
        <v>0.18074367492972143</v>
      </c>
      <c r="Q25" s="82">
        <f t="shared" si="5"/>
        <v>9.3146349242562057E-2</v>
      </c>
      <c r="R25" s="83">
        <v>0.10747525321099866</v>
      </c>
      <c r="S25" s="84">
        <f t="shared" si="6"/>
        <v>0.25158571642462213</v>
      </c>
      <c r="T25" s="85">
        <f>分析係数表!F28</f>
        <v>0.21337024505280427</v>
      </c>
      <c r="U25" s="86">
        <f t="shared" si="7"/>
        <v>5.3680905965306946E-2</v>
      </c>
      <c r="V25" s="87">
        <f>分析係数表!D28</f>
        <v>2.7888854711370859E-2</v>
      </c>
      <c r="W25" s="88">
        <f t="shared" si="8"/>
        <v>0</v>
      </c>
      <c r="X25" s="76">
        <f>分析係数表!E28</f>
        <v>2.7735055880241978E-2</v>
      </c>
      <c r="Y25" s="89">
        <f t="shared" si="9"/>
        <v>0</v>
      </c>
    </row>
    <row r="26" spans="1:25" x14ac:dyDescent="0.2">
      <c r="A26" s="6" t="s">
        <v>14</v>
      </c>
      <c r="B26" s="5" t="s">
        <v>50</v>
      </c>
      <c r="C26" s="90"/>
      <c r="D26" s="76">
        <f>投入係数表!AH26</f>
        <v>9.0475407139332126E-3</v>
      </c>
      <c r="E26" s="77">
        <f t="shared" si="0"/>
        <v>0.90475407139332131</v>
      </c>
      <c r="F26" s="76">
        <f>分析係数表!C29</f>
        <v>0.4900686838685725</v>
      </c>
      <c r="G26" s="77">
        <f t="shared" si="1"/>
        <v>0.44339163699245743</v>
      </c>
      <c r="H26" s="77">
        <v>0.51181159698616119</v>
      </c>
      <c r="I26" s="77">
        <f t="shared" si="2"/>
        <v>0.51181159698616119</v>
      </c>
      <c r="J26" s="76">
        <f>分析係数表!G29</f>
        <v>0.25811666442139297</v>
      </c>
      <c r="K26" s="78">
        <f t="shared" si="3"/>
        <v>0.13210710222625419</v>
      </c>
      <c r="L26" s="79"/>
      <c r="M26" s="80"/>
      <c r="N26" s="81">
        <f>分析係数表!H29</f>
        <v>9.8668916708280954E-3</v>
      </c>
      <c r="O26" s="82">
        <f t="shared" si="4"/>
        <v>0.24642213255167497</v>
      </c>
      <c r="P26" s="76">
        <f>分析係数表!C29</f>
        <v>0.4900686838685725</v>
      </c>
      <c r="Q26" s="82">
        <f t="shared" si="5"/>
        <v>0.12076377017568626</v>
      </c>
      <c r="R26" s="83">
        <v>0.17395409127137088</v>
      </c>
      <c r="S26" s="84">
        <f t="shared" si="6"/>
        <v>0.68576568825753204</v>
      </c>
      <c r="T26" s="85">
        <f>分析係数表!F29</f>
        <v>0.3889263101172033</v>
      </c>
      <c r="U26" s="86">
        <f t="shared" si="7"/>
        <v>0.26671231873898626</v>
      </c>
      <c r="V26" s="87">
        <f>分析係数表!D29</f>
        <v>9.1472450491714943E-2</v>
      </c>
      <c r="W26" s="88">
        <f t="shared" si="8"/>
        <v>0</v>
      </c>
      <c r="X26" s="76">
        <f>分析係数表!E29</f>
        <v>6.1565404822847905E-2</v>
      </c>
      <c r="Y26" s="89">
        <f t="shared" si="9"/>
        <v>0</v>
      </c>
    </row>
    <row r="27" spans="1:25" x14ac:dyDescent="0.2">
      <c r="A27" s="6" t="s">
        <v>15</v>
      </c>
      <c r="B27" s="5" t="s">
        <v>36</v>
      </c>
      <c r="C27" s="90"/>
      <c r="D27" s="76">
        <f>投入係数表!AH27</f>
        <v>8.2250370126665563E-3</v>
      </c>
      <c r="E27" s="77">
        <f t="shared" si="0"/>
        <v>0.82250370126665562</v>
      </c>
      <c r="F27" s="76">
        <f>分析係数表!C30</f>
        <v>1</v>
      </c>
      <c r="G27" s="77">
        <f t="shared" si="1"/>
        <v>0.82250370126665562</v>
      </c>
      <c r="H27" s="77">
        <v>0.8565568523540289</v>
      </c>
      <c r="I27" s="77">
        <f t="shared" si="2"/>
        <v>0.8565568523540289</v>
      </c>
      <c r="J27" s="76">
        <f>分析係数表!G30</f>
        <v>0.3444616177228233</v>
      </c>
      <c r="K27" s="78">
        <f t="shared" si="3"/>
        <v>0.29505095903343831</v>
      </c>
      <c r="L27" s="79"/>
      <c r="M27" s="80"/>
      <c r="N27" s="81">
        <f>分析係数表!H30</f>
        <v>0</v>
      </c>
      <c r="O27" s="82">
        <f t="shared" si="4"/>
        <v>0</v>
      </c>
      <c r="P27" s="76">
        <f>分析係数表!C30</f>
        <v>1</v>
      </c>
      <c r="Q27" s="82">
        <f t="shared" si="5"/>
        <v>0</v>
      </c>
      <c r="R27" s="83">
        <v>6.6140106436522975E-2</v>
      </c>
      <c r="S27" s="84">
        <f t="shared" si="6"/>
        <v>0.92269695879055191</v>
      </c>
      <c r="T27" s="85">
        <f>分析係数表!F30</f>
        <v>0.4403400309119011</v>
      </c>
      <c r="U27" s="86">
        <f t="shared" si="7"/>
        <v>0.40630040735614875</v>
      </c>
      <c r="V27" s="87">
        <f>分析係数表!D30</f>
        <v>0.12627511591962906</v>
      </c>
      <c r="W27" s="88">
        <f t="shared" si="8"/>
        <v>0</v>
      </c>
      <c r="X27" s="76">
        <f>分析係数表!E30</f>
        <v>8.212261720762494E-2</v>
      </c>
      <c r="Y27" s="89">
        <f t="shared" si="9"/>
        <v>0</v>
      </c>
    </row>
    <row r="28" spans="1:25" x14ac:dyDescent="0.2">
      <c r="A28" s="6" t="s">
        <v>16</v>
      </c>
      <c r="B28" s="5" t="s">
        <v>193</v>
      </c>
      <c r="C28" s="90"/>
      <c r="D28" s="76">
        <f>投入係数表!AH28</f>
        <v>1.2173054778746504E-2</v>
      </c>
      <c r="E28" s="77">
        <f t="shared" si="0"/>
        <v>1.2173054778746504</v>
      </c>
      <c r="F28" s="76">
        <f>分析係数表!C31</f>
        <v>4.323595505617972E-2</v>
      </c>
      <c r="G28" s="77">
        <f t="shared" si="1"/>
        <v>5.263136493102976E-2</v>
      </c>
      <c r="H28" s="77">
        <v>6.4912990066175E-2</v>
      </c>
      <c r="I28" s="77">
        <f t="shared" si="2"/>
        <v>6.4912990066175E-2</v>
      </c>
      <c r="J28" s="76">
        <f>分析係数表!G31</f>
        <v>7.0393374741200831E-2</v>
      </c>
      <c r="K28" s="78">
        <f t="shared" si="3"/>
        <v>4.5694444353001039E-3</v>
      </c>
      <c r="L28" s="79"/>
      <c r="M28" s="80"/>
      <c r="N28" s="81">
        <f>分析係数表!H31</f>
        <v>2.2758711736377779E-2</v>
      </c>
      <c r="O28" s="82">
        <f t="shared" si="4"/>
        <v>0.56839078276171684</v>
      </c>
      <c r="P28" s="76">
        <f>分析係数表!C31</f>
        <v>4.323595505617972E-2</v>
      </c>
      <c r="Q28" s="82">
        <f t="shared" si="5"/>
        <v>2.4574918337832399E-2</v>
      </c>
      <c r="R28" s="83">
        <v>3.2064550045252521E-2</v>
      </c>
      <c r="S28" s="84">
        <f t="shared" si="6"/>
        <v>9.6977540111427521E-2</v>
      </c>
      <c r="T28" s="85">
        <f>分析係数表!F31</f>
        <v>0.34575569358178054</v>
      </c>
      <c r="U28" s="86">
        <f t="shared" si="7"/>
        <v>3.3530536643081567E-2</v>
      </c>
      <c r="V28" s="87">
        <f>分析係数表!D31</f>
        <v>1.4492753623188406E-2</v>
      </c>
      <c r="W28" s="88">
        <f t="shared" si="8"/>
        <v>0</v>
      </c>
      <c r="X28" s="76">
        <f>分析係数表!E31</f>
        <v>1.2422360248447204E-2</v>
      </c>
      <c r="Y28" s="89">
        <f t="shared" si="9"/>
        <v>0</v>
      </c>
    </row>
    <row r="29" spans="1:25" x14ac:dyDescent="0.2">
      <c r="A29" s="6" t="s">
        <v>17</v>
      </c>
      <c r="B29" s="5" t="s">
        <v>273</v>
      </c>
      <c r="C29" s="90"/>
      <c r="D29" s="76">
        <f>投入係数表!AH29</f>
        <v>4.0302681362066129E-3</v>
      </c>
      <c r="E29" s="77">
        <f t="shared" si="0"/>
        <v>0.40302681362066128</v>
      </c>
      <c r="F29" s="76">
        <f>分析係数表!C32</f>
        <v>0.52019105514546249</v>
      </c>
      <c r="G29" s="77">
        <f t="shared" si="1"/>
        <v>0.20965094342924545</v>
      </c>
      <c r="H29" s="77">
        <v>0.23729016904913183</v>
      </c>
      <c r="I29" s="77">
        <f t="shared" si="2"/>
        <v>0.23729016904913183</v>
      </c>
      <c r="J29" s="76">
        <f>分析係数表!G32</f>
        <v>0.14013266998341625</v>
      </c>
      <c r="K29" s="78">
        <f t="shared" si="3"/>
        <v>3.3252104949671048E-2</v>
      </c>
      <c r="L29" s="79"/>
      <c r="M29" s="80"/>
      <c r="N29" s="81">
        <f>分析係数表!H32</f>
        <v>6.5492282701657108E-3</v>
      </c>
      <c r="O29" s="82">
        <f t="shared" si="4"/>
        <v>0.16356466157153063</v>
      </c>
      <c r="P29" s="76">
        <f>分析係数表!C32</f>
        <v>0.52019105514546249</v>
      </c>
      <c r="Q29" s="82">
        <f t="shared" si="5"/>
        <v>8.5084873887405002E-2</v>
      </c>
      <c r="R29" s="83">
        <v>0.10696202819948385</v>
      </c>
      <c r="S29" s="84">
        <f t="shared" si="6"/>
        <v>0.34425219724861567</v>
      </c>
      <c r="T29" s="85">
        <f>分析係数表!F32</f>
        <v>0.48341625207296851</v>
      </c>
      <c r="U29" s="86">
        <f t="shared" si="7"/>
        <v>0.16641710696181006</v>
      </c>
      <c r="V29" s="87">
        <f>分析係数表!D32</f>
        <v>9.1210613598673301E-3</v>
      </c>
      <c r="W29" s="88">
        <f t="shared" si="8"/>
        <v>0</v>
      </c>
      <c r="X29" s="76">
        <f>分析係数表!E32</f>
        <v>1.4096185737976783E-2</v>
      </c>
      <c r="Y29" s="89">
        <f t="shared" si="9"/>
        <v>0</v>
      </c>
    </row>
    <row r="30" spans="1:25" x14ac:dyDescent="0.2">
      <c r="A30" s="6" t="s">
        <v>18</v>
      </c>
      <c r="B30" s="5" t="s">
        <v>274</v>
      </c>
      <c r="C30" s="90"/>
      <c r="D30" s="76">
        <f>投入係数表!AH30</f>
        <v>2.7553873992432965E-2</v>
      </c>
      <c r="E30" s="77">
        <f t="shared" si="0"/>
        <v>2.7553873992432965</v>
      </c>
      <c r="F30" s="76">
        <f>分析係数表!C33</f>
        <v>0.8616094310609943</v>
      </c>
      <c r="G30" s="77">
        <f t="shared" si="1"/>
        <v>2.3740677694146495</v>
      </c>
      <c r="H30" s="77">
        <v>2.3894417433037241</v>
      </c>
      <c r="I30" s="77">
        <f t="shared" si="2"/>
        <v>2.3894417433037241</v>
      </c>
      <c r="J30" s="76">
        <f>分析係数表!G33</f>
        <v>0.50771971496437052</v>
      </c>
      <c r="K30" s="78">
        <f t="shared" si="3"/>
        <v>1.2131666808341353</v>
      </c>
      <c r="L30" s="79"/>
      <c r="M30" s="80"/>
      <c r="N30" s="81">
        <f>分析係数表!H33</f>
        <v>9.6430354898145438E-4</v>
      </c>
      <c r="O30" s="82">
        <f t="shared" si="4"/>
        <v>2.4083140354090399E-2</v>
      </c>
      <c r="P30" s="76">
        <f>分析係数表!C33</f>
        <v>0.8616094310609943</v>
      </c>
      <c r="Q30" s="82">
        <f t="shared" si="5"/>
        <v>2.0750260858649901E-2</v>
      </c>
      <c r="R30" s="83">
        <v>5.837357362661949E-2</v>
      </c>
      <c r="S30" s="84">
        <f t="shared" si="6"/>
        <v>2.4478153169303436</v>
      </c>
      <c r="T30" s="85">
        <f>分析係数表!F33</f>
        <v>0.64489311163895491</v>
      </c>
      <c r="U30" s="86">
        <f t="shared" si="7"/>
        <v>1.5785792364527038</v>
      </c>
      <c r="V30" s="87">
        <f>分析係数表!D33</f>
        <v>5.3444180522565318E-2</v>
      </c>
      <c r="W30" s="88">
        <f t="shared" si="8"/>
        <v>0</v>
      </c>
      <c r="X30" s="76">
        <f>分析係数表!E33</f>
        <v>5.6413301662707839E-2</v>
      </c>
      <c r="Y30" s="89">
        <f t="shared" si="9"/>
        <v>0</v>
      </c>
    </row>
    <row r="31" spans="1:25" x14ac:dyDescent="0.2">
      <c r="A31" s="6" t="s">
        <v>19</v>
      </c>
      <c r="B31" s="5" t="s">
        <v>275</v>
      </c>
      <c r="C31" s="90"/>
      <c r="D31" s="76">
        <f>投入係数表!AH31</f>
        <v>9.9522947853265334E-3</v>
      </c>
      <c r="E31" s="77">
        <f t="shared" si="0"/>
        <v>0.99522947853265331</v>
      </c>
      <c r="F31" s="76">
        <f>分析係数表!C34</f>
        <v>0.46533725073451271</v>
      </c>
      <c r="G31" s="77">
        <f t="shared" si="1"/>
        <v>0.46311734939032762</v>
      </c>
      <c r="H31" s="77">
        <v>0.65797475490691104</v>
      </c>
      <c r="I31" s="77">
        <f t="shared" si="2"/>
        <v>0.65797475490691104</v>
      </c>
      <c r="J31" s="76">
        <f>分析係数表!G34</f>
        <v>0.42478189749182116</v>
      </c>
      <c r="K31" s="78">
        <f t="shared" si="3"/>
        <v>0.27949576489107364</v>
      </c>
      <c r="L31" s="79"/>
      <c r="M31" s="80"/>
      <c r="N31" s="81">
        <f>分析係数表!H34</f>
        <v>0.16189393808941618</v>
      </c>
      <c r="O31" s="82">
        <f t="shared" si="4"/>
        <v>4.0432438909947601</v>
      </c>
      <c r="P31" s="76">
        <f>分析係数表!C34</f>
        <v>0.46533725073451271</v>
      </c>
      <c r="Q31" s="82">
        <f t="shared" si="5"/>
        <v>1.8814719962846154</v>
      </c>
      <c r="R31" s="83">
        <v>2.0455734451807164</v>
      </c>
      <c r="S31" s="84">
        <f t="shared" si="6"/>
        <v>2.7035482000876274</v>
      </c>
      <c r="T31" s="85">
        <f>分析係数表!F34</f>
        <v>0.69907306434023986</v>
      </c>
      <c r="U31" s="86">
        <f t="shared" si="7"/>
        <v>1.8899777248267977</v>
      </c>
      <c r="V31" s="87">
        <f>分析係数表!D34</f>
        <v>0.22532715376226828</v>
      </c>
      <c r="W31" s="88">
        <f t="shared" si="8"/>
        <v>1</v>
      </c>
      <c r="X31" s="76">
        <f>分析係数表!E34</f>
        <v>0.16319520174482008</v>
      </c>
      <c r="Y31" s="89">
        <f t="shared" si="9"/>
        <v>0</v>
      </c>
    </row>
    <row r="32" spans="1:25" x14ac:dyDescent="0.2">
      <c r="A32" s="6" t="s">
        <v>20</v>
      </c>
      <c r="B32" s="5" t="s">
        <v>37</v>
      </c>
      <c r="C32" s="90"/>
      <c r="D32" s="76">
        <f>投入係数表!AH32</f>
        <v>2.1220595492679718E-2</v>
      </c>
      <c r="E32" s="77">
        <f t="shared" si="0"/>
        <v>2.1220595492679717</v>
      </c>
      <c r="F32" s="76">
        <f>分析係数表!C35</f>
        <v>0.39835445318599483</v>
      </c>
      <c r="G32" s="77">
        <f t="shared" si="1"/>
        <v>0.84533187137676147</v>
      </c>
      <c r="H32" s="77">
        <v>0.9379163697351901</v>
      </c>
      <c r="I32" s="77">
        <f t="shared" si="2"/>
        <v>0.9379163697351901</v>
      </c>
      <c r="J32" s="76">
        <f>分析係数表!G35</f>
        <v>0.31392226148409896</v>
      </c>
      <c r="K32" s="78">
        <f t="shared" si="3"/>
        <v>0.29443282787022718</v>
      </c>
      <c r="L32" s="79"/>
      <c r="M32" s="80"/>
      <c r="N32" s="81">
        <f>分析係数表!H35</f>
        <v>6.1135697025008755E-2</v>
      </c>
      <c r="O32" s="82">
        <f t="shared" si="4"/>
        <v>1.5268424280441479</v>
      </c>
      <c r="P32" s="76">
        <f>分析係数表!C35</f>
        <v>0.39835445318599483</v>
      </c>
      <c r="Q32" s="82">
        <f t="shared" si="5"/>
        <v>0.60822448052470324</v>
      </c>
      <c r="R32" s="83">
        <v>0.7821612308181356</v>
      </c>
      <c r="S32" s="84">
        <f t="shared" si="6"/>
        <v>1.7200776005533256</v>
      </c>
      <c r="T32" s="85">
        <f>分析係数表!F35</f>
        <v>0.64325088339222614</v>
      </c>
      <c r="U32" s="86">
        <f t="shared" si="7"/>
        <v>1.1064414360591073</v>
      </c>
      <c r="V32" s="87">
        <f>分析係数表!D35</f>
        <v>6.9257950530035334E-2</v>
      </c>
      <c r="W32" s="88">
        <f t="shared" si="8"/>
        <v>0</v>
      </c>
      <c r="X32" s="76">
        <f>分析係数表!E35</f>
        <v>6.332155477031802E-2</v>
      </c>
      <c r="Y32" s="89">
        <f t="shared" si="9"/>
        <v>0</v>
      </c>
    </row>
    <row r="33" spans="1:25" x14ac:dyDescent="0.2">
      <c r="A33" s="6" t="s">
        <v>21</v>
      </c>
      <c r="B33" s="5" t="s">
        <v>38</v>
      </c>
      <c r="C33" s="90"/>
      <c r="D33" s="76">
        <f>投入係数表!AH33</f>
        <v>1.5627570324066458E-3</v>
      </c>
      <c r="E33" s="77">
        <f t="shared" si="0"/>
        <v>0.15627570324066459</v>
      </c>
      <c r="F33" s="76">
        <f>分析係数表!C36</f>
        <v>0.82984806862140492</v>
      </c>
      <c r="G33" s="77">
        <f t="shared" si="1"/>
        <v>0.12968509050671734</v>
      </c>
      <c r="H33" s="77">
        <v>0.21189450099260482</v>
      </c>
      <c r="I33" s="77">
        <f t="shared" si="2"/>
        <v>0.21189450099260482</v>
      </c>
      <c r="J33" s="76">
        <f>分析係数表!G36</f>
        <v>2.3700511715593859E-2</v>
      </c>
      <c r="K33" s="78">
        <f t="shared" si="3"/>
        <v>5.0220081032451448E-3</v>
      </c>
      <c r="L33" s="79"/>
      <c r="M33" s="80"/>
      <c r="N33" s="81">
        <f>分析係数表!H36</f>
        <v>0.1825633254696675</v>
      </c>
      <c r="O33" s="82">
        <f t="shared" si="4"/>
        <v>4.5594545363226144</v>
      </c>
      <c r="P33" s="76">
        <f>分析係数表!C36</f>
        <v>0.82984806862140492</v>
      </c>
      <c r="Q33" s="82">
        <f t="shared" si="5"/>
        <v>3.7836545409344251</v>
      </c>
      <c r="R33" s="83">
        <v>3.9504391274422224</v>
      </c>
      <c r="S33" s="84">
        <f t="shared" si="6"/>
        <v>4.1623336284348271</v>
      </c>
      <c r="T33" s="85">
        <f>分析係数表!F36</f>
        <v>0.87735658497172098</v>
      </c>
      <c r="U33" s="86">
        <f t="shared" si="7"/>
        <v>3.6518508177565323</v>
      </c>
      <c r="V33" s="87">
        <f>分析係数表!D36</f>
        <v>1.3129544842445462E-2</v>
      </c>
      <c r="W33" s="88">
        <f t="shared" si="8"/>
        <v>0</v>
      </c>
      <c r="X33" s="76">
        <f>分析係数表!E36</f>
        <v>5.0498249394021009E-3</v>
      </c>
      <c r="Y33" s="89">
        <f t="shared" si="9"/>
        <v>0</v>
      </c>
    </row>
    <row r="34" spans="1:25" x14ac:dyDescent="0.2">
      <c r="A34" s="6" t="s">
        <v>22</v>
      </c>
      <c r="B34" s="5" t="s">
        <v>378</v>
      </c>
      <c r="C34" s="90"/>
      <c r="D34" s="76">
        <f>投入係数表!AH34</f>
        <v>2.3359105115973021E-2</v>
      </c>
      <c r="E34" s="77">
        <f t="shared" si="0"/>
        <v>2.335910511597302</v>
      </c>
      <c r="F34" s="76">
        <f>分析係数表!C37</f>
        <v>0.51418558077436582</v>
      </c>
      <c r="G34" s="77">
        <f t="shared" si="1"/>
        <v>1.2010915030426048</v>
      </c>
      <c r="H34" s="77">
        <v>1.426027834116494</v>
      </c>
      <c r="I34" s="77">
        <f t="shared" si="2"/>
        <v>1.426027834116494</v>
      </c>
      <c r="J34" s="76">
        <f>分析係数表!G37</f>
        <v>0.49604430379746833</v>
      </c>
      <c r="K34" s="78">
        <f t="shared" si="3"/>
        <v>0.70737298417012795</v>
      </c>
      <c r="L34" s="79"/>
      <c r="M34" s="80"/>
      <c r="N34" s="81">
        <f>分析係数表!H37</f>
        <v>4.8416074021777188E-2</v>
      </c>
      <c r="O34" s="82">
        <f t="shared" si="4"/>
        <v>1.209174338611622</v>
      </c>
      <c r="P34" s="76">
        <f>分析係数表!C37</f>
        <v>0.51418558077436582</v>
      </c>
      <c r="Q34" s="82">
        <f t="shared" si="5"/>
        <v>0.62174000955647657</v>
      </c>
      <c r="R34" s="83">
        <v>0.75334708570377462</v>
      </c>
      <c r="S34" s="84">
        <f t="shared" si="6"/>
        <v>2.1793749198202685</v>
      </c>
      <c r="T34" s="85">
        <f>分析係数表!F37</f>
        <v>0.72084956183057447</v>
      </c>
      <c r="U34" s="86">
        <f t="shared" si="7"/>
        <v>1.571001456016984</v>
      </c>
      <c r="V34" s="87">
        <f>分析係数表!D37</f>
        <v>0.12153115871470302</v>
      </c>
      <c r="W34" s="88">
        <f t="shared" si="8"/>
        <v>0</v>
      </c>
      <c r="X34" s="76">
        <f>分析係数表!E37</f>
        <v>0.11197663096397274</v>
      </c>
      <c r="Y34" s="89">
        <f t="shared" si="9"/>
        <v>0</v>
      </c>
    </row>
    <row r="35" spans="1:25" x14ac:dyDescent="0.2">
      <c r="A35" s="6" t="s">
        <v>23</v>
      </c>
      <c r="B35" s="5" t="s">
        <v>194</v>
      </c>
      <c r="C35" s="90"/>
      <c r="D35" s="76">
        <f>投入係数表!AH35</f>
        <v>3.0679388057246258E-2</v>
      </c>
      <c r="E35" s="77">
        <f t="shared" si="0"/>
        <v>3.067938805724626</v>
      </c>
      <c r="F35" s="76">
        <f>分析係数表!C38</f>
        <v>1.798368367772285E-2</v>
      </c>
      <c r="G35" s="77">
        <f t="shared" si="1"/>
        <v>5.5172841024762491E-2</v>
      </c>
      <c r="H35" s="77">
        <v>6.0196098361690396E-2</v>
      </c>
      <c r="I35" s="77">
        <f t="shared" si="2"/>
        <v>6.0196098361690396E-2</v>
      </c>
      <c r="J35" s="76">
        <f>分析係数表!G38</f>
        <v>0.32425742574257427</v>
      </c>
      <c r="K35" s="78">
        <f t="shared" si="3"/>
        <v>1.9519031894508519E-2</v>
      </c>
      <c r="L35" s="79"/>
      <c r="M35" s="80"/>
      <c r="N35" s="81">
        <f>分析係数表!H38</f>
        <v>4.2681911846583896E-2</v>
      </c>
      <c r="O35" s="82">
        <f t="shared" si="4"/>
        <v>1.0659656647203346</v>
      </c>
      <c r="P35" s="76">
        <f>分析係数表!C38</f>
        <v>1.798368367772285E-2</v>
      </c>
      <c r="Q35" s="82">
        <f t="shared" si="5"/>
        <v>1.9169989325644069E-2</v>
      </c>
      <c r="R35" s="83">
        <v>2.4248457234405676E-2</v>
      </c>
      <c r="S35" s="84">
        <f t="shared" si="6"/>
        <v>8.4444555596096066E-2</v>
      </c>
      <c r="T35" s="85">
        <f>分析係数表!F38</f>
        <v>0.53712871287128716</v>
      </c>
      <c r="U35" s="86">
        <f t="shared" si="7"/>
        <v>4.5357595456318928E-2</v>
      </c>
      <c r="V35" s="87">
        <f>分析係数表!D38</f>
        <v>0.15099009900990099</v>
      </c>
      <c r="W35" s="88">
        <f t="shared" si="8"/>
        <v>0</v>
      </c>
      <c r="X35" s="76">
        <f>分析係数表!E38</f>
        <v>0.14603960396039603</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5.3098122351572526E-2</v>
      </c>
      <c r="I36" s="77">
        <f t="shared" si="2"/>
        <v>100.05309812235157</v>
      </c>
      <c r="J36" s="76">
        <f>分析係数表!G39</f>
        <v>0.35219608488238197</v>
      </c>
      <c r="K36" s="78">
        <f t="shared" si="3"/>
        <v>35.238309439045025</v>
      </c>
      <c r="L36" s="79"/>
      <c r="M36" s="80"/>
      <c r="N36" s="81">
        <f>分析係数表!H39</f>
        <v>3.8399944896940056E-3</v>
      </c>
      <c r="O36" s="82">
        <f t="shared" si="4"/>
        <v>9.5902505338609972E-2</v>
      </c>
      <c r="P36" s="76">
        <f>分析係数表!C39</f>
        <v>1</v>
      </c>
      <c r="Q36" s="82">
        <f t="shared" si="5"/>
        <v>9.5902505338609972E-2</v>
      </c>
      <c r="R36" s="83">
        <v>0.16008304015476579</v>
      </c>
      <c r="S36" s="84">
        <f t="shared" si="6"/>
        <v>100.21318116250633</v>
      </c>
      <c r="T36" s="85">
        <f>分析係数表!F39</f>
        <v>0.70282941273235733</v>
      </c>
      <c r="U36" s="86">
        <f t="shared" si="7"/>
        <v>70.432771264485652</v>
      </c>
      <c r="V36" s="87">
        <f>分析係数表!D39</f>
        <v>6.3990787958545819E-2</v>
      </c>
      <c r="W36" s="88">
        <f t="shared" si="8"/>
        <v>6</v>
      </c>
      <c r="X36" s="76">
        <f>分析係数表!E39</f>
        <v>7.9453857542358938E-2</v>
      </c>
      <c r="Y36" s="89">
        <f t="shared" si="9"/>
        <v>8</v>
      </c>
    </row>
    <row r="37" spans="1:25" x14ac:dyDescent="0.2">
      <c r="A37" s="6" t="s">
        <v>25</v>
      </c>
      <c r="B37" s="5" t="s">
        <v>40</v>
      </c>
      <c r="C37" s="90"/>
      <c r="D37" s="76">
        <f>投入係数表!AH37</f>
        <v>1.6450074025333114E-4</v>
      </c>
      <c r="E37" s="77">
        <f t="shared" si="0"/>
        <v>1.6450074025333113E-2</v>
      </c>
      <c r="F37" s="76">
        <f>分析係数表!C40</f>
        <v>0.9626016260162602</v>
      </c>
      <c r="G37" s="77">
        <f t="shared" si="1"/>
        <v>1.5834868004873499E-2</v>
      </c>
      <c r="H37" s="77">
        <v>1.7567957504646011E-2</v>
      </c>
      <c r="I37" s="77">
        <f t="shared" si="2"/>
        <v>1.7567957504646011E-2</v>
      </c>
      <c r="J37" s="76">
        <f>分析係数表!G40</f>
        <v>0.50871012884234912</v>
      </c>
      <c r="K37" s="78">
        <f t="shared" si="3"/>
        <v>8.9369979256853863E-3</v>
      </c>
      <c r="L37" s="79"/>
      <c r="M37" s="80"/>
      <c r="N37" s="81">
        <f>分析係数表!H40</f>
        <v>2.9858970605961464E-2</v>
      </c>
      <c r="O37" s="82">
        <f t="shared" si="4"/>
        <v>0.74571723882129914</v>
      </c>
      <c r="P37" s="76">
        <f>分析係数表!C40</f>
        <v>0.9626016260162602</v>
      </c>
      <c r="Q37" s="82">
        <f t="shared" si="5"/>
        <v>0.71782862663773839</v>
      </c>
      <c r="R37" s="83">
        <v>0.71910763819864065</v>
      </c>
      <c r="S37" s="84">
        <f t="shared" si="6"/>
        <v>0.73667559570328667</v>
      </c>
      <c r="T37" s="85">
        <f>分析係数表!F40</f>
        <v>0.70414515272885203</v>
      </c>
      <c r="U37" s="86">
        <f t="shared" si="7"/>
        <v>0.51872654984810884</v>
      </c>
      <c r="V37" s="87">
        <f>分析係数表!D40</f>
        <v>8.6039666071514739E-2</v>
      </c>
      <c r="W37" s="88">
        <f t="shared" si="8"/>
        <v>0</v>
      </c>
      <c r="X37" s="76">
        <f>分析係数表!E40</f>
        <v>4.8545094822178253E-2</v>
      </c>
      <c r="Y37" s="89">
        <f t="shared" si="9"/>
        <v>0</v>
      </c>
    </row>
    <row r="38" spans="1:25" x14ac:dyDescent="0.2">
      <c r="A38" s="6" t="s">
        <v>26</v>
      </c>
      <c r="B38" s="5" t="s">
        <v>277</v>
      </c>
      <c r="C38" s="90"/>
      <c r="D38" s="76">
        <f>投入係数表!AH38</f>
        <v>0</v>
      </c>
      <c r="E38" s="77">
        <f t="shared" si="0"/>
        <v>0</v>
      </c>
      <c r="F38" s="76">
        <f>分析係数表!C41</f>
        <v>0.80407934786411506</v>
      </c>
      <c r="G38" s="77">
        <f t="shared" si="1"/>
        <v>0</v>
      </c>
      <c r="H38" s="77">
        <v>1.5938323382116643E-3</v>
      </c>
      <c r="I38" s="77">
        <f t="shared" si="2"/>
        <v>1.5938323382116643E-3</v>
      </c>
      <c r="J38" s="76">
        <f>分析係数表!G41</f>
        <v>0.44359889765752225</v>
      </c>
      <c r="K38" s="78">
        <f t="shared" si="3"/>
        <v>7.0702226828160545E-4</v>
      </c>
      <c r="L38" s="79"/>
      <c r="M38" s="80"/>
      <c r="N38" s="81">
        <f>分析係数表!H41</f>
        <v>5.117122701886706E-2</v>
      </c>
      <c r="O38" s="82">
        <f t="shared" si="4"/>
        <v>1.2779833110518803</v>
      </c>
      <c r="P38" s="76">
        <f>分析係数表!C41</f>
        <v>0.80407934786411506</v>
      </c>
      <c r="Q38" s="82">
        <f t="shared" si="5"/>
        <v>1.0275999873318185</v>
      </c>
      <c r="R38" s="83">
        <v>1.0462709059843094</v>
      </c>
      <c r="S38" s="84">
        <f t="shared" si="6"/>
        <v>1.047864738322521</v>
      </c>
      <c r="T38" s="85">
        <f>分析係数表!F41</f>
        <v>0.54800826756858323</v>
      </c>
      <c r="U38" s="86">
        <f t="shared" si="7"/>
        <v>0.5742385398943316</v>
      </c>
      <c r="V38" s="87">
        <f>分析係数表!D41</f>
        <v>0.13760491043467368</v>
      </c>
      <c r="W38" s="88">
        <f t="shared" si="8"/>
        <v>0</v>
      </c>
      <c r="X38" s="76">
        <f>分析係数表!E41</f>
        <v>0.12955655768508079</v>
      </c>
      <c r="Y38" s="89">
        <f t="shared" si="9"/>
        <v>0</v>
      </c>
    </row>
    <row r="39" spans="1:25" x14ac:dyDescent="0.2">
      <c r="A39" s="6" t="s">
        <v>51</v>
      </c>
      <c r="B39" s="5" t="s">
        <v>368</v>
      </c>
      <c r="C39" s="90"/>
      <c r="D39" s="76">
        <f>投入係数表!AH39</f>
        <v>0</v>
      </c>
      <c r="E39" s="77">
        <f>$C$36*D39</f>
        <v>0</v>
      </c>
      <c r="F39" s="76">
        <f>分析係数表!C42</f>
        <v>0.72084063047285463</v>
      </c>
      <c r="G39" s="77">
        <f>E39*F39</f>
        <v>0</v>
      </c>
      <c r="H39" s="77">
        <v>1.4925500003919547E-2</v>
      </c>
      <c r="I39" s="77">
        <f>C39+H39</f>
        <v>1.4925500003919547E-2</v>
      </c>
      <c r="J39" s="76">
        <f>分析係数表!G42</f>
        <v>0.48553519768563164</v>
      </c>
      <c r="K39" s="78">
        <f>I39*J39</f>
        <v>7.2468555949599727E-3</v>
      </c>
      <c r="L39" s="79"/>
      <c r="M39" s="80"/>
      <c r="N39" s="81">
        <f>分析係数表!H42</f>
        <v>1.3345272329654056E-2</v>
      </c>
      <c r="O39" s="82">
        <f t="shared" si="4"/>
        <v>0.33329346025750106</v>
      </c>
      <c r="P39" s="76">
        <f>分析係数表!C42</f>
        <v>0.72084063047285463</v>
      </c>
      <c r="Q39" s="82">
        <f>O39*P39</f>
        <v>0.24025146802449637</v>
      </c>
      <c r="R39" s="83">
        <v>0.25260544797554974</v>
      </c>
      <c r="S39" s="84">
        <f>I39+R39</f>
        <v>0.2675309479794693</v>
      </c>
      <c r="T39" s="85">
        <f>分析係数表!F42</f>
        <v>0.55737704918032782</v>
      </c>
      <c r="U39" s="86">
        <f>S39*T39</f>
        <v>0.14911561034921239</v>
      </c>
      <c r="V39" s="87">
        <f>分析係数表!D42</f>
        <v>0.19961427193828352</v>
      </c>
      <c r="W39" s="88">
        <f>ROUND(S39*V39,0)</f>
        <v>0</v>
      </c>
      <c r="X39" s="76">
        <f>分析係数表!E42</f>
        <v>0.15043394406943106</v>
      </c>
      <c r="Y39" s="89">
        <f>ROUND(S39*X39,0)</f>
        <v>0</v>
      </c>
    </row>
    <row r="40" spans="1:25" x14ac:dyDescent="0.2">
      <c r="A40" s="6" t="s">
        <v>195</v>
      </c>
      <c r="B40" s="5" t="s">
        <v>41</v>
      </c>
      <c r="C40" s="90"/>
      <c r="D40" s="76">
        <f>投入係数表!AH40</f>
        <v>9.220266491199211E-2</v>
      </c>
      <c r="E40" s="77">
        <f>$C$36*D40</f>
        <v>9.2202664911992116</v>
      </c>
      <c r="F40" s="76">
        <f>分析係数表!C43</f>
        <v>0.38963327337469256</v>
      </c>
      <c r="G40" s="77">
        <f>E40*F40</f>
        <v>3.5925226143529398</v>
      </c>
      <c r="H40" s="77">
        <v>4.0423193439066498</v>
      </c>
      <c r="I40" s="77">
        <f>C40+H40</f>
        <v>4.0423193439066498</v>
      </c>
      <c r="J40" s="76">
        <f>分析係数表!G43</f>
        <v>0.33758167298539971</v>
      </c>
      <c r="K40" s="78">
        <f>I40*J40</f>
        <v>1.3646129268572502</v>
      </c>
      <c r="L40" s="79"/>
      <c r="M40" s="80"/>
      <c r="N40" s="81">
        <f>分析係数表!H43</f>
        <v>3.6299140736659033E-2</v>
      </c>
      <c r="O40" s="82">
        <f t="shared" si="4"/>
        <v>0.90655821190040287</v>
      </c>
      <c r="P40" s="76">
        <f>分析係数表!C43</f>
        <v>0.38963327337469256</v>
      </c>
      <c r="Q40" s="82">
        <f>O40*P40</f>
        <v>0.35322524360746216</v>
      </c>
      <c r="R40" s="83">
        <v>0.63143388297431113</v>
      </c>
      <c r="S40" s="84">
        <f>I40+R40</f>
        <v>4.6737532268809607</v>
      </c>
      <c r="T40" s="85">
        <f>分析係数表!F43</f>
        <v>0.6053884004194563</v>
      </c>
      <c r="U40" s="86">
        <f>S40*T40</f>
        <v>2.8294359899767372</v>
      </c>
      <c r="V40" s="87">
        <f>分析係数表!D43</f>
        <v>0.1323707348552069</v>
      </c>
      <c r="W40" s="88">
        <f>ROUND(S40*V40,0)</f>
        <v>1</v>
      </c>
      <c r="X40" s="76">
        <f>分析係数表!E43</f>
        <v>0.1111559248205211</v>
      </c>
      <c r="Y40" s="89">
        <f>ROUND(S40*X40,0)</f>
        <v>1</v>
      </c>
    </row>
    <row r="41" spans="1:25" x14ac:dyDescent="0.2">
      <c r="A41" s="6" t="s">
        <v>341</v>
      </c>
      <c r="B41" s="5" t="s">
        <v>42</v>
      </c>
      <c r="C41" s="90"/>
      <c r="D41" s="76">
        <f>投入係数表!AH41</f>
        <v>4.9350222075999345E-4</v>
      </c>
      <c r="E41" s="77">
        <f>$C$36*D41</f>
        <v>4.9350222075999345E-2</v>
      </c>
      <c r="F41" s="76">
        <f>分析係数表!C44</f>
        <v>0.46868809379421872</v>
      </c>
      <c r="G41" s="77">
        <f>E41*F41</f>
        <v>2.3129861513121505E-2</v>
      </c>
      <c r="H41" s="77">
        <v>2.6435607219948268E-2</v>
      </c>
      <c r="I41" s="77">
        <f>C41+H41</f>
        <v>2.6435607219948268E-2</v>
      </c>
      <c r="J41" s="76">
        <f>分析係数表!G44</f>
        <v>0.26169007702763936</v>
      </c>
      <c r="K41" s="78">
        <f>I41*J41</f>
        <v>6.9179360896606812E-3</v>
      </c>
      <c r="L41" s="79"/>
      <c r="M41" s="80"/>
      <c r="N41" s="81">
        <f>分析係数表!H44</f>
        <v>0.11189365109431233</v>
      </c>
      <c r="O41" s="82">
        <f t="shared" si="4"/>
        <v>2.7945043932299893</v>
      </c>
      <c r="P41" s="76">
        <f>分析係数表!C44</f>
        <v>0.46868809379421872</v>
      </c>
      <c r="Q41" s="82">
        <f>O41*P41</f>
        <v>1.3097509371625335</v>
      </c>
      <c r="R41" s="83">
        <v>1.3310831274943915</v>
      </c>
      <c r="S41" s="84">
        <f>I41+R41</f>
        <v>1.3575187347143398</v>
      </c>
      <c r="T41" s="85">
        <f>分析係数表!F44</f>
        <v>0.56748980516538283</v>
      </c>
      <c r="U41" s="86">
        <f>S41*T41</f>
        <v>0.77037804227139772</v>
      </c>
      <c r="V41" s="87">
        <f>分析係数表!D44</f>
        <v>0.1153375623017671</v>
      </c>
      <c r="W41" s="88">
        <f>ROUND(S41*V41,0)</f>
        <v>0</v>
      </c>
      <c r="X41" s="76">
        <f>分析係数表!E44</f>
        <v>8.8151336656094245E-2</v>
      </c>
      <c r="Y41" s="89">
        <f>ROUND(S41*X41,0)</f>
        <v>0</v>
      </c>
    </row>
    <row r="42" spans="1:25" x14ac:dyDescent="0.2">
      <c r="A42" s="6" t="s">
        <v>342</v>
      </c>
      <c r="B42" s="5" t="s">
        <v>279</v>
      </c>
      <c r="C42" s="90"/>
      <c r="D42" s="76">
        <f>投入係数表!AH42</f>
        <v>3.7835170258266161E-3</v>
      </c>
      <c r="E42" s="77">
        <f>$C$36*D42</f>
        <v>0.3783517025826616</v>
      </c>
      <c r="F42" s="76">
        <f>分析係数表!C45</f>
        <v>1</v>
      </c>
      <c r="G42" s="77">
        <f>E42*F42</f>
        <v>0.3783517025826616</v>
      </c>
      <c r="H42" s="77">
        <v>0.40695534083921164</v>
      </c>
      <c r="I42" s="77">
        <f>C42+H42</f>
        <v>0.40695534083921164</v>
      </c>
      <c r="J42" s="76">
        <f>分析係数表!G45</f>
        <v>0</v>
      </c>
      <c r="K42" s="78">
        <f>I42*J42</f>
        <v>0</v>
      </c>
      <c r="L42" s="79"/>
      <c r="M42" s="80"/>
      <c r="N42" s="81">
        <f>分析係数表!H45</f>
        <v>0</v>
      </c>
      <c r="O42" s="82">
        <f t="shared" si="4"/>
        <v>0</v>
      </c>
      <c r="P42" s="76">
        <f>分析係数表!C45</f>
        <v>1</v>
      </c>
      <c r="Q42" s="82">
        <f>O42*P42</f>
        <v>0</v>
      </c>
      <c r="R42" s="83">
        <v>2.6351791639929081E-2</v>
      </c>
      <c r="S42" s="84">
        <f>I42+R42</f>
        <v>0.43330713247914071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投入係数表!AH43</f>
        <v>3.8657673959532819E-3</v>
      </c>
      <c r="E43" s="77">
        <f>$C$36*D43</f>
        <v>0.38657673959532818</v>
      </c>
      <c r="F43" s="76">
        <f>分析係数表!C46</f>
        <v>0.536069455406472</v>
      </c>
      <c r="G43" s="77">
        <f>E43*F43</f>
        <v>0.20723198226767711</v>
      </c>
      <c r="H43" s="77">
        <v>0.28022636974380294</v>
      </c>
      <c r="I43" s="77">
        <f>C43+H43</f>
        <v>0.28022636974380294</v>
      </c>
      <c r="J43" s="76">
        <f>分析係数表!G46</f>
        <v>9.4007050528789656E-3</v>
      </c>
      <c r="K43" s="78">
        <f>I43*J43</f>
        <v>2.6343254500004977E-3</v>
      </c>
      <c r="L43" s="79"/>
      <c r="M43" s="80"/>
      <c r="N43" s="81">
        <f>分析係数表!H46</f>
        <v>2.2310999374350673E-2</v>
      </c>
      <c r="O43" s="82">
        <f t="shared" si="4"/>
        <v>0.55720932474017482</v>
      </c>
      <c r="P43" s="76">
        <f>分析係数表!C46</f>
        <v>0.536069455406472</v>
      </c>
      <c r="Q43" s="82">
        <f>O43*P43</f>
        <v>0.29870289926087351</v>
      </c>
      <c r="R43" s="83">
        <v>0.33871401630107678</v>
      </c>
      <c r="S43" s="84">
        <f>I43+R43</f>
        <v>0.61894038604487966</v>
      </c>
      <c r="T43" s="85">
        <f>分析係数表!F46</f>
        <v>0.31345475910693305</v>
      </c>
      <c r="U43" s="86">
        <f>S43*T43</f>
        <v>0.19400980960924991</v>
      </c>
      <c r="V43" s="87">
        <f>分析係数表!D46</f>
        <v>1.7626321974148062E-3</v>
      </c>
      <c r="W43" s="88">
        <f>ROUND(S43*V43,0)</f>
        <v>0</v>
      </c>
      <c r="X43" s="76">
        <f>分析係数表!E46</f>
        <v>4.4065804935370153E-3</v>
      </c>
      <c r="Y43" s="89">
        <f>ROUND(S43*X43,0)</f>
        <v>0</v>
      </c>
    </row>
    <row r="44" spans="1:25" x14ac:dyDescent="0.2">
      <c r="A44" s="192">
        <v>40</v>
      </c>
      <c r="B44" s="14" t="s">
        <v>151</v>
      </c>
      <c r="C44" s="197">
        <f>SUM(C5:C43)</f>
        <v>100</v>
      </c>
      <c r="D44" s="92">
        <f>投入係数表!AH44</f>
        <v>0.28664253989142952</v>
      </c>
      <c r="E44" s="91">
        <f>SUM(E5:E43)</f>
        <v>28.664253989142953</v>
      </c>
      <c r="F44" s="92">
        <f>分析係数表!C47</f>
        <v>0.44522465035354009</v>
      </c>
      <c r="G44" s="91">
        <f>SUM(G5:G43)</f>
        <v>11.556958978795235</v>
      </c>
      <c r="H44" s="91">
        <f>SUM(H5:H43)</f>
        <v>13.233599201951675</v>
      </c>
      <c r="I44" s="91">
        <f>SUM(I5:I43)</f>
        <v>113.23359920195171</v>
      </c>
      <c r="J44" s="92">
        <f>分析係数表!G47</f>
        <v>0.26635660586338372</v>
      </c>
      <c r="K44" s="93">
        <f>SUM(K5:K43)</f>
        <v>39.810807550376445</v>
      </c>
      <c r="L44" s="94">
        <f>最終需要_まとめ!$L$33</f>
        <v>0.62733333333333341</v>
      </c>
      <c r="M44" s="91">
        <f>K44*L44</f>
        <v>24.974646603269495</v>
      </c>
      <c r="N44" s="95">
        <f>分析係数表!H47</f>
        <v>1</v>
      </c>
      <c r="O44" s="96">
        <f>SUM(O5:O43)</f>
        <v>24.974646603269495</v>
      </c>
      <c r="P44" s="92">
        <f>分析係数表!C47</f>
        <v>0.44522465035354009</v>
      </c>
      <c r="Q44" s="96">
        <f>SUM(Q5:Q43)</f>
        <v>12.132508281114825</v>
      </c>
      <c r="R44" s="91">
        <f>SUM(R5:R43)</f>
        <v>13.609253095036921</v>
      </c>
      <c r="S44" s="97">
        <f>SUM(S5:S43)</f>
        <v>126.8428522969886</v>
      </c>
      <c r="T44" s="98">
        <f>分析係数表!F47</f>
        <v>0.51444037128882703</v>
      </c>
      <c r="U44" s="99">
        <f>SUM(U5:U43)</f>
        <v>86.891417449196055</v>
      </c>
      <c r="V44" s="100">
        <f>分析係数表!D47</f>
        <v>9.5757819315252443E-2</v>
      </c>
      <c r="W44" s="101">
        <f>SUM(W5:W43)</f>
        <v>8</v>
      </c>
      <c r="X44" s="92">
        <f>分析係数表!E47</f>
        <v>7.8077982415729788E-2</v>
      </c>
      <c r="Y44" s="102">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288</v>
      </c>
      <c r="S2" s="3" t="s">
        <v>153</v>
      </c>
      <c r="U2" s="64" t="s">
        <v>210</v>
      </c>
      <c r="W2" s="3" t="s">
        <v>130</v>
      </c>
      <c r="Y2" s="3" t="s">
        <v>154</v>
      </c>
    </row>
    <row r="3" spans="1:25" ht="44" x14ac:dyDescent="0.2">
      <c r="B3" s="65"/>
      <c r="C3" s="66" t="s">
        <v>228</v>
      </c>
      <c r="D3" s="66" t="s">
        <v>230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投入係数表!AI5</f>
        <v>2.1232447039521304E-3</v>
      </c>
      <c r="E5" s="77">
        <f>$C$37*D5</f>
        <v>0.21232447039521304</v>
      </c>
      <c r="F5" s="76">
        <f>分析係数表!C8</f>
        <v>0.25708080716677228</v>
      </c>
      <c r="G5" s="77">
        <f t="shared" ref="G5:G38" si="0">E5*F5</f>
        <v>5.4584546230458816E-2</v>
      </c>
      <c r="H5" s="77">
        <f t="array" ref="H5:H43">MMULT(逆行列係数!C5:AO43,'33'!G5:G43)</f>
        <v>6.4910783372161315E-2</v>
      </c>
      <c r="I5" s="77">
        <f t="shared" ref="I5:I38" si="1">C5+H5</f>
        <v>6.4910783372161315E-2</v>
      </c>
      <c r="J5" s="76">
        <f>分析係数表!G8</f>
        <v>0.11961316593145571</v>
      </c>
      <c r="K5" s="78">
        <f t="shared" ref="K5:K38" si="2">I5*J5</f>
        <v>7.764184302235108E-3</v>
      </c>
      <c r="L5" s="79" t="s">
        <v>188</v>
      </c>
      <c r="M5" s="80" t="s">
        <v>188</v>
      </c>
      <c r="N5" s="81">
        <f>分析係数表!H8</f>
        <v>1.1829938181254628E-2</v>
      </c>
      <c r="O5" s="82">
        <f t="shared" ref="O5:O43" si="3">$M$44*N5</f>
        <v>0.40351678655053563</v>
      </c>
      <c r="P5" s="76">
        <f>分析係数表!C8</f>
        <v>0.25708080716677228</v>
      </c>
      <c r="Q5" s="82">
        <f t="shared" ref="Q5:Q38" si="4">O5*P5</f>
        <v>0.10373642119175386</v>
      </c>
      <c r="R5" s="83">
        <f t="array" ref="R5:R43">MMULT(逆行列係数!C5:AO43,'33'!Q5:Q43)</f>
        <v>0.15039981696638313</v>
      </c>
      <c r="S5" s="84">
        <f t="shared" ref="S5:S38" si="5">I5+R5</f>
        <v>0.21531060033854443</v>
      </c>
      <c r="T5" s="85">
        <f>分析係数表!F8</f>
        <v>0.4511367492365117</v>
      </c>
      <c r="U5" s="86">
        <f t="shared" ref="U5:U38" si="6">S5*T5</f>
        <v>9.7134524312892712E-2</v>
      </c>
      <c r="V5" s="87">
        <f>分析係数表!D8</f>
        <v>0.32558534102477094</v>
      </c>
      <c r="W5" s="88">
        <f t="shared" ref="W5:W38" si="7">ROUND(S5*V5,0)</f>
        <v>0</v>
      </c>
      <c r="X5" s="76">
        <f>分析係数表!E8</f>
        <v>0.2662029182219206</v>
      </c>
      <c r="Y5" s="89">
        <f t="shared" ref="Y5:Y38" si="8">ROUND(S5*X5,0)</f>
        <v>0</v>
      </c>
    </row>
    <row r="6" spans="1:25" x14ac:dyDescent="0.2">
      <c r="A6" s="6" t="s">
        <v>220</v>
      </c>
      <c r="B6" s="5" t="s">
        <v>266</v>
      </c>
      <c r="C6" s="90"/>
      <c r="D6" s="76">
        <f>投入係数表!AI6</f>
        <v>4.8255561453457509E-5</v>
      </c>
      <c r="E6" s="77">
        <f t="shared" ref="E6:E43" si="9">$C$37*D6</f>
        <v>4.825556145345751E-3</v>
      </c>
      <c r="F6" s="76">
        <f>分析係数表!C9</f>
        <v>5.5710306406685284E-2</v>
      </c>
      <c r="G6" s="77">
        <f t="shared" si="0"/>
        <v>2.6883321143987495E-4</v>
      </c>
      <c r="H6" s="77">
        <v>7.5610516030434225E-4</v>
      </c>
      <c r="I6" s="77">
        <f t="shared" si="1"/>
        <v>7.5610516030434225E-4</v>
      </c>
      <c r="J6" s="76">
        <f>分析係数表!G9</f>
        <v>0.27272727272727271</v>
      </c>
      <c r="K6" s="78">
        <f t="shared" si="2"/>
        <v>2.0621049826482059E-4</v>
      </c>
      <c r="L6" s="79"/>
      <c r="M6" s="80"/>
      <c r="N6" s="81">
        <f>分析係数表!H9</f>
        <v>6.1990942434522072E-4</v>
      </c>
      <c r="O6" s="82">
        <f t="shared" si="3"/>
        <v>2.1144984448063005E-2</v>
      </c>
      <c r="P6" s="76">
        <f>分析係数表!C9</f>
        <v>5.5710306406685284E-2</v>
      </c>
      <c r="Q6" s="82">
        <f t="shared" si="4"/>
        <v>1.1779935625661851E-3</v>
      </c>
      <c r="R6" s="83">
        <v>1.3689419266667822E-3</v>
      </c>
      <c r="S6" s="84">
        <f t="shared" si="5"/>
        <v>2.1250470869711244E-3</v>
      </c>
      <c r="T6" s="85">
        <f>分析係数表!F9</f>
        <v>0.77272727272727271</v>
      </c>
      <c r="U6" s="86">
        <f t="shared" si="6"/>
        <v>1.6420818399322326E-3</v>
      </c>
      <c r="V6" s="87">
        <f>分析係数表!D9</f>
        <v>0</v>
      </c>
      <c r="W6" s="88">
        <f t="shared" si="7"/>
        <v>0</v>
      </c>
      <c r="X6" s="76">
        <f>分析係数表!E9</f>
        <v>0</v>
      </c>
      <c r="Y6" s="89">
        <f t="shared" si="8"/>
        <v>0</v>
      </c>
    </row>
    <row r="7" spans="1:25" x14ac:dyDescent="0.2">
      <c r="A7" s="6" t="s">
        <v>221</v>
      </c>
      <c r="B7" s="5" t="s">
        <v>267</v>
      </c>
      <c r="C7" s="90"/>
      <c r="D7" s="76">
        <f>投入係数表!AI7</f>
        <v>4.8255561453457509E-5</v>
      </c>
      <c r="E7" s="77">
        <f t="shared" si="9"/>
        <v>4.825556145345751E-3</v>
      </c>
      <c r="F7" s="76">
        <f>分析係数表!C10</f>
        <v>2.7964205816555232E-3</v>
      </c>
      <c r="G7" s="77">
        <f t="shared" si="0"/>
        <v>1.349428452277915E-5</v>
      </c>
      <c r="H7" s="77">
        <v>5.4489306708460298E-5</v>
      </c>
      <c r="I7" s="77">
        <f t="shared" si="1"/>
        <v>5.4489306708460298E-5</v>
      </c>
      <c r="J7" s="76">
        <f>分析係数表!G10</f>
        <v>0.2857142857142857</v>
      </c>
      <c r="K7" s="78">
        <f t="shared" si="2"/>
        <v>1.5568373345274371E-5</v>
      </c>
      <c r="L7" s="79"/>
      <c r="M7" s="80"/>
      <c r="N7" s="81">
        <f>分析係数表!H10</f>
        <v>1.205379436226818E-3</v>
      </c>
      <c r="O7" s="82">
        <f t="shared" si="3"/>
        <v>4.1115247537900287E-2</v>
      </c>
      <c r="P7" s="76">
        <f>分析係数表!C10</f>
        <v>2.7964205816555232E-3</v>
      </c>
      <c r="Q7" s="82">
        <f t="shared" si="4"/>
        <v>1.1497552443484594E-4</v>
      </c>
      <c r="R7" s="83">
        <v>2.0396241678737609E-4</v>
      </c>
      <c r="S7" s="84">
        <f t="shared" si="5"/>
        <v>2.5845172349583641E-4</v>
      </c>
      <c r="T7" s="85">
        <f>分析係数表!F10</f>
        <v>0.5714285714285714</v>
      </c>
      <c r="U7" s="86">
        <f t="shared" si="6"/>
        <v>1.4768669914047794E-4</v>
      </c>
      <c r="V7" s="87">
        <f>分析係数表!D10</f>
        <v>0.14285714285714285</v>
      </c>
      <c r="W7" s="88">
        <f t="shared" si="7"/>
        <v>0</v>
      </c>
      <c r="X7" s="76">
        <f>分析係数表!E10</f>
        <v>0</v>
      </c>
      <c r="Y7" s="89">
        <f t="shared" si="8"/>
        <v>0</v>
      </c>
    </row>
    <row r="8" spans="1:25" x14ac:dyDescent="0.2">
      <c r="A8" s="6" t="s">
        <v>222</v>
      </c>
      <c r="B8" s="5" t="s">
        <v>27</v>
      </c>
      <c r="C8" s="90"/>
      <c r="D8" s="76">
        <f>投入係数表!AI8</f>
        <v>4.8255561453457509E-5</v>
      </c>
      <c r="E8" s="77">
        <f t="shared" si="9"/>
        <v>4.825556145345751E-3</v>
      </c>
      <c r="F8" s="76">
        <f>分析係数表!C11</f>
        <v>6.4759848893686245E-3</v>
      </c>
      <c r="G8" s="77">
        <f t="shared" si="0"/>
        <v>3.1250228680058987E-5</v>
      </c>
      <c r="H8" s="77">
        <v>3.9387109532463882E-4</v>
      </c>
      <c r="I8" s="77">
        <f t="shared" si="1"/>
        <v>3.9387109532463882E-4</v>
      </c>
      <c r="J8" s="76">
        <f>分析係数表!G11</f>
        <v>0.45</v>
      </c>
      <c r="K8" s="78">
        <f t="shared" si="2"/>
        <v>1.7724199289608747E-4</v>
      </c>
      <c r="L8" s="79"/>
      <c r="M8" s="80"/>
      <c r="N8" s="81">
        <f>分析係数表!H11</f>
        <v>-2.2959608309082246E-5</v>
      </c>
      <c r="O8" s="82">
        <f t="shared" si="3"/>
        <v>-7.831475721504816E-4</v>
      </c>
      <c r="P8" s="76">
        <f>分析係数表!C11</f>
        <v>6.4759848893686245E-3</v>
      </c>
      <c r="Q8" s="82">
        <f t="shared" si="4"/>
        <v>-5.0716518433922432E-6</v>
      </c>
      <c r="R8" s="83">
        <v>2.6408916359265078E-4</v>
      </c>
      <c r="S8" s="84">
        <f t="shared" si="5"/>
        <v>6.579602589172896E-4</v>
      </c>
      <c r="T8" s="85">
        <f>分析係数表!F11</f>
        <v>0.7</v>
      </c>
      <c r="U8" s="86">
        <f t="shared" si="6"/>
        <v>4.6057218124210267E-4</v>
      </c>
      <c r="V8" s="87">
        <f>分析係数表!D11</f>
        <v>0</v>
      </c>
      <c r="W8" s="88">
        <f t="shared" si="7"/>
        <v>0</v>
      </c>
      <c r="X8" s="76">
        <f>分析係数表!E11</f>
        <v>0</v>
      </c>
      <c r="Y8" s="89">
        <f t="shared" si="8"/>
        <v>0</v>
      </c>
    </row>
    <row r="9" spans="1:25" x14ac:dyDescent="0.2">
      <c r="A9" s="6" t="s">
        <v>223</v>
      </c>
      <c r="B9" s="5" t="s">
        <v>191</v>
      </c>
      <c r="C9" s="90"/>
      <c r="D9" s="76">
        <f>投入係数表!AI9</f>
        <v>5.8389229358683592E-3</v>
      </c>
      <c r="E9" s="77">
        <f t="shared" si="9"/>
        <v>0.58389229358683592</v>
      </c>
      <c r="F9" s="76">
        <f>分析係数表!C12</f>
        <v>0.17595248540478525</v>
      </c>
      <c r="G9" s="77">
        <f t="shared" si="0"/>
        <v>0.10273730026530434</v>
      </c>
      <c r="H9" s="77">
        <v>0.11249786079415047</v>
      </c>
      <c r="I9" s="77">
        <f t="shared" si="1"/>
        <v>0.11249786079415047</v>
      </c>
      <c r="J9" s="76">
        <f>分析係数表!G12</f>
        <v>0.14349788595589075</v>
      </c>
      <c r="K9" s="78">
        <f t="shared" si="2"/>
        <v>1.6143205198520676E-2</v>
      </c>
      <c r="L9" s="79"/>
      <c r="M9" s="80"/>
      <c r="N9" s="81">
        <f>分析係数表!H12</f>
        <v>9.2205786969274298E-2</v>
      </c>
      <c r="O9" s="82">
        <f t="shared" si="3"/>
        <v>3.145120649756334</v>
      </c>
      <c r="P9" s="76">
        <f>分析係数表!C12</f>
        <v>0.17595248540478525</v>
      </c>
      <c r="Q9" s="82">
        <f t="shared" si="4"/>
        <v>0.55339179522254012</v>
      </c>
      <c r="R9" s="83">
        <v>0.61526541913944821</v>
      </c>
      <c r="S9" s="84">
        <f t="shared" si="5"/>
        <v>0.72776327993359868</v>
      </c>
      <c r="T9" s="85">
        <f>分析係数表!F12</f>
        <v>0.29285224545766197</v>
      </c>
      <c r="U9" s="86">
        <f t="shared" si="6"/>
        <v>0.21312711069018742</v>
      </c>
      <c r="V9" s="87">
        <f>分析係数表!D12</f>
        <v>4.4880585075991318E-2</v>
      </c>
      <c r="W9" s="88">
        <f t="shared" si="7"/>
        <v>0</v>
      </c>
      <c r="X9" s="76">
        <f>分析係数表!E12</f>
        <v>4.4223517312307163E-2</v>
      </c>
      <c r="Y9" s="89">
        <f t="shared" si="8"/>
        <v>0</v>
      </c>
    </row>
    <row r="10" spans="1:25" x14ac:dyDescent="0.2">
      <c r="A10" s="6" t="s">
        <v>224</v>
      </c>
      <c r="B10" s="5" t="s">
        <v>28</v>
      </c>
      <c r="C10" s="90"/>
      <c r="D10" s="76">
        <f>投入係数表!AI10</f>
        <v>5.7906673744149019E-4</v>
      </c>
      <c r="E10" s="77">
        <f t="shared" si="9"/>
        <v>5.7906673744149019E-2</v>
      </c>
      <c r="F10" s="76">
        <f>分析係数表!C13</f>
        <v>0</v>
      </c>
      <c r="G10" s="77">
        <f t="shared" si="0"/>
        <v>0</v>
      </c>
      <c r="H10" s="77">
        <v>0</v>
      </c>
      <c r="I10" s="77">
        <f t="shared" si="1"/>
        <v>0</v>
      </c>
      <c r="J10" s="76">
        <f>分析係数表!G13</f>
        <v>0.2425249169435216</v>
      </c>
      <c r="K10" s="78">
        <f t="shared" si="2"/>
        <v>0</v>
      </c>
      <c r="L10" s="79"/>
      <c r="M10" s="80"/>
      <c r="N10" s="81">
        <f>分析係数表!H13</f>
        <v>1.40971995017765E-2</v>
      </c>
      <c r="O10" s="82">
        <f t="shared" si="3"/>
        <v>0.48085260930039569</v>
      </c>
      <c r="P10" s="76">
        <f>分析係数表!C13</f>
        <v>0</v>
      </c>
      <c r="Q10" s="82">
        <f t="shared" si="4"/>
        <v>0</v>
      </c>
      <c r="R10" s="83">
        <v>0</v>
      </c>
      <c r="S10" s="84">
        <f t="shared" si="5"/>
        <v>0</v>
      </c>
      <c r="T10" s="85">
        <f>分析係数表!F13</f>
        <v>0.37873754152823919</v>
      </c>
      <c r="U10" s="86">
        <f t="shared" si="6"/>
        <v>0</v>
      </c>
      <c r="V10" s="87">
        <f>分析係数表!D13</f>
        <v>0.50166112956810627</v>
      </c>
      <c r="W10" s="88">
        <f t="shared" si="7"/>
        <v>0</v>
      </c>
      <c r="X10" s="76">
        <f>分析係数表!E13</f>
        <v>0.36212624584717606</v>
      </c>
      <c r="Y10" s="89">
        <f t="shared" si="8"/>
        <v>0</v>
      </c>
    </row>
    <row r="11" spans="1:25" x14ac:dyDescent="0.2">
      <c r="A11" s="6" t="s">
        <v>225</v>
      </c>
      <c r="B11" s="5" t="s">
        <v>268</v>
      </c>
      <c r="C11" s="90"/>
      <c r="D11" s="76">
        <f>投入係数表!AI11</f>
        <v>7.3831009023789989E-3</v>
      </c>
      <c r="E11" s="77">
        <f t="shared" si="9"/>
        <v>0.73831009023789984</v>
      </c>
      <c r="F11" s="76">
        <f>分析係数表!C14</f>
        <v>0.19640062597809071</v>
      </c>
      <c r="G11" s="77">
        <f t="shared" si="0"/>
        <v>0.14500456388866417</v>
      </c>
      <c r="H11" s="77">
        <v>0.26012655059055595</v>
      </c>
      <c r="I11" s="77">
        <f t="shared" si="1"/>
        <v>0.26012655059055595</v>
      </c>
      <c r="J11" s="76">
        <f>分析係数表!G14</f>
        <v>0.16773857118025379</v>
      </c>
      <c r="K11" s="78">
        <f t="shared" si="2"/>
        <v>4.3633255922107858E-2</v>
      </c>
      <c r="L11" s="79"/>
      <c r="M11" s="80"/>
      <c r="N11" s="81">
        <f>分析係数表!H14</f>
        <v>1.1652001216859241E-3</v>
      </c>
      <c r="O11" s="82">
        <f t="shared" si="3"/>
        <v>3.9744739286636944E-2</v>
      </c>
      <c r="P11" s="76">
        <f>分析係数表!C14</f>
        <v>0.19640062597809071</v>
      </c>
      <c r="Q11" s="82">
        <f t="shared" si="4"/>
        <v>7.8058916752315102E-3</v>
      </c>
      <c r="R11" s="83">
        <v>4.3780698985776266E-2</v>
      </c>
      <c r="S11" s="84">
        <f t="shared" si="5"/>
        <v>0.30390724957633219</v>
      </c>
      <c r="T11" s="85">
        <f>分析係数表!F14</f>
        <v>0.31948548583347819</v>
      </c>
      <c r="U11" s="86">
        <f t="shared" si="6"/>
        <v>9.7093955279210595E-2</v>
      </c>
      <c r="V11" s="87">
        <f>分析係数表!D14</f>
        <v>9.0039979141317575E-2</v>
      </c>
      <c r="W11" s="88">
        <f t="shared" si="7"/>
        <v>0</v>
      </c>
      <c r="X11" s="76">
        <f>分析係数表!E14</f>
        <v>7.6134190856944201E-2</v>
      </c>
      <c r="Y11" s="89">
        <f t="shared" si="8"/>
        <v>0</v>
      </c>
    </row>
    <row r="12" spans="1:25" x14ac:dyDescent="0.2">
      <c r="A12" s="6" t="s">
        <v>226</v>
      </c>
      <c r="B12" s="5" t="s">
        <v>29</v>
      </c>
      <c r="C12" s="90"/>
      <c r="D12" s="76">
        <f>投入係数表!AI12</f>
        <v>9.5063456063311305E-3</v>
      </c>
      <c r="E12" s="77">
        <f t="shared" si="9"/>
        <v>0.95063456063311302</v>
      </c>
      <c r="F12" s="76">
        <f>分析係数表!C15</f>
        <v>0</v>
      </c>
      <c r="G12" s="77">
        <f t="shared" si="0"/>
        <v>0</v>
      </c>
      <c r="H12" s="77">
        <v>0</v>
      </c>
      <c r="I12" s="77">
        <f t="shared" si="1"/>
        <v>0</v>
      </c>
      <c r="J12" s="76">
        <f>分析係数表!G15</f>
        <v>9.5630372492836679E-2</v>
      </c>
      <c r="K12" s="78">
        <f t="shared" si="2"/>
        <v>0</v>
      </c>
      <c r="L12" s="79"/>
      <c r="M12" s="80"/>
      <c r="N12" s="81">
        <f>分析係数表!H15</f>
        <v>8.4950550743604306E-3</v>
      </c>
      <c r="O12" s="82">
        <f t="shared" si="3"/>
        <v>0.28976460169567819</v>
      </c>
      <c r="P12" s="76">
        <f>分析係数表!C15</f>
        <v>0</v>
      </c>
      <c r="Q12" s="82">
        <f t="shared" si="4"/>
        <v>0</v>
      </c>
      <c r="R12" s="83">
        <v>0</v>
      </c>
      <c r="S12" s="84">
        <f t="shared" si="5"/>
        <v>0</v>
      </c>
      <c r="T12" s="85">
        <f>分析係数表!F15</f>
        <v>0.30372492836676218</v>
      </c>
      <c r="U12" s="86">
        <f t="shared" si="6"/>
        <v>0</v>
      </c>
      <c r="V12" s="87">
        <f>分析係数表!D15</f>
        <v>2.2027220630372494E-2</v>
      </c>
      <c r="W12" s="88">
        <f t="shared" si="7"/>
        <v>0</v>
      </c>
      <c r="X12" s="76">
        <f>分析係数表!E15</f>
        <v>2.0355778414517668E-2</v>
      </c>
      <c r="Y12" s="89">
        <f t="shared" si="8"/>
        <v>0</v>
      </c>
    </row>
    <row r="13" spans="1:25" x14ac:dyDescent="0.2">
      <c r="A13" s="6" t="s">
        <v>227</v>
      </c>
      <c r="B13" s="5" t="s">
        <v>30</v>
      </c>
      <c r="C13" s="90"/>
      <c r="D13" s="76">
        <f>投入係数表!AI13</f>
        <v>3.908700477730058E-3</v>
      </c>
      <c r="E13" s="77">
        <f t="shared" si="9"/>
        <v>0.39087004777300582</v>
      </c>
      <c r="F13" s="76">
        <f>分析係数表!C16</f>
        <v>6.4643221946592777E-2</v>
      </c>
      <c r="G13" s="77">
        <f t="shared" si="0"/>
        <v>2.5267099250465736E-2</v>
      </c>
      <c r="H13" s="77">
        <v>3.33181192698754E-2</v>
      </c>
      <c r="I13" s="77">
        <f t="shared" si="1"/>
        <v>3.33181192698754E-2</v>
      </c>
      <c r="J13" s="76">
        <f>分析係数表!G16</f>
        <v>3.2854209445585217E-2</v>
      </c>
      <c r="K13" s="78">
        <f t="shared" si="2"/>
        <v>1.0946404688254752E-3</v>
      </c>
      <c r="L13" s="79"/>
      <c r="M13" s="80"/>
      <c r="N13" s="81">
        <f>分析係数表!H16</f>
        <v>1.6731814555243689E-2</v>
      </c>
      <c r="O13" s="82">
        <f t="shared" si="3"/>
        <v>0.57071879320466357</v>
      </c>
      <c r="P13" s="76">
        <f>分析係数表!C16</f>
        <v>6.4643221946592777E-2</v>
      </c>
      <c r="Q13" s="82">
        <f t="shared" si="4"/>
        <v>3.6893101618220653E-2</v>
      </c>
      <c r="R13" s="83">
        <v>4.3761229720459059E-2</v>
      </c>
      <c r="S13" s="84">
        <f t="shared" si="5"/>
        <v>7.7079348990334459E-2</v>
      </c>
      <c r="T13" s="85">
        <f>分析係数表!F16</f>
        <v>0.28747433264887062</v>
      </c>
      <c r="U13" s="86">
        <f t="shared" si="6"/>
        <v>2.2158334412005799E-2</v>
      </c>
      <c r="V13" s="87">
        <f>分析係数表!D16</f>
        <v>2.0533880903490759E-2</v>
      </c>
      <c r="W13" s="88">
        <f t="shared" si="7"/>
        <v>0</v>
      </c>
      <c r="X13" s="76">
        <f>分析係数表!E16</f>
        <v>1.9507186858316223E-2</v>
      </c>
      <c r="Y13" s="89">
        <f t="shared" si="8"/>
        <v>0</v>
      </c>
    </row>
    <row r="14" spans="1:25" x14ac:dyDescent="0.2">
      <c r="A14" s="6" t="s">
        <v>2</v>
      </c>
      <c r="B14" s="5" t="s">
        <v>365</v>
      </c>
      <c r="C14" s="90"/>
      <c r="D14" s="76">
        <f>投入係数表!AI14</f>
        <v>4.4877672151715483E-3</v>
      </c>
      <c r="E14" s="77">
        <f t="shared" si="9"/>
        <v>0.44877672151715481</v>
      </c>
      <c r="F14" s="76">
        <f>分析係数表!C17</f>
        <v>7.1833954921355581E-2</v>
      </c>
      <c r="G14" s="77">
        <f t="shared" si="0"/>
        <v>3.2237406783217043E-2</v>
      </c>
      <c r="H14" s="77">
        <v>4.7989966961834801E-2</v>
      </c>
      <c r="I14" s="77">
        <f t="shared" si="1"/>
        <v>4.7989966961834801E-2</v>
      </c>
      <c r="J14" s="76">
        <f>分析係数表!G17</f>
        <v>0.22404227212681638</v>
      </c>
      <c r="K14" s="78">
        <f t="shared" si="2"/>
        <v>1.075178123742032E-2</v>
      </c>
      <c r="L14" s="79"/>
      <c r="M14" s="80"/>
      <c r="N14" s="81">
        <f>分析係数表!H17</f>
        <v>2.8642111365580103E-3</v>
      </c>
      <c r="O14" s="82">
        <f t="shared" si="3"/>
        <v>9.7697659625772579E-2</v>
      </c>
      <c r="P14" s="76">
        <f>分析係数表!C17</f>
        <v>7.1833954921355581E-2</v>
      </c>
      <c r="Q14" s="82">
        <f t="shared" si="4"/>
        <v>7.0180092774796889E-3</v>
      </c>
      <c r="R14" s="83">
        <v>1.618697514092262E-2</v>
      </c>
      <c r="S14" s="84">
        <f t="shared" si="5"/>
        <v>6.4176942102757428E-2</v>
      </c>
      <c r="T14" s="85">
        <f>分析係数表!F17</f>
        <v>0.35984147952443857</v>
      </c>
      <c r="U14" s="86">
        <f t="shared" si="6"/>
        <v>2.3093525797610467E-2</v>
      </c>
      <c r="V14" s="87">
        <f>分析係数表!D17</f>
        <v>0.11783355350066051</v>
      </c>
      <c r="W14" s="88">
        <f t="shared" si="7"/>
        <v>0</v>
      </c>
      <c r="X14" s="76">
        <f>分析係数表!E17</f>
        <v>0.10752972258916776</v>
      </c>
      <c r="Y14" s="89">
        <f t="shared" si="8"/>
        <v>0</v>
      </c>
    </row>
    <row r="15" spans="1:25" x14ac:dyDescent="0.2">
      <c r="A15" s="6" t="s">
        <v>3</v>
      </c>
      <c r="B15" s="5" t="s">
        <v>31</v>
      </c>
      <c r="C15" s="90"/>
      <c r="D15" s="76">
        <f>投入係数表!AI15</f>
        <v>1.978478019591758E-3</v>
      </c>
      <c r="E15" s="77">
        <f t="shared" si="9"/>
        <v>0.19784780195917581</v>
      </c>
      <c r="F15" s="76">
        <f>分析係数表!C18</f>
        <v>8.5547050877982866E-2</v>
      </c>
      <c r="G15" s="77">
        <f t="shared" si="0"/>
        <v>1.6925295980298693E-2</v>
      </c>
      <c r="H15" s="77">
        <v>2.2054374482190154E-2</v>
      </c>
      <c r="I15" s="77">
        <f t="shared" si="1"/>
        <v>2.2054374482190154E-2</v>
      </c>
      <c r="J15" s="76">
        <f>分析係数表!G18</f>
        <v>0.21485411140583555</v>
      </c>
      <c r="K15" s="78">
        <f t="shared" si="2"/>
        <v>4.7384730319825E-3</v>
      </c>
      <c r="L15" s="79"/>
      <c r="M15" s="80"/>
      <c r="N15" s="81">
        <f>分析係数表!H18</f>
        <v>4.4771236202710384E-4</v>
      </c>
      <c r="O15" s="82">
        <f t="shared" si="3"/>
        <v>1.5271377656934391E-2</v>
      </c>
      <c r="P15" s="76">
        <f>分析係数表!C18</f>
        <v>8.5547050877982866E-2</v>
      </c>
      <c r="Q15" s="82">
        <f t="shared" si="4"/>
        <v>1.3064213213946571E-3</v>
      </c>
      <c r="R15" s="83">
        <v>3.2532292966538233E-3</v>
      </c>
      <c r="S15" s="84">
        <f t="shared" si="5"/>
        <v>2.5307603778843977E-2</v>
      </c>
      <c r="T15" s="85">
        <f>分析係数表!F18</f>
        <v>0.45800176834659595</v>
      </c>
      <c r="U15" s="86">
        <f t="shared" si="6"/>
        <v>1.1590927283325536E-2</v>
      </c>
      <c r="V15" s="87">
        <f>分析係数表!D18</f>
        <v>9.637488947833775E-2</v>
      </c>
      <c r="W15" s="88">
        <f t="shared" si="7"/>
        <v>0</v>
      </c>
      <c r="X15" s="76">
        <f>分析係数表!E18</f>
        <v>8.3996463306808128E-2</v>
      </c>
      <c r="Y15" s="89">
        <f t="shared" si="8"/>
        <v>0</v>
      </c>
    </row>
    <row r="16" spans="1:25" x14ac:dyDescent="0.2">
      <c r="A16" s="6" t="s">
        <v>4</v>
      </c>
      <c r="B16" s="5" t="s">
        <v>32</v>
      </c>
      <c r="C16" s="90"/>
      <c r="D16" s="76">
        <f>投入係数表!AI16</f>
        <v>0</v>
      </c>
      <c r="E16" s="77">
        <f t="shared" si="9"/>
        <v>0</v>
      </c>
      <c r="F16" s="76">
        <f>分析係数表!C19</f>
        <v>0.13115875912408759</v>
      </c>
      <c r="G16" s="77">
        <f t="shared" si="0"/>
        <v>0</v>
      </c>
      <c r="H16" s="77">
        <v>6.5834222978033534E-3</v>
      </c>
      <c r="I16" s="77">
        <f t="shared" si="1"/>
        <v>6.5834222978033534E-3</v>
      </c>
      <c r="J16" s="76">
        <f>分析係数表!G19</f>
        <v>5.7684761281883587E-2</v>
      </c>
      <c r="K16" s="78">
        <f t="shared" si="2"/>
        <v>3.7976314366661596E-4</v>
      </c>
      <c r="L16" s="79"/>
      <c r="M16" s="80"/>
      <c r="N16" s="81">
        <f>分析係数表!H19</f>
        <v>-1.1479804154541123E-4</v>
      </c>
      <c r="O16" s="82">
        <f t="shared" si="3"/>
        <v>-3.9157378607524076E-3</v>
      </c>
      <c r="P16" s="76">
        <f>分析係数表!C19</f>
        <v>0.13115875912408759</v>
      </c>
      <c r="Q16" s="82">
        <f t="shared" si="4"/>
        <v>-5.1358331887149504E-4</v>
      </c>
      <c r="R16" s="83">
        <v>3.6940109182600433E-3</v>
      </c>
      <c r="S16" s="84">
        <f t="shared" si="5"/>
        <v>1.0277433216063397E-2</v>
      </c>
      <c r="T16" s="85">
        <f>分析係数表!F19</f>
        <v>0.24015696533682146</v>
      </c>
      <c r="U16" s="86">
        <f t="shared" si="6"/>
        <v>2.4681971726216345E-3</v>
      </c>
      <c r="V16" s="87">
        <f>分析係数表!D19</f>
        <v>2.0536298234139962E-2</v>
      </c>
      <c r="W16" s="88">
        <f t="shared" si="7"/>
        <v>0</v>
      </c>
      <c r="X16" s="76">
        <f>分析係数表!E19</f>
        <v>2.0274689339437543E-2</v>
      </c>
      <c r="Y16" s="89">
        <f t="shared" si="8"/>
        <v>0</v>
      </c>
    </row>
    <row r="17" spans="1:25" x14ac:dyDescent="0.2">
      <c r="A17" s="6" t="s">
        <v>5</v>
      </c>
      <c r="B17" s="5" t="s">
        <v>33</v>
      </c>
      <c r="C17" s="90"/>
      <c r="D17" s="76">
        <f>投入係数表!AI17</f>
        <v>1.4476668436037255E-4</v>
      </c>
      <c r="E17" s="77">
        <f t="shared" si="9"/>
        <v>1.4476668436037255E-2</v>
      </c>
      <c r="F17" s="76">
        <f>分析係数表!C20</f>
        <v>0.10578609000584449</v>
      </c>
      <c r="G17" s="77">
        <f t="shared" si="0"/>
        <v>1.5314301501594049E-3</v>
      </c>
      <c r="H17" s="77">
        <v>6.3788788114573598E-3</v>
      </c>
      <c r="I17" s="77">
        <f t="shared" si="1"/>
        <v>6.3788788114573598E-3</v>
      </c>
      <c r="J17" s="76">
        <f>分析係数表!G20</f>
        <v>0.10007552870090634</v>
      </c>
      <c r="K17" s="78">
        <f t="shared" si="2"/>
        <v>6.3836966957560434E-4</v>
      </c>
      <c r="L17" s="79"/>
      <c r="M17" s="80"/>
      <c r="N17" s="81">
        <f>分析係数表!H20</f>
        <v>5.5677050149524447E-4</v>
      </c>
      <c r="O17" s="82">
        <f t="shared" si="3"/>
        <v>1.8991328624649178E-2</v>
      </c>
      <c r="P17" s="76">
        <f>分析係数表!C20</f>
        <v>0.10578609000584449</v>
      </c>
      <c r="Q17" s="82">
        <f t="shared" si="4"/>
        <v>2.0090183992177088E-3</v>
      </c>
      <c r="R17" s="83">
        <v>6.3421361995827296E-3</v>
      </c>
      <c r="S17" s="84">
        <f t="shared" si="5"/>
        <v>1.2721015011040089E-2</v>
      </c>
      <c r="T17" s="85">
        <f>分析係数表!F20</f>
        <v>0.22356495468277945</v>
      </c>
      <c r="U17" s="86">
        <f t="shared" si="6"/>
        <v>2.8439731444621346E-3</v>
      </c>
      <c r="V17" s="87">
        <f>分析係数表!D20</f>
        <v>3.8519637462235648E-2</v>
      </c>
      <c r="W17" s="88">
        <f t="shared" si="7"/>
        <v>0</v>
      </c>
      <c r="X17" s="76">
        <f>分析係数表!E20</f>
        <v>4.1163141993957701E-2</v>
      </c>
      <c r="Y17" s="89">
        <f t="shared" si="8"/>
        <v>0</v>
      </c>
    </row>
    <row r="18" spans="1:25" x14ac:dyDescent="0.2">
      <c r="A18" s="6" t="s">
        <v>6</v>
      </c>
      <c r="B18" s="5" t="s">
        <v>34</v>
      </c>
      <c r="C18" s="90"/>
      <c r="D18" s="76">
        <f>投入係数表!AI18</f>
        <v>2.4127780726728755E-4</v>
      </c>
      <c r="E18" s="77">
        <f t="shared" si="9"/>
        <v>2.4127780726728755E-2</v>
      </c>
      <c r="F18" s="76">
        <f>分析係数表!C21</f>
        <v>0.49326544021024965</v>
      </c>
      <c r="G18" s="77">
        <f t="shared" si="0"/>
        <v>1.1901400381466237E-2</v>
      </c>
      <c r="H18" s="77">
        <v>6.7160036942721102E-2</v>
      </c>
      <c r="I18" s="77">
        <f t="shared" si="1"/>
        <v>6.7160036942721102E-2</v>
      </c>
      <c r="J18" s="76">
        <f>分析係数表!G21</f>
        <v>0.28516082529957654</v>
      </c>
      <c r="K18" s="78">
        <f t="shared" si="2"/>
        <v>1.9151411561736397E-2</v>
      </c>
      <c r="L18" s="79"/>
      <c r="M18" s="80"/>
      <c r="N18" s="81">
        <f>分析係数表!H21</f>
        <v>9.2412423444056041E-4</v>
      </c>
      <c r="O18" s="82">
        <f t="shared" si="3"/>
        <v>3.152168977905688E-2</v>
      </c>
      <c r="P18" s="76">
        <f>分析係数表!C21</f>
        <v>0.49326544021024965</v>
      </c>
      <c r="Q18" s="82">
        <f t="shared" si="4"/>
        <v>1.5548560185037419E-2</v>
      </c>
      <c r="R18" s="83">
        <v>4.3531035350937823E-2</v>
      </c>
      <c r="S18" s="84">
        <f t="shared" si="5"/>
        <v>0.11069107229365893</v>
      </c>
      <c r="T18" s="85">
        <f>分析係数表!F21</f>
        <v>0.42584917560140551</v>
      </c>
      <c r="U18" s="86">
        <f t="shared" si="6"/>
        <v>4.7137701882690237E-2</v>
      </c>
      <c r="V18" s="87">
        <f>分析係数表!D21</f>
        <v>0.11514550860437878</v>
      </c>
      <c r="W18" s="88">
        <f t="shared" si="7"/>
        <v>0</v>
      </c>
      <c r="X18" s="76">
        <f>分析係数表!E21</f>
        <v>9.1990269393639065E-2</v>
      </c>
      <c r="Y18" s="89">
        <f t="shared" si="8"/>
        <v>0</v>
      </c>
    </row>
    <row r="19" spans="1:25" x14ac:dyDescent="0.2">
      <c r="A19" s="6" t="s">
        <v>7</v>
      </c>
      <c r="B19" s="5" t="s">
        <v>269</v>
      </c>
      <c r="C19" s="90"/>
      <c r="D19" s="76">
        <f>投入係数表!AI19</f>
        <v>0</v>
      </c>
      <c r="E19" s="77">
        <f t="shared" si="9"/>
        <v>0</v>
      </c>
      <c r="F19" s="76">
        <f>分析係数表!C22</f>
        <v>6.9390630503698536E-2</v>
      </c>
      <c r="G19" s="77">
        <f t="shared" si="0"/>
        <v>0</v>
      </c>
      <c r="H19" s="77">
        <v>3.6258634597733392E-3</v>
      </c>
      <c r="I19" s="77">
        <f t="shared" si="1"/>
        <v>3.6258634597733392E-3</v>
      </c>
      <c r="J19" s="76">
        <f>分析係数表!G22</f>
        <v>0.19456830158086744</v>
      </c>
      <c r="K19" s="78">
        <f t="shared" si="2"/>
        <v>7.0547809513222647E-4</v>
      </c>
      <c r="L19" s="79"/>
      <c r="M19" s="80"/>
      <c r="N19" s="81">
        <f>分析係数表!H22</f>
        <v>4.5919216618164492E-5</v>
      </c>
      <c r="O19" s="82">
        <f t="shared" si="3"/>
        <v>1.5662951443009632E-3</v>
      </c>
      <c r="P19" s="76">
        <f>分析係数表!C22</f>
        <v>6.9390630503698536E-2</v>
      </c>
      <c r="Q19" s="82">
        <f t="shared" si="4"/>
        <v>1.0868620761792532E-4</v>
      </c>
      <c r="R19" s="83">
        <v>1.2124998013470132E-3</v>
      </c>
      <c r="S19" s="84">
        <f t="shared" si="5"/>
        <v>4.8383632611203528E-3</v>
      </c>
      <c r="T19" s="85">
        <f>分析係数表!F22</f>
        <v>0.41264693960275639</v>
      </c>
      <c r="U19" s="86">
        <f t="shared" si="6"/>
        <v>1.9965357923877255E-3</v>
      </c>
      <c r="V19" s="87">
        <f>分析係数表!D22</f>
        <v>5.3506282934738546E-2</v>
      </c>
      <c r="W19" s="88">
        <f t="shared" si="7"/>
        <v>0</v>
      </c>
      <c r="X19" s="76">
        <f>分析係数表!E22</f>
        <v>5.2492906364004867E-2</v>
      </c>
      <c r="Y19" s="89">
        <f t="shared" si="8"/>
        <v>0</v>
      </c>
    </row>
    <row r="20" spans="1:25" x14ac:dyDescent="0.2">
      <c r="A20" s="6" t="s">
        <v>8</v>
      </c>
      <c r="B20" s="5" t="s">
        <v>270</v>
      </c>
      <c r="C20" s="90"/>
      <c r="D20" s="76">
        <f>投入係数表!AI20</f>
        <v>0</v>
      </c>
      <c r="E20" s="77">
        <f t="shared" si="9"/>
        <v>0</v>
      </c>
      <c r="F20" s="76">
        <f>分析係数表!C23</f>
        <v>0</v>
      </c>
      <c r="G20" s="77">
        <f t="shared" si="0"/>
        <v>0</v>
      </c>
      <c r="H20" s="77">
        <v>0</v>
      </c>
      <c r="I20" s="77">
        <f t="shared" si="1"/>
        <v>0</v>
      </c>
      <c r="J20" s="76">
        <f>分析係数表!G23</f>
        <v>0.21586290978054729</v>
      </c>
      <c r="K20" s="78">
        <f t="shared" si="2"/>
        <v>0</v>
      </c>
      <c r="L20" s="79"/>
      <c r="M20" s="80"/>
      <c r="N20" s="81">
        <f>分析係数表!H23</f>
        <v>2.2959608309082246E-5</v>
      </c>
      <c r="O20" s="82">
        <f t="shared" si="3"/>
        <v>7.831475721504816E-4</v>
      </c>
      <c r="P20" s="76">
        <f>分析係数表!C23</f>
        <v>0</v>
      </c>
      <c r="Q20" s="82">
        <f t="shared" si="4"/>
        <v>0</v>
      </c>
      <c r="R20" s="83">
        <v>0</v>
      </c>
      <c r="S20" s="84">
        <f t="shared" si="5"/>
        <v>0</v>
      </c>
      <c r="T20" s="85">
        <f>分析係数表!F23</f>
        <v>0.44086968301273366</v>
      </c>
      <c r="U20" s="86">
        <f t="shared" si="6"/>
        <v>0</v>
      </c>
      <c r="V20" s="87">
        <f>分析係数表!D23</f>
        <v>7.1254402600921155E-2</v>
      </c>
      <c r="W20" s="88">
        <f t="shared" si="7"/>
        <v>0</v>
      </c>
      <c r="X20" s="76">
        <f>分析係数表!E23</f>
        <v>7.0780276347873206E-2</v>
      </c>
      <c r="Y20" s="89">
        <f t="shared" si="8"/>
        <v>0</v>
      </c>
    </row>
    <row r="21" spans="1:25" x14ac:dyDescent="0.2">
      <c r="A21" s="6" t="s">
        <v>9</v>
      </c>
      <c r="B21" s="5" t="s">
        <v>271</v>
      </c>
      <c r="C21" s="90"/>
      <c r="D21" s="76">
        <f>投入係数表!AI21</f>
        <v>0</v>
      </c>
      <c r="E21" s="77">
        <f t="shared" si="9"/>
        <v>0</v>
      </c>
      <c r="F21" s="76">
        <f>分析係数表!C24</f>
        <v>0.34782608695652173</v>
      </c>
      <c r="G21" s="77">
        <f t="shared" si="0"/>
        <v>0</v>
      </c>
      <c r="H21" s="77">
        <v>1.2698093417539922E-2</v>
      </c>
      <c r="I21" s="77">
        <f t="shared" si="1"/>
        <v>1.2698093417539922E-2</v>
      </c>
      <c r="J21" s="76">
        <f>分析係数表!G24</f>
        <v>0.20816326530612245</v>
      </c>
      <c r="K21" s="78">
        <f t="shared" si="2"/>
        <v>2.6432765889572896E-3</v>
      </c>
      <c r="L21" s="79"/>
      <c r="M21" s="80"/>
      <c r="N21" s="81">
        <f>分析係数表!H24</f>
        <v>3.5587392879077485E-4</v>
      </c>
      <c r="O21" s="82">
        <f t="shared" si="3"/>
        <v>1.2138787368332465E-2</v>
      </c>
      <c r="P21" s="76">
        <f>分析係数表!C24</f>
        <v>0.34782608695652173</v>
      </c>
      <c r="Q21" s="82">
        <f t="shared" si="4"/>
        <v>4.2221869107243355E-3</v>
      </c>
      <c r="R21" s="83">
        <v>1.7529774299274593E-2</v>
      </c>
      <c r="S21" s="84">
        <f t="shared" si="5"/>
        <v>3.0227867716814516E-2</v>
      </c>
      <c r="T21" s="85">
        <f>分析係数表!F24</f>
        <v>0.39183673469387753</v>
      </c>
      <c r="U21" s="86">
        <f t="shared" si="6"/>
        <v>1.1844388982915075E-2</v>
      </c>
      <c r="V21" s="87">
        <f>分析係数表!D24</f>
        <v>9.6598639455782315E-2</v>
      </c>
      <c r="W21" s="88">
        <f t="shared" si="7"/>
        <v>0</v>
      </c>
      <c r="X21" s="76">
        <f>分析係数表!E24</f>
        <v>8.9795918367346933E-2</v>
      </c>
      <c r="Y21" s="89">
        <f t="shared" si="8"/>
        <v>0</v>
      </c>
    </row>
    <row r="22" spans="1:25" x14ac:dyDescent="0.2">
      <c r="A22" s="6" t="s">
        <v>10</v>
      </c>
      <c r="B22" s="5" t="s">
        <v>272</v>
      </c>
      <c r="C22" s="90"/>
      <c r="D22" s="76">
        <f>投入係数表!AI22</f>
        <v>1.7854557737779278E-3</v>
      </c>
      <c r="E22" s="77">
        <f t="shared" si="9"/>
        <v>0.17854557737779278</v>
      </c>
      <c r="F22" s="76">
        <f>分析係数表!C25</f>
        <v>2.4457402008422391E-2</v>
      </c>
      <c r="G22" s="77">
        <f t="shared" si="0"/>
        <v>4.3667609627545644E-3</v>
      </c>
      <c r="H22" s="77">
        <v>6.9266370824860434E-3</v>
      </c>
      <c r="I22" s="77">
        <f t="shared" si="1"/>
        <v>6.9266370824860434E-3</v>
      </c>
      <c r="J22" s="76">
        <f>分析係数表!G25</f>
        <v>0.19696969696969696</v>
      </c>
      <c r="K22" s="78">
        <f t="shared" si="2"/>
        <v>1.3643376071563419E-3</v>
      </c>
      <c r="L22" s="79"/>
      <c r="M22" s="80"/>
      <c r="N22" s="81">
        <f>分析係数表!H25</f>
        <v>5.165911869543506E-4</v>
      </c>
      <c r="O22" s="82">
        <f t="shared" si="3"/>
        <v>1.7620820373385838E-2</v>
      </c>
      <c r="P22" s="76">
        <f>分析係数表!C25</f>
        <v>2.4457402008422391E-2</v>
      </c>
      <c r="Q22" s="82">
        <f t="shared" si="4"/>
        <v>4.3095948759009701E-4</v>
      </c>
      <c r="R22" s="83">
        <v>4.361130320683141E-3</v>
      </c>
      <c r="S22" s="84">
        <f t="shared" si="5"/>
        <v>1.1287767403169184E-2</v>
      </c>
      <c r="T22" s="85">
        <f>分析係数表!F25</f>
        <v>0.35101010101010099</v>
      </c>
      <c r="U22" s="86">
        <f t="shared" si="6"/>
        <v>3.9621203763649405E-3</v>
      </c>
      <c r="V22" s="87">
        <f>分析係数表!D25</f>
        <v>2.5757575757575757E-2</v>
      </c>
      <c r="W22" s="88">
        <f t="shared" si="7"/>
        <v>0</v>
      </c>
      <c r="X22" s="76">
        <f>分析係数表!E25</f>
        <v>2.5757575757575757E-2</v>
      </c>
      <c r="Y22" s="89">
        <f t="shared" si="8"/>
        <v>0</v>
      </c>
    </row>
    <row r="23" spans="1:25" x14ac:dyDescent="0.2">
      <c r="A23" s="6" t="s">
        <v>11</v>
      </c>
      <c r="B23" s="5" t="s">
        <v>35</v>
      </c>
      <c r="C23" s="90"/>
      <c r="D23" s="76">
        <f>投入係数表!AI23</f>
        <v>4.825556145345751E-4</v>
      </c>
      <c r="E23" s="77">
        <f t="shared" si="9"/>
        <v>4.825556145345751E-2</v>
      </c>
      <c r="F23" s="76">
        <f>分析係数表!C26</f>
        <v>7.6803723816912361E-2</v>
      </c>
      <c r="G23" s="77">
        <f t="shared" si="0"/>
        <v>3.7062068145013926E-3</v>
      </c>
      <c r="H23" s="77">
        <v>7.2396042996610323E-3</v>
      </c>
      <c r="I23" s="77">
        <f t="shared" si="1"/>
        <v>7.2396042996610323E-3</v>
      </c>
      <c r="J23" s="76">
        <f>分析係数表!G26</f>
        <v>0.19661921708185054</v>
      </c>
      <c r="K23" s="78">
        <f t="shared" si="2"/>
        <v>1.423445329381751E-3</v>
      </c>
      <c r="L23" s="79"/>
      <c r="M23" s="80"/>
      <c r="N23" s="81">
        <f>分析係数表!H26</f>
        <v>1.0945993261354961E-2</v>
      </c>
      <c r="O23" s="82">
        <f t="shared" si="3"/>
        <v>0.37336560502274213</v>
      </c>
      <c r="P23" s="76">
        <f>分析係数表!C26</f>
        <v>7.6803723816912361E-2</v>
      </c>
      <c r="Q23" s="82">
        <f t="shared" si="4"/>
        <v>2.8675868810901072E-2</v>
      </c>
      <c r="R23" s="83">
        <v>3.0943713068943387E-2</v>
      </c>
      <c r="S23" s="84">
        <f t="shared" si="5"/>
        <v>3.8183317368604419E-2</v>
      </c>
      <c r="T23" s="85">
        <f>分析係数表!F26</f>
        <v>0.33496441281138789</v>
      </c>
      <c r="U23" s="86">
        <f t="shared" si="6"/>
        <v>1.2790052481565449E-2</v>
      </c>
      <c r="V23" s="87">
        <f>分析係数表!D26</f>
        <v>6.005338078291815E-2</v>
      </c>
      <c r="W23" s="88">
        <f t="shared" si="7"/>
        <v>0</v>
      </c>
      <c r="X23" s="76">
        <f>分析係数表!E26</f>
        <v>6.005338078291815E-2</v>
      </c>
      <c r="Y23" s="89">
        <f t="shared" si="8"/>
        <v>0</v>
      </c>
    </row>
    <row r="24" spans="1:25" x14ac:dyDescent="0.2">
      <c r="A24" s="6" t="s">
        <v>12</v>
      </c>
      <c r="B24" s="5" t="s">
        <v>366</v>
      </c>
      <c r="C24" s="90"/>
      <c r="D24" s="76">
        <f>投入係数表!AI24</f>
        <v>1.4476668436037255E-4</v>
      </c>
      <c r="E24" s="77">
        <f t="shared" si="9"/>
        <v>1.4476668436037255E-2</v>
      </c>
      <c r="F24" s="76">
        <f>分析係数表!C27</f>
        <v>1</v>
      </c>
      <c r="G24" s="77">
        <f t="shared" si="0"/>
        <v>1.4476668436037255E-2</v>
      </c>
      <c r="H24" s="77">
        <v>2.2906443800778518E-2</v>
      </c>
      <c r="I24" s="77">
        <f t="shared" si="1"/>
        <v>2.2906443800778518E-2</v>
      </c>
      <c r="J24" s="76">
        <f>分析係数表!G27</f>
        <v>0.17096451389423448</v>
      </c>
      <c r="K24" s="78">
        <f t="shared" si="2"/>
        <v>3.9161890294456998E-3</v>
      </c>
      <c r="L24" s="79"/>
      <c r="M24" s="80"/>
      <c r="N24" s="81">
        <f>分析係数表!H27</f>
        <v>1.0923033653045878E-2</v>
      </c>
      <c r="O24" s="82">
        <f t="shared" si="3"/>
        <v>0.3725824574505916</v>
      </c>
      <c r="P24" s="76">
        <f>分析係数表!C27</f>
        <v>1</v>
      </c>
      <c r="Q24" s="82">
        <f t="shared" si="4"/>
        <v>0.3725824574505916</v>
      </c>
      <c r="R24" s="83">
        <v>0.38759027769798565</v>
      </c>
      <c r="S24" s="84">
        <f t="shared" si="5"/>
        <v>0.41049672149876415</v>
      </c>
      <c r="T24" s="85">
        <f>分析係数表!F27</f>
        <v>0.32199214841043799</v>
      </c>
      <c r="U24" s="86">
        <f t="shared" si="6"/>
        <v>0.1321767212708283</v>
      </c>
      <c r="V24" s="87">
        <f>分析係数表!D27</f>
        <v>3.2561003771842047E-2</v>
      </c>
      <c r="W24" s="88">
        <f t="shared" si="7"/>
        <v>0</v>
      </c>
      <c r="X24" s="76">
        <f>分析係数表!E27</f>
        <v>3.9334924178277268E-2</v>
      </c>
      <c r="Y24" s="89">
        <f t="shared" si="8"/>
        <v>0</v>
      </c>
    </row>
    <row r="25" spans="1:25" x14ac:dyDescent="0.2">
      <c r="A25" s="6" t="s">
        <v>13</v>
      </c>
      <c r="B25" s="5" t="s">
        <v>192</v>
      </c>
      <c r="C25" s="90"/>
      <c r="D25" s="76">
        <f>投入係数表!AI25</f>
        <v>9.6511122906915017E-5</v>
      </c>
      <c r="E25" s="77">
        <f t="shared" si="9"/>
        <v>9.651112290691502E-3</v>
      </c>
      <c r="F25" s="76">
        <f>分析係数表!C28</f>
        <v>0.18074367492972143</v>
      </c>
      <c r="G25" s="77">
        <f t="shared" si="0"/>
        <v>1.7443775025789839E-3</v>
      </c>
      <c r="H25" s="77">
        <v>3.0955961373856429E-2</v>
      </c>
      <c r="I25" s="77">
        <f t="shared" si="1"/>
        <v>3.0955961373856429E-2</v>
      </c>
      <c r="J25" s="76">
        <f>分析係数表!G28</f>
        <v>0.12488465087665333</v>
      </c>
      <c r="K25" s="78">
        <f t="shared" si="2"/>
        <v>3.8659244287252261E-3</v>
      </c>
      <c r="L25" s="79"/>
      <c r="M25" s="80"/>
      <c r="N25" s="81">
        <f>分析係数表!H28</f>
        <v>2.063494796778767E-2</v>
      </c>
      <c r="O25" s="82">
        <f t="shared" si="3"/>
        <v>0.70385388047024533</v>
      </c>
      <c r="P25" s="76">
        <f>分析係数表!C28</f>
        <v>0.18074367492972143</v>
      </c>
      <c r="Q25" s="82">
        <f t="shared" si="4"/>
        <v>0.12721713696973702</v>
      </c>
      <c r="R25" s="83">
        <v>0.14678722375898778</v>
      </c>
      <c r="S25" s="84">
        <f t="shared" si="5"/>
        <v>0.17774318513284421</v>
      </c>
      <c r="T25" s="85">
        <f>分析係数表!F28</f>
        <v>0.21337024505280427</v>
      </c>
      <c r="U25" s="86">
        <f t="shared" si="6"/>
        <v>3.7925106968260923E-2</v>
      </c>
      <c r="V25" s="87">
        <f>分析係数表!D28</f>
        <v>2.7888854711370859E-2</v>
      </c>
      <c r="W25" s="88">
        <f t="shared" si="7"/>
        <v>0</v>
      </c>
      <c r="X25" s="76">
        <f>分析係数表!E28</f>
        <v>2.7735055880241978E-2</v>
      </c>
      <c r="Y25" s="89">
        <f t="shared" si="8"/>
        <v>0</v>
      </c>
    </row>
    <row r="26" spans="1:25" x14ac:dyDescent="0.2">
      <c r="A26" s="6" t="s">
        <v>14</v>
      </c>
      <c r="B26" s="5" t="s">
        <v>50</v>
      </c>
      <c r="C26" s="90"/>
      <c r="D26" s="76">
        <f>投入係数表!AI26</f>
        <v>1.9688269073010665E-2</v>
      </c>
      <c r="E26" s="77">
        <f t="shared" si="9"/>
        <v>1.9688269073010665</v>
      </c>
      <c r="F26" s="76">
        <f>分析係数表!C29</f>
        <v>0.4900686838685725</v>
      </c>
      <c r="G26" s="77">
        <f t="shared" si="0"/>
        <v>0.96486041122606558</v>
      </c>
      <c r="H26" s="77">
        <v>1.0598992391499042</v>
      </c>
      <c r="I26" s="77">
        <f t="shared" si="1"/>
        <v>1.0598992391499042</v>
      </c>
      <c r="J26" s="76">
        <f>分析係数表!G29</f>
        <v>0.25811666442139297</v>
      </c>
      <c r="K26" s="78">
        <f t="shared" si="2"/>
        <v>0.27357765623214558</v>
      </c>
      <c r="L26" s="79"/>
      <c r="M26" s="80"/>
      <c r="N26" s="81">
        <f>分析係数表!H29</f>
        <v>9.8668916708280954E-3</v>
      </c>
      <c r="O26" s="82">
        <f t="shared" si="3"/>
        <v>0.33655766913166946</v>
      </c>
      <c r="P26" s="76">
        <f>分析係数表!C29</f>
        <v>0.4900686838685725</v>
      </c>
      <c r="Q26" s="82">
        <f t="shared" si="4"/>
        <v>0.16493637395723174</v>
      </c>
      <c r="R26" s="83">
        <v>0.23758248858565181</v>
      </c>
      <c r="S26" s="84">
        <f t="shared" si="5"/>
        <v>1.2974817277355561</v>
      </c>
      <c r="T26" s="85">
        <f>分析係数表!F29</f>
        <v>0.3889263101172033</v>
      </c>
      <c r="U26" s="86">
        <f t="shared" si="6"/>
        <v>0.50462478081268369</v>
      </c>
      <c r="V26" s="87">
        <f>分析係数表!D29</f>
        <v>9.1472450491714943E-2</v>
      </c>
      <c r="W26" s="88">
        <f t="shared" si="7"/>
        <v>0</v>
      </c>
      <c r="X26" s="76">
        <f>分析係数表!E29</f>
        <v>6.1565404822847905E-2</v>
      </c>
      <c r="Y26" s="89">
        <f t="shared" si="8"/>
        <v>0</v>
      </c>
    </row>
    <row r="27" spans="1:25" x14ac:dyDescent="0.2">
      <c r="A27" s="6" t="s">
        <v>15</v>
      </c>
      <c r="B27" s="5" t="s">
        <v>36</v>
      </c>
      <c r="C27" s="90"/>
      <c r="D27" s="76">
        <f>投入係数表!AI27</f>
        <v>5.5976451286010717E-3</v>
      </c>
      <c r="E27" s="77">
        <f t="shared" si="9"/>
        <v>0.5597645128601072</v>
      </c>
      <c r="F27" s="76">
        <f>分析係数表!C30</f>
        <v>1</v>
      </c>
      <c r="G27" s="77">
        <f t="shared" si="0"/>
        <v>0.5597645128601072</v>
      </c>
      <c r="H27" s="77">
        <v>0.60200649648958215</v>
      </c>
      <c r="I27" s="77">
        <f t="shared" si="1"/>
        <v>0.60200649648958215</v>
      </c>
      <c r="J27" s="76">
        <f>分析係数表!G30</f>
        <v>0.3444616177228233</v>
      </c>
      <c r="K27" s="78">
        <f t="shared" si="2"/>
        <v>0.20736813166045062</v>
      </c>
      <c r="L27" s="79"/>
      <c r="M27" s="80"/>
      <c r="N27" s="81">
        <f>分析係数表!H30</f>
        <v>0</v>
      </c>
      <c r="O27" s="82">
        <f t="shared" si="3"/>
        <v>0</v>
      </c>
      <c r="P27" s="76">
        <f>分析係数表!C30</f>
        <v>1</v>
      </c>
      <c r="Q27" s="82">
        <f t="shared" si="4"/>
        <v>0</v>
      </c>
      <c r="R27" s="83">
        <v>9.0332632981855912E-2</v>
      </c>
      <c r="S27" s="84">
        <f t="shared" si="5"/>
        <v>0.69233912947143805</v>
      </c>
      <c r="T27" s="85">
        <f>分析係数表!F30</f>
        <v>0.4403400309119011</v>
      </c>
      <c r="U27" s="86">
        <f t="shared" si="6"/>
        <v>0.30486463367297173</v>
      </c>
      <c r="V27" s="87">
        <f>分析係数表!D30</f>
        <v>0.12627511591962906</v>
      </c>
      <c r="W27" s="88">
        <f t="shared" si="7"/>
        <v>0</v>
      </c>
      <c r="X27" s="76">
        <f>分析係数表!E30</f>
        <v>8.212261720762494E-2</v>
      </c>
      <c r="Y27" s="89">
        <f t="shared" si="8"/>
        <v>0</v>
      </c>
    </row>
    <row r="28" spans="1:25" x14ac:dyDescent="0.2">
      <c r="A28" s="6" t="s">
        <v>16</v>
      </c>
      <c r="B28" s="5" t="s">
        <v>193</v>
      </c>
      <c r="C28" s="90"/>
      <c r="D28" s="76">
        <f>投入係数表!AI28</f>
        <v>1.9253969019929547E-2</v>
      </c>
      <c r="E28" s="77">
        <f t="shared" si="9"/>
        <v>1.9253969019929547</v>
      </c>
      <c r="F28" s="76">
        <f>分析係数表!C31</f>
        <v>4.323595505617972E-2</v>
      </c>
      <c r="G28" s="77">
        <f t="shared" si="0"/>
        <v>8.3246373919875064E-2</v>
      </c>
      <c r="H28" s="77">
        <v>9.0712841704750927E-2</v>
      </c>
      <c r="I28" s="77">
        <f t="shared" si="1"/>
        <v>9.0712841704750927E-2</v>
      </c>
      <c r="J28" s="76">
        <f>分析係数表!G31</f>
        <v>7.0393374741200831E-2</v>
      </c>
      <c r="K28" s="78">
        <f t="shared" si="2"/>
        <v>6.3855830599617632E-3</v>
      </c>
      <c r="L28" s="79"/>
      <c r="M28" s="80"/>
      <c r="N28" s="81">
        <f>分析係数表!H31</f>
        <v>2.2758711736377779E-2</v>
      </c>
      <c r="O28" s="82">
        <f t="shared" si="3"/>
        <v>0.77629503089416496</v>
      </c>
      <c r="P28" s="76">
        <f>分析係数表!C31</f>
        <v>4.323595505617972E-2</v>
      </c>
      <c r="Q28" s="82">
        <f t="shared" si="4"/>
        <v>3.3563857066075765E-2</v>
      </c>
      <c r="R28" s="83">
        <v>4.3793023431947437E-2</v>
      </c>
      <c r="S28" s="84">
        <f t="shared" si="5"/>
        <v>0.13450586513669838</v>
      </c>
      <c r="T28" s="85">
        <f>分析係数表!F31</f>
        <v>0.34575569358178054</v>
      </c>
      <c r="U28" s="86">
        <f t="shared" si="6"/>
        <v>4.6506168691156584E-2</v>
      </c>
      <c r="V28" s="87">
        <f>分析係数表!D31</f>
        <v>1.4492753623188406E-2</v>
      </c>
      <c r="W28" s="88">
        <f t="shared" si="7"/>
        <v>0</v>
      </c>
      <c r="X28" s="76">
        <f>分析係数表!E31</f>
        <v>1.2422360248447204E-2</v>
      </c>
      <c r="Y28" s="89">
        <f t="shared" si="8"/>
        <v>0</v>
      </c>
    </row>
    <row r="29" spans="1:25" x14ac:dyDescent="0.2">
      <c r="A29" s="6" t="s">
        <v>17</v>
      </c>
      <c r="B29" s="5" t="s">
        <v>273</v>
      </c>
      <c r="C29" s="90"/>
      <c r="D29" s="76">
        <f>投入係数表!AI29</f>
        <v>9.4580900448776716E-3</v>
      </c>
      <c r="E29" s="77">
        <f t="shared" si="9"/>
        <v>0.94580900448776717</v>
      </c>
      <c r="F29" s="76">
        <f>分析係数表!C32</f>
        <v>0.52019105514546249</v>
      </c>
      <c r="G29" s="77">
        <f t="shared" si="0"/>
        <v>0.49200138401057109</v>
      </c>
      <c r="H29" s="77">
        <v>0.52575152578686202</v>
      </c>
      <c r="I29" s="77">
        <f t="shared" si="1"/>
        <v>0.52575152578686202</v>
      </c>
      <c r="J29" s="76">
        <f>分析係数表!G32</f>
        <v>0.14013266998341625</v>
      </c>
      <c r="K29" s="78">
        <f t="shared" si="2"/>
        <v>7.3674965056367892E-2</v>
      </c>
      <c r="L29" s="79"/>
      <c r="M29" s="80"/>
      <c r="N29" s="81">
        <f>分析係数表!H32</f>
        <v>6.5492282701657108E-3</v>
      </c>
      <c r="O29" s="82">
        <f t="shared" si="3"/>
        <v>0.22339284495592487</v>
      </c>
      <c r="P29" s="76">
        <f>分析係数表!C32</f>
        <v>0.52019105514546249</v>
      </c>
      <c r="Q29" s="82">
        <f t="shared" si="4"/>
        <v>0.11620695972956926</v>
      </c>
      <c r="R29" s="83">
        <v>0.14608627286700868</v>
      </c>
      <c r="S29" s="84">
        <f t="shared" si="5"/>
        <v>0.67183779865387072</v>
      </c>
      <c r="T29" s="85">
        <f>分析係数表!F32</f>
        <v>0.48341625207296851</v>
      </c>
      <c r="U29" s="86">
        <f t="shared" si="6"/>
        <v>0.32477731062620785</v>
      </c>
      <c r="V29" s="87">
        <f>分析係数表!D32</f>
        <v>9.1210613598673301E-3</v>
      </c>
      <c r="W29" s="88">
        <f t="shared" si="7"/>
        <v>0</v>
      </c>
      <c r="X29" s="76">
        <f>分析係数表!E32</f>
        <v>1.4096185737976783E-2</v>
      </c>
      <c r="Y29" s="89">
        <f t="shared" si="8"/>
        <v>0</v>
      </c>
    </row>
    <row r="30" spans="1:25" x14ac:dyDescent="0.2">
      <c r="A30" s="6" t="s">
        <v>18</v>
      </c>
      <c r="B30" s="5" t="s">
        <v>274</v>
      </c>
      <c r="C30" s="90"/>
      <c r="D30" s="76">
        <f>投入係数表!AI30</f>
        <v>4.825556145345751E-3</v>
      </c>
      <c r="E30" s="77">
        <f t="shared" si="9"/>
        <v>0.48255561453457507</v>
      </c>
      <c r="F30" s="76">
        <f>分析係数表!C33</f>
        <v>0.8616094310609943</v>
      </c>
      <c r="G30" s="77">
        <f t="shared" si="0"/>
        <v>0.41577446849442368</v>
      </c>
      <c r="H30" s="77">
        <v>0.43916671779244065</v>
      </c>
      <c r="I30" s="77">
        <f t="shared" si="1"/>
        <v>0.43916671779244065</v>
      </c>
      <c r="J30" s="76">
        <f>分析係数表!G33</f>
        <v>0.50771971496437052</v>
      </c>
      <c r="K30" s="78">
        <f t="shared" si="2"/>
        <v>0.22297360077941611</v>
      </c>
      <c r="L30" s="79"/>
      <c r="M30" s="80"/>
      <c r="N30" s="81">
        <f>分析係数表!H33</f>
        <v>9.6430354898145438E-4</v>
      </c>
      <c r="O30" s="82">
        <f t="shared" si="3"/>
        <v>3.289219803032023E-2</v>
      </c>
      <c r="P30" s="76">
        <f>分析係数表!C33</f>
        <v>0.8616094310609943</v>
      </c>
      <c r="Q30" s="82">
        <f t="shared" si="4"/>
        <v>2.8340228031249772E-2</v>
      </c>
      <c r="R30" s="83">
        <v>7.9725281472195514E-2</v>
      </c>
      <c r="S30" s="84">
        <f t="shared" si="5"/>
        <v>0.51889199926463614</v>
      </c>
      <c r="T30" s="85">
        <f>分析係数表!F33</f>
        <v>0.64489311163895491</v>
      </c>
      <c r="U30" s="86">
        <f t="shared" si="6"/>
        <v>0.33462987601032951</v>
      </c>
      <c r="V30" s="87">
        <f>分析係数表!D33</f>
        <v>5.3444180522565318E-2</v>
      </c>
      <c r="W30" s="88">
        <f t="shared" si="7"/>
        <v>0</v>
      </c>
      <c r="X30" s="76">
        <f>分析係数表!E33</f>
        <v>5.6413301662707839E-2</v>
      </c>
      <c r="Y30" s="89">
        <f t="shared" si="8"/>
        <v>0</v>
      </c>
    </row>
    <row r="31" spans="1:25" x14ac:dyDescent="0.2">
      <c r="A31" s="6" t="s">
        <v>19</v>
      </c>
      <c r="B31" s="5" t="s">
        <v>275</v>
      </c>
      <c r="C31" s="90"/>
      <c r="D31" s="76">
        <f>投入係数表!AI31</f>
        <v>2.1618491531148965E-2</v>
      </c>
      <c r="E31" s="77">
        <f t="shared" si="9"/>
        <v>2.1618491531148964</v>
      </c>
      <c r="F31" s="76">
        <f>分析係数表!C34</f>
        <v>0.46533725073451271</v>
      </c>
      <c r="G31" s="77">
        <f t="shared" si="0"/>
        <v>1.0059889414132206</v>
      </c>
      <c r="H31" s="77">
        <v>1.2304436176540678</v>
      </c>
      <c r="I31" s="77">
        <f t="shared" si="1"/>
        <v>1.2304436176540678</v>
      </c>
      <c r="J31" s="76">
        <f>分析係数表!G34</f>
        <v>0.42478189749182116</v>
      </c>
      <c r="K31" s="78">
        <f t="shared" si="2"/>
        <v>0.52267017466379584</v>
      </c>
      <c r="L31" s="79"/>
      <c r="M31" s="80"/>
      <c r="N31" s="81">
        <f>分析係数表!H34</f>
        <v>0.16189393808941618</v>
      </c>
      <c r="O31" s="82">
        <f t="shared" si="3"/>
        <v>5.5221693181260827</v>
      </c>
      <c r="P31" s="76">
        <f>分析係数表!C34</f>
        <v>0.46533725073451271</v>
      </c>
      <c r="Q31" s="82">
        <f t="shared" si="4"/>
        <v>2.56967108858727</v>
      </c>
      <c r="R31" s="83">
        <v>2.7937970652992843</v>
      </c>
      <c r="S31" s="84">
        <f t="shared" si="5"/>
        <v>4.0242406829533524</v>
      </c>
      <c r="T31" s="85">
        <f>分析係数表!F34</f>
        <v>0.69907306434023986</v>
      </c>
      <c r="U31" s="86">
        <f t="shared" si="6"/>
        <v>2.8132382658748596</v>
      </c>
      <c r="V31" s="87">
        <f>分析係数表!D34</f>
        <v>0.22532715376226828</v>
      </c>
      <c r="W31" s="88">
        <f t="shared" si="7"/>
        <v>1</v>
      </c>
      <c r="X31" s="76">
        <f>分析係数表!E34</f>
        <v>0.16319520174482008</v>
      </c>
      <c r="Y31" s="89">
        <f t="shared" si="8"/>
        <v>1</v>
      </c>
    </row>
    <row r="32" spans="1:25" x14ac:dyDescent="0.2">
      <c r="A32" s="6" t="s">
        <v>20</v>
      </c>
      <c r="B32" s="5" t="s">
        <v>37</v>
      </c>
      <c r="C32" s="90"/>
      <c r="D32" s="76">
        <f>投入係数表!AI32</f>
        <v>6.8040341649375094E-3</v>
      </c>
      <c r="E32" s="77">
        <f t="shared" si="9"/>
        <v>0.68040341649375091</v>
      </c>
      <c r="F32" s="76">
        <f>分析係数表!C35</f>
        <v>0.39835445318599483</v>
      </c>
      <c r="G32" s="77">
        <f t="shared" si="0"/>
        <v>0.27104173092325085</v>
      </c>
      <c r="H32" s="77">
        <v>0.35490494948723067</v>
      </c>
      <c r="I32" s="77">
        <f t="shared" si="1"/>
        <v>0.35490494948723067</v>
      </c>
      <c r="J32" s="76">
        <f>分析係数表!G35</f>
        <v>0.31392226148409896</v>
      </c>
      <c r="K32" s="78">
        <f t="shared" si="2"/>
        <v>0.11141256435493135</v>
      </c>
      <c r="L32" s="79"/>
      <c r="M32" s="80"/>
      <c r="N32" s="81">
        <f>分析係数表!H35</f>
        <v>6.1135697025008755E-2</v>
      </c>
      <c r="O32" s="82">
        <f t="shared" si="3"/>
        <v>2.085326197743695</v>
      </c>
      <c r="P32" s="76">
        <f>分析係数表!C35</f>
        <v>0.39835445318599483</v>
      </c>
      <c r="Q32" s="82">
        <f t="shared" si="4"/>
        <v>0.83069897721661934</v>
      </c>
      <c r="R32" s="83">
        <v>1.0682577818942751</v>
      </c>
      <c r="S32" s="84">
        <f t="shared" si="5"/>
        <v>1.4231627313815058</v>
      </c>
      <c r="T32" s="85">
        <f>分析係数表!F35</f>
        <v>0.64325088339222614</v>
      </c>
      <c r="U32" s="86">
        <f t="shared" si="6"/>
        <v>0.91545068417204711</v>
      </c>
      <c r="V32" s="87">
        <f>分析係数表!D35</f>
        <v>6.9257950530035334E-2</v>
      </c>
      <c r="W32" s="88">
        <f t="shared" si="7"/>
        <v>0</v>
      </c>
      <c r="X32" s="76">
        <f>分析係数表!E35</f>
        <v>6.332155477031802E-2</v>
      </c>
      <c r="Y32" s="89">
        <f t="shared" si="8"/>
        <v>0</v>
      </c>
    </row>
    <row r="33" spans="1:25" x14ac:dyDescent="0.2">
      <c r="A33" s="6" t="s">
        <v>21</v>
      </c>
      <c r="B33" s="5" t="s">
        <v>38</v>
      </c>
      <c r="C33" s="90"/>
      <c r="D33" s="76">
        <f>投入係数表!AI33</f>
        <v>7.2383342180186265E-3</v>
      </c>
      <c r="E33" s="77">
        <f t="shared" si="9"/>
        <v>0.72383342180186261</v>
      </c>
      <c r="F33" s="76">
        <f>分析係数表!C36</f>
        <v>0.82984806862140492</v>
      </c>
      <c r="G33" s="77">
        <f t="shared" si="0"/>
        <v>0.60067176708589842</v>
      </c>
      <c r="H33" s="77">
        <v>0.70099593484099032</v>
      </c>
      <c r="I33" s="77">
        <f t="shared" si="1"/>
        <v>0.70099593484099032</v>
      </c>
      <c r="J33" s="76">
        <f>分析係数表!G36</f>
        <v>2.3700511715593859E-2</v>
      </c>
      <c r="K33" s="78">
        <f t="shared" si="2"/>
        <v>1.6613962366282559E-2</v>
      </c>
      <c r="L33" s="79"/>
      <c r="M33" s="80"/>
      <c r="N33" s="81">
        <f>分析係数表!H36</f>
        <v>0.1825633254696675</v>
      </c>
      <c r="O33" s="82">
        <f t="shared" si="3"/>
        <v>6.2271979199545546</v>
      </c>
      <c r="P33" s="76">
        <f>分析係数表!C36</f>
        <v>0.82984806862140492</v>
      </c>
      <c r="Q33" s="82">
        <f t="shared" si="4"/>
        <v>5.1676281667975177</v>
      </c>
      <c r="R33" s="83">
        <v>5.3954187110189551</v>
      </c>
      <c r="S33" s="84">
        <f t="shared" si="5"/>
        <v>6.0964146458599453</v>
      </c>
      <c r="T33" s="85">
        <f>分析係数表!F36</f>
        <v>0.87735658497172098</v>
      </c>
      <c r="U33" s="86">
        <f t="shared" si="6"/>
        <v>5.3487295342632653</v>
      </c>
      <c r="V33" s="87">
        <f>分析係数表!D36</f>
        <v>1.3129544842445462E-2</v>
      </c>
      <c r="W33" s="88">
        <f t="shared" si="7"/>
        <v>0</v>
      </c>
      <c r="X33" s="76">
        <f>分析係数表!E36</f>
        <v>5.0498249394021009E-3</v>
      </c>
      <c r="Y33" s="89">
        <f t="shared" si="8"/>
        <v>0</v>
      </c>
    </row>
    <row r="34" spans="1:25" x14ac:dyDescent="0.2">
      <c r="A34" s="6" t="s">
        <v>22</v>
      </c>
      <c r="B34" s="5" t="s">
        <v>378</v>
      </c>
      <c r="C34" s="90"/>
      <c r="D34" s="76">
        <f>投入係数表!AI34</f>
        <v>1.9881291318824493E-2</v>
      </c>
      <c r="E34" s="77">
        <f t="shared" si="9"/>
        <v>1.9881291318824494</v>
      </c>
      <c r="F34" s="76">
        <f>分析係数表!C37</f>
        <v>0.51418558077436582</v>
      </c>
      <c r="G34" s="77">
        <f t="shared" si="0"/>
        <v>1.0222673323314131</v>
      </c>
      <c r="H34" s="77">
        <v>1.2591864814698595</v>
      </c>
      <c r="I34" s="77">
        <f t="shared" si="1"/>
        <v>1.2591864814698595</v>
      </c>
      <c r="J34" s="76">
        <f>分析係数表!G37</f>
        <v>0.49604430379746833</v>
      </c>
      <c r="K34" s="78">
        <f t="shared" si="2"/>
        <v>0.62461228155190018</v>
      </c>
      <c r="L34" s="79"/>
      <c r="M34" s="80"/>
      <c r="N34" s="81">
        <f>分析係数表!H37</f>
        <v>4.8416074021777188E-2</v>
      </c>
      <c r="O34" s="82">
        <f t="shared" si="3"/>
        <v>1.6514624427723281</v>
      </c>
      <c r="P34" s="76">
        <f>分析係数表!C37</f>
        <v>0.51418558077436582</v>
      </c>
      <c r="Q34" s="82">
        <f t="shared" si="4"/>
        <v>0.84915817526394244</v>
      </c>
      <c r="R34" s="83">
        <v>1.0289040866020014</v>
      </c>
      <c r="S34" s="84">
        <f t="shared" si="5"/>
        <v>2.2880905680718611</v>
      </c>
      <c r="T34" s="85">
        <f>分析係数表!F37</f>
        <v>0.72084956183057447</v>
      </c>
      <c r="U34" s="86">
        <f t="shared" si="6"/>
        <v>1.6493690834232713</v>
      </c>
      <c r="V34" s="87">
        <f>分析係数表!D37</f>
        <v>0.12153115871470302</v>
      </c>
      <c r="W34" s="88">
        <f t="shared" si="7"/>
        <v>0</v>
      </c>
      <c r="X34" s="76">
        <f>分析係数表!E37</f>
        <v>0.11197663096397274</v>
      </c>
      <c r="Y34" s="89">
        <f t="shared" si="8"/>
        <v>0</v>
      </c>
    </row>
    <row r="35" spans="1:25" x14ac:dyDescent="0.2">
      <c r="A35" s="6" t="s">
        <v>23</v>
      </c>
      <c r="B35" s="5" t="s">
        <v>194</v>
      </c>
      <c r="C35" s="90"/>
      <c r="D35" s="76">
        <f>投入係数表!AI35</f>
        <v>3.2282970612363078E-2</v>
      </c>
      <c r="E35" s="77">
        <f t="shared" si="9"/>
        <v>3.228297061236308</v>
      </c>
      <c r="F35" s="76">
        <f>分析係数表!C38</f>
        <v>1.798368367772285E-2</v>
      </c>
      <c r="G35" s="77">
        <f t="shared" si="0"/>
        <v>5.8056673166996038E-2</v>
      </c>
      <c r="H35" s="77">
        <v>6.3190673468780281E-2</v>
      </c>
      <c r="I35" s="77">
        <f t="shared" si="1"/>
        <v>6.3190673468780281E-2</v>
      </c>
      <c r="J35" s="76">
        <f>分析係数表!G38</f>
        <v>0.32425742574257427</v>
      </c>
      <c r="K35" s="78">
        <f t="shared" si="2"/>
        <v>2.0490045109926278E-2</v>
      </c>
      <c r="L35" s="79"/>
      <c r="M35" s="80"/>
      <c r="N35" s="81">
        <f>分析係数表!H38</f>
        <v>4.2681911846583896E-2</v>
      </c>
      <c r="O35" s="82">
        <f t="shared" si="3"/>
        <v>1.4558713366277451</v>
      </c>
      <c r="P35" s="76">
        <f>分析係数表!C38</f>
        <v>1.798368367772285E-2</v>
      </c>
      <c r="Q35" s="82">
        <f t="shared" si="4"/>
        <v>2.6181929593376931E-2</v>
      </c>
      <c r="R35" s="83">
        <v>3.3117984015251435E-2</v>
      </c>
      <c r="S35" s="84">
        <f t="shared" si="5"/>
        <v>9.6308657484031723E-2</v>
      </c>
      <c r="T35" s="85">
        <f>分析係数表!F38</f>
        <v>0.53712871287128716</v>
      </c>
      <c r="U35" s="86">
        <f t="shared" si="6"/>
        <v>5.1730145232759615E-2</v>
      </c>
      <c r="V35" s="87">
        <f>分析係数表!D38</f>
        <v>0.15099009900990099</v>
      </c>
      <c r="W35" s="88">
        <f t="shared" si="7"/>
        <v>0</v>
      </c>
      <c r="X35" s="76">
        <f>分析係数表!E38</f>
        <v>0.14603960396039603</v>
      </c>
      <c r="Y35" s="89">
        <f t="shared" si="8"/>
        <v>0</v>
      </c>
    </row>
    <row r="36" spans="1:25" x14ac:dyDescent="0.2">
      <c r="A36" s="6" t="s">
        <v>24</v>
      </c>
      <c r="B36" s="5" t="s">
        <v>39</v>
      </c>
      <c r="C36" s="90"/>
      <c r="D36" s="76">
        <f>投入係数表!AI36</f>
        <v>0</v>
      </c>
      <c r="E36" s="77">
        <f t="shared" si="9"/>
        <v>0</v>
      </c>
      <c r="F36" s="76">
        <f>分析係数表!C39</f>
        <v>1</v>
      </c>
      <c r="G36" s="77">
        <f t="shared" si="0"/>
        <v>0</v>
      </c>
      <c r="H36" s="77">
        <v>0.15514420218429464</v>
      </c>
      <c r="I36" s="77">
        <f t="shared" si="1"/>
        <v>0.15514420218429464</v>
      </c>
      <c r="J36" s="76">
        <f>分析係数表!G39</f>
        <v>0.35219608488238197</v>
      </c>
      <c r="K36" s="78">
        <f t="shared" si="2"/>
        <v>5.4641180601509264E-2</v>
      </c>
      <c r="L36" s="79"/>
      <c r="M36" s="80"/>
      <c r="N36" s="81">
        <f>分析係数表!H39</f>
        <v>3.8399944896940056E-3</v>
      </c>
      <c r="O36" s="82">
        <f t="shared" si="3"/>
        <v>0.13098143144216803</v>
      </c>
      <c r="P36" s="76">
        <f>分析係数表!C39</f>
        <v>1</v>
      </c>
      <c r="Q36" s="82">
        <f t="shared" si="4"/>
        <v>0.13098143144216803</v>
      </c>
      <c r="R36" s="83">
        <v>0.21863772666889542</v>
      </c>
      <c r="S36" s="84">
        <f t="shared" si="5"/>
        <v>0.37378192885319006</v>
      </c>
      <c r="T36" s="85">
        <f>分析係数表!F39</f>
        <v>0.70282941273235733</v>
      </c>
      <c r="U36" s="86">
        <f t="shared" si="6"/>
        <v>0.26270493354585533</v>
      </c>
      <c r="V36" s="87">
        <f>分析係数表!D39</f>
        <v>6.3990787958545819E-2</v>
      </c>
      <c r="W36" s="88">
        <f t="shared" si="7"/>
        <v>0</v>
      </c>
      <c r="X36" s="76">
        <f>分析係数表!E39</f>
        <v>7.9453857542358938E-2</v>
      </c>
      <c r="Y36" s="89">
        <f t="shared" si="8"/>
        <v>0</v>
      </c>
    </row>
    <row r="37" spans="1:25" x14ac:dyDescent="0.2">
      <c r="A37" s="6" t="s">
        <v>25</v>
      </c>
      <c r="B37" s="5" t="s">
        <v>40</v>
      </c>
      <c r="C37" s="75">
        <f>最終需要_まとめ!C38</f>
        <v>100</v>
      </c>
      <c r="D37" s="76">
        <f>投入係数表!AI37</f>
        <v>0</v>
      </c>
      <c r="E37" s="77">
        <f t="shared" si="9"/>
        <v>0</v>
      </c>
      <c r="F37" s="76">
        <f>分析係数表!C40</f>
        <v>0.9626016260162602</v>
      </c>
      <c r="G37" s="77">
        <f t="shared" si="0"/>
        <v>0</v>
      </c>
      <c r="H37" s="77">
        <v>1.4026486852096135E-3</v>
      </c>
      <c r="I37" s="77">
        <f t="shared" si="1"/>
        <v>100.00140264868521</v>
      </c>
      <c r="J37" s="76">
        <f>分析係数表!G40</f>
        <v>0.50871012884234912</v>
      </c>
      <c r="K37" s="78">
        <f t="shared" si="2"/>
        <v>50.871726425828285</v>
      </c>
      <c r="L37" s="79"/>
      <c r="M37" s="80"/>
      <c r="N37" s="81">
        <f>分析係数表!H40</f>
        <v>2.9858970605961464E-2</v>
      </c>
      <c r="O37" s="82">
        <f t="shared" si="3"/>
        <v>1.0184834175817015</v>
      </c>
      <c r="P37" s="76">
        <f>分析係数表!C40</f>
        <v>0.9626016260162602</v>
      </c>
      <c r="Q37" s="82">
        <f t="shared" si="4"/>
        <v>0.98039379383474357</v>
      </c>
      <c r="R37" s="83">
        <v>0.98214063834612042</v>
      </c>
      <c r="S37" s="84">
        <f t="shared" si="5"/>
        <v>100.98354328703134</v>
      </c>
      <c r="T37" s="85">
        <f>分析係数表!F40</f>
        <v>0.70414515272885203</v>
      </c>
      <c r="U37" s="86">
        <f t="shared" si="6"/>
        <v>71.107072510947319</v>
      </c>
      <c r="V37" s="87">
        <f>分析係数表!D40</f>
        <v>8.6039666071514739E-2</v>
      </c>
      <c r="W37" s="88">
        <f t="shared" si="7"/>
        <v>9</v>
      </c>
      <c r="X37" s="76">
        <f>分析係数表!E40</f>
        <v>4.8545094822178253E-2</v>
      </c>
      <c r="Y37" s="89">
        <f t="shared" si="8"/>
        <v>5</v>
      </c>
    </row>
    <row r="38" spans="1:25" x14ac:dyDescent="0.2">
      <c r="A38" s="6" t="s">
        <v>26</v>
      </c>
      <c r="B38" s="5" t="s">
        <v>277</v>
      </c>
      <c r="C38" s="90"/>
      <c r="D38" s="76">
        <f>投入係数表!AI38</f>
        <v>0</v>
      </c>
      <c r="E38" s="77">
        <f t="shared" si="9"/>
        <v>0</v>
      </c>
      <c r="F38" s="76">
        <f>分析係数表!C41</f>
        <v>0.80407934786411506</v>
      </c>
      <c r="G38" s="77">
        <f t="shared" si="0"/>
        <v>0</v>
      </c>
      <c r="H38" s="77">
        <v>2.2264216715709752E-3</v>
      </c>
      <c r="I38" s="77">
        <f t="shared" si="1"/>
        <v>2.2264216715709752E-3</v>
      </c>
      <c r="J38" s="76">
        <f>分析係数表!G41</f>
        <v>0.44359889765752225</v>
      </c>
      <c r="K38" s="78">
        <f t="shared" si="2"/>
        <v>9.8763819922970271E-4</v>
      </c>
      <c r="L38" s="79"/>
      <c r="M38" s="80"/>
      <c r="N38" s="81">
        <f>分析係数表!H41</f>
        <v>5.117122701886706E-2</v>
      </c>
      <c r="O38" s="82">
        <f t="shared" si="3"/>
        <v>1.7454401514303859</v>
      </c>
      <c r="P38" s="76">
        <f>分析係数表!C41</f>
        <v>0.80407934786411506</v>
      </c>
      <c r="Q38" s="82">
        <f t="shared" si="4"/>
        <v>1.403472378697987</v>
      </c>
      <c r="R38" s="83">
        <v>1.428972689068492</v>
      </c>
      <c r="S38" s="84">
        <f t="shared" si="5"/>
        <v>1.431199110740063</v>
      </c>
      <c r="T38" s="85">
        <f>分析係数表!F41</f>
        <v>0.54800826756858323</v>
      </c>
      <c r="U38" s="86">
        <f t="shared" si="6"/>
        <v>0.78430894522235883</v>
      </c>
      <c r="V38" s="87">
        <f>分析係数表!D41</f>
        <v>0.13760491043467368</v>
      </c>
      <c r="W38" s="88">
        <f t="shared" si="7"/>
        <v>0</v>
      </c>
      <c r="X38" s="76">
        <f>分析係数表!E41</f>
        <v>0.12955655768508079</v>
      </c>
      <c r="Y38" s="89">
        <f t="shared" si="8"/>
        <v>0</v>
      </c>
    </row>
    <row r="39" spans="1:25" x14ac:dyDescent="0.2">
      <c r="A39" s="6" t="s">
        <v>51</v>
      </c>
      <c r="B39" s="5" t="s">
        <v>368</v>
      </c>
      <c r="C39" s="90"/>
      <c r="D39" s="76">
        <f>投入係数表!AI39</f>
        <v>2.171500265405588E-3</v>
      </c>
      <c r="E39" s="77">
        <f t="shared" si="9"/>
        <v>0.21715002654055879</v>
      </c>
      <c r="F39" s="76">
        <f>分析係数表!C42</f>
        <v>0.72084063047285463</v>
      </c>
      <c r="G39" s="77">
        <f>E39*F39</f>
        <v>0.1565305620386935</v>
      </c>
      <c r="H39" s="77">
        <v>0.17050291646993582</v>
      </c>
      <c r="I39" s="77">
        <f>C39+H39</f>
        <v>0.17050291646993582</v>
      </c>
      <c r="J39" s="76">
        <f>分析係数表!G42</f>
        <v>0.48553519768563164</v>
      </c>
      <c r="K39" s="78">
        <f>I39*J39</f>
        <v>8.2785167254207023E-2</v>
      </c>
      <c r="L39" s="79"/>
      <c r="M39" s="80"/>
      <c r="N39" s="81">
        <f>分析係数表!H42</f>
        <v>1.3345272329654056E-2</v>
      </c>
      <c r="O39" s="82">
        <f t="shared" si="3"/>
        <v>0.45520452631246744</v>
      </c>
      <c r="P39" s="76">
        <f>分析係数表!C42</f>
        <v>0.72084063047285463</v>
      </c>
      <c r="Q39" s="82">
        <f>O39*P39</f>
        <v>0.32812991774117617</v>
      </c>
      <c r="R39" s="83">
        <v>0.34500269882529405</v>
      </c>
      <c r="S39" s="84">
        <f>I39+R39</f>
        <v>0.51550561529522987</v>
      </c>
      <c r="T39" s="85">
        <f>分析係数表!F42</f>
        <v>0.55737704918032782</v>
      </c>
      <c r="U39" s="86">
        <f>S39*T39</f>
        <v>0.28733099868914447</v>
      </c>
      <c r="V39" s="87">
        <f>分析係数表!D42</f>
        <v>0.19961427193828352</v>
      </c>
      <c r="W39" s="88">
        <f>ROUND(S39*V39,0)</f>
        <v>0</v>
      </c>
      <c r="X39" s="76">
        <f>分析係数表!E42</f>
        <v>0.15043394406943106</v>
      </c>
      <c r="Y39" s="89">
        <f>ROUND(S39*X39,0)</f>
        <v>0</v>
      </c>
    </row>
    <row r="40" spans="1:25" x14ac:dyDescent="0.2">
      <c r="A40" s="6" t="s">
        <v>195</v>
      </c>
      <c r="B40" s="5" t="s">
        <v>41</v>
      </c>
      <c r="C40" s="90"/>
      <c r="D40" s="76">
        <f>投入係数表!AI40</f>
        <v>7.5182164744486801E-2</v>
      </c>
      <c r="E40" s="77">
        <f t="shared" si="9"/>
        <v>7.5182164744486801</v>
      </c>
      <c r="F40" s="76">
        <f>分析係数表!C43</f>
        <v>0.38963327337469256</v>
      </c>
      <c r="G40" s="77">
        <f>E40*F40</f>
        <v>2.9293472948789798</v>
      </c>
      <c r="H40" s="77">
        <v>3.3097218061608915</v>
      </c>
      <c r="I40" s="77">
        <f>C40+H40</f>
        <v>3.3097218061608915</v>
      </c>
      <c r="J40" s="76">
        <f>分析係数表!G43</f>
        <v>0.33758167298539971</v>
      </c>
      <c r="K40" s="78">
        <f>I40*J40</f>
        <v>1.1173014244400525</v>
      </c>
      <c r="L40" s="79"/>
      <c r="M40" s="80"/>
      <c r="N40" s="81">
        <f>分析係数表!H43</f>
        <v>3.6299140736659033E-2</v>
      </c>
      <c r="O40" s="82">
        <f t="shared" si="3"/>
        <v>1.2381563115699115</v>
      </c>
      <c r="P40" s="76">
        <f>分析係数表!C43</f>
        <v>0.38963327337469256</v>
      </c>
      <c r="Q40" s="82">
        <f>O40*P40</f>
        <v>0.48242689662652033</v>
      </c>
      <c r="R40" s="83">
        <v>0.86239784415480247</v>
      </c>
      <c r="S40" s="84">
        <f>I40+R40</f>
        <v>4.1721196503156941</v>
      </c>
      <c r="T40" s="85">
        <f>分析係数表!F43</f>
        <v>0.6053884004194563</v>
      </c>
      <c r="U40" s="86">
        <f>S40*T40</f>
        <v>2.5257528414631993</v>
      </c>
      <c r="V40" s="87">
        <f>分析係数表!D43</f>
        <v>0.1323707348552069</v>
      </c>
      <c r="W40" s="88">
        <f>ROUND(S40*V40,0)</f>
        <v>1</v>
      </c>
      <c r="X40" s="76">
        <f>分析係数表!E43</f>
        <v>0.1111559248205211</v>
      </c>
      <c r="Y40" s="89">
        <f>ROUND(S40*X40,0)</f>
        <v>0</v>
      </c>
    </row>
    <row r="41" spans="1:25" x14ac:dyDescent="0.2">
      <c r="A41" s="6" t="s">
        <v>341</v>
      </c>
      <c r="B41" s="5" t="s">
        <v>42</v>
      </c>
      <c r="C41" s="90"/>
      <c r="D41" s="76">
        <f>投入係数表!AI41</f>
        <v>3.0883559330212806E-3</v>
      </c>
      <c r="E41" s="77">
        <f t="shared" si="9"/>
        <v>0.30883559330212806</v>
      </c>
      <c r="F41" s="76">
        <f>分析係数表!C44</f>
        <v>0.46868809379421872</v>
      </c>
      <c r="G41" s="77">
        <f>E41*F41</f>
        <v>0.14474756552058099</v>
      </c>
      <c r="H41" s="77">
        <v>0.14961500929669413</v>
      </c>
      <c r="I41" s="77">
        <f>C41+H41</f>
        <v>0.14961500929669413</v>
      </c>
      <c r="J41" s="76">
        <f>分析係数表!G44</f>
        <v>0.26169007702763936</v>
      </c>
      <c r="K41" s="78">
        <f>I41*J41</f>
        <v>3.9152763307342867E-2</v>
      </c>
      <c r="L41" s="79"/>
      <c r="M41" s="80"/>
      <c r="N41" s="81">
        <f>分析係数表!H44</f>
        <v>0.11189365109431233</v>
      </c>
      <c r="O41" s="82">
        <f t="shared" si="3"/>
        <v>3.8166696928753723</v>
      </c>
      <c r="P41" s="76">
        <f>分析係数表!C44</f>
        <v>0.46868809379421872</v>
      </c>
      <c r="Q41" s="82">
        <f>O41*P41</f>
        <v>1.7888276429959244</v>
      </c>
      <c r="R41" s="83">
        <v>1.817962656889442</v>
      </c>
      <c r="S41" s="84">
        <f>I41+R41</f>
        <v>1.9675776661861362</v>
      </c>
      <c r="T41" s="85">
        <f>分析係数表!F44</f>
        <v>0.56748980516538283</v>
      </c>
      <c r="U41" s="86">
        <f>S41*T41</f>
        <v>1.116580266431729</v>
      </c>
      <c r="V41" s="87">
        <f>分析係数表!D44</f>
        <v>0.1153375623017671</v>
      </c>
      <c r="W41" s="88">
        <f>ROUND(S41*V41,0)</f>
        <v>0</v>
      </c>
      <c r="X41" s="76">
        <f>分析係数表!E44</f>
        <v>8.8151336656094245E-2</v>
      </c>
      <c r="Y41" s="89">
        <f>ROUND(S41*X41,0)</f>
        <v>0</v>
      </c>
    </row>
    <row r="42" spans="1:25" x14ac:dyDescent="0.2">
      <c r="A42" s="6" t="s">
        <v>342</v>
      </c>
      <c r="B42" s="5" t="s">
        <v>279</v>
      </c>
      <c r="C42" s="90"/>
      <c r="D42" s="76">
        <f>投入係数表!AI42</f>
        <v>5.4046228827872413E-3</v>
      </c>
      <c r="E42" s="77">
        <f t="shared" si="9"/>
        <v>0.54046228827872411</v>
      </c>
      <c r="F42" s="76">
        <f>分析係数表!C45</f>
        <v>1</v>
      </c>
      <c r="G42" s="77">
        <f>E42*F42</f>
        <v>0.54046228827872411</v>
      </c>
      <c r="H42" s="77">
        <v>0.56176241015154438</v>
      </c>
      <c r="I42" s="77">
        <f>C42+H42</f>
        <v>0.56176241015154438</v>
      </c>
      <c r="J42" s="76">
        <f>分析係数表!G45</f>
        <v>0</v>
      </c>
      <c r="K42" s="78">
        <f>I42*J42</f>
        <v>0</v>
      </c>
      <c r="L42" s="79"/>
      <c r="M42" s="80"/>
      <c r="N42" s="81">
        <f>分析係数表!H45</f>
        <v>0</v>
      </c>
      <c r="O42" s="82">
        <f t="shared" si="3"/>
        <v>0</v>
      </c>
      <c r="P42" s="76">
        <f>分析係数表!C45</f>
        <v>1</v>
      </c>
      <c r="Q42" s="82">
        <f>O42*P42</f>
        <v>0</v>
      </c>
      <c r="R42" s="83">
        <v>3.5990669668919159E-2</v>
      </c>
      <c r="S42" s="84">
        <f>I42+R42</f>
        <v>0.59775307982046355</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投入係数表!AI43</f>
        <v>1.4428412874583796E-2</v>
      </c>
      <c r="E43" s="77">
        <f t="shared" si="9"/>
        <v>1.4428412874583796</v>
      </c>
      <c r="F43" s="76">
        <f>分析係数表!C46</f>
        <v>0.536069455406472</v>
      </c>
      <c r="G43" s="77">
        <f>E43*F43</f>
        <v>0.77346314320578646</v>
      </c>
      <c r="H43" s="77">
        <v>0.81877653369820003</v>
      </c>
      <c r="I43" s="77">
        <f>C43+H43</f>
        <v>0.81877653369820003</v>
      </c>
      <c r="J43" s="76">
        <f>分析係数表!G46</f>
        <v>9.4007050528789656E-3</v>
      </c>
      <c r="K43" s="78">
        <f>I43*J43</f>
        <v>7.6970766975153933E-3</v>
      </c>
      <c r="L43" s="79"/>
      <c r="M43" s="80"/>
      <c r="N43" s="81">
        <f>分析係数表!H46</f>
        <v>2.2310999374350673E-2</v>
      </c>
      <c r="O43" s="82">
        <f t="shared" si="3"/>
        <v>0.76102365323723054</v>
      </c>
      <c r="P43" s="76">
        <f>分析係数表!C46</f>
        <v>0.536069455406472</v>
      </c>
      <c r="Q43" s="82">
        <f>O43*P43</f>
        <v>0.40796153534232599</v>
      </c>
      <c r="R43" s="83">
        <v>0.46260779682446529</v>
      </c>
      <c r="S43" s="84">
        <f>I43+R43</f>
        <v>1.2813843305226653</v>
      </c>
      <c r="T43" s="85">
        <f>分析係数表!F46</f>
        <v>0.31345475910693305</v>
      </c>
      <c r="U43" s="86">
        <f>S43*T43</f>
        <v>0.40165601664738071</v>
      </c>
      <c r="V43" s="87">
        <f>分析係数表!D46</f>
        <v>1.7626321974148062E-3</v>
      </c>
      <c r="W43" s="88">
        <f>ROUND(S43*V43,0)</f>
        <v>0</v>
      </c>
      <c r="X43" s="76">
        <f>分析係数表!E46</f>
        <v>4.4065804935370153E-3</v>
      </c>
      <c r="Y43" s="89">
        <f>ROUND(S43*X43,0)</f>
        <v>0</v>
      </c>
    </row>
    <row r="44" spans="1:25" x14ac:dyDescent="0.2">
      <c r="A44" s="192">
        <v>40</v>
      </c>
      <c r="B44" s="14" t="s">
        <v>151</v>
      </c>
      <c r="C44" s="197">
        <f>SUM(C5:C43)</f>
        <v>100</v>
      </c>
      <c r="D44" s="92">
        <f>投入係数表!AI44</f>
        <v>0.28576943492737539</v>
      </c>
      <c r="E44" s="91">
        <f>SUM(E5:E43)</f>
        <v>28.576943492737534</v>
      </c>
      <c r="F44" s="92">
        <f>分析係数表!C47</f>
        <v>0.44522465035354009</v>
      </c>
      <c r="G44" s="91">
        <f>SUM(G5:G43)</f>
        <v>10.433021083725135</v>
      </c>
      <c r="H44" s="91">
        <f>SUM(H5:H43)</f>
        <v>12.201987488681992</v>
      </c>
      <c r="I44" s="91">
        <f>SUM(I5:I43)</f>
        <v>112.20198748868201</v>
      </c>
      <c r="J44" s="92">
        <f>分析係数表!G47</f>
        <v>0.26635660586338372</v>
      </c>
      <c r="K44" s="93">
        <f>SUM(K5:K43)</f>
        <v>54.372683397642696</v>
      </c>
      <c r="L44" s="94">
        <f>最終需要_まとめ!$L$33</f>
        <v>0.62733333333333341</v>
      </c>
      <c r="M44" s="91">
        <f>K44*L44</f>
        <v>34.109796718121189</v>
      </c>
      <c r="N44" s="95">
        <f>分析係数表!H47</f>
        <v>1</v>
      </c>
      <c r="O44" s="109">
        <f>SUM(O5:O43)</f>
        <v>34.109796718121189</v>
      </c>
      <c r="P44" s="92">
        <f>分析係数表!C47</f>
        <v>0.44522465035354009</v>
      </c>
      <c r="Q44" s="96">
        <f>SUM(Q5:Q43)</f>
        <v>16.570300181768022</v>
      </c>
      <c r="R44" s="91">
        <f>SUM(R5:R43)</f>
        <v>18.587204212787547</v>
      </c>
      <c r="S44" s="97">
        <f>SUM(S5:S43)</f>
        <v>130.78919170146952</v>
      </c>
      <c r="T44" s="98">
        <f>分析係数表!F47</f>
        <v>0.51444037128882703</v>
      </c>
      <c r="U44" s="99">
        <f>SUM(U5:U43)</f>
        <v>89.498920512294177</v>
      </c>
      <c r="V44" s="100">
        <f>分析係数表!D47</f>
        <v>9.5757819315252443E-2</v>
      </c>
      <c r="W44" s="101">
        <f>SUM(W5:W43)</f>
        <v>11</v>
      </c>
      <c r="X44" s="92">
        <f>分析係数表!E47</f>
        <v>7.8077982415729788E-2</v>
      </c>
      <c r="Y44" s="102">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277</v>
      </c>
      <c r="S2" s="3" t="s">
        <v>153</v>
      </c>
      <c r="U2" s="64" t="s">
        <v>210</v>
      </c>
      <c r="W2" s="3" t="s">
        <v>130</v>
      </c>
      <c r="Y2" s="3" t="s">
        <v>154</v>
      </c>
    </row>
    <row r="3" spans="1:25" ht="44" x14ac:dyDescent="0.2">
      <c r="B3" s="65"/>
      <c r="C3" s="66" t="s">
        <v>228</v>
      </c>
      <c r="D3" s="66" t="s">
        <v>318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投入係数表!AJ5</f>
        <v>1.6597770261806339E-3</v>
      </c>
      <c r="E5" s="110">
        <f>$C$38*D5</f>
        <v>0.16597770261806338</v>
      </c>
      <c r="F5" s="85">
        <f>分析係数表!C8</f>
        <v>0.25708080716677228</v>
      </c>
      <c r="G5" s="110">
        <f t="shared" ref="G5:G38" si="0">E5*F5</f>
        <v>4.266968176073823E-2</v>
      </c>
      <c r="H5" s="110">
        <f t="array" ref="H5:H43">MMULT(逆行列係数!C5:AO43,'34'!G5:G43)</f>
        <v>5.5002497528810319E-2</v>
      </c>
      <c r="I5" s="110">
        <f t="shared" ref="I5:I38" si="1">C5+H5</f>
        <v>5.5002497528810319E-2</v>
      </c>
      <c r="J5" s="85">
        <f>分析係数表!G8</f>
        <v>0.11961316593145571</v>
      </c>
      <c r="K5" s="111">
        <f t="shared" ref="K5:K38" si="2">I5*J5</f>
        <v>6.5790228635580717E-3</v>
      </c>
      <c r="L5" s="79" t="s">
        <v>188</v>
      </c>
      <c r="M5" s="80" t="s">
        <v>188</v>
      </c>
      <c r="N5" s="81">
        <f>分析係数表!H8</f>
        <v>1.1829938181254628E-2</v>
      </c>
      <c r="O5" s="82">
        <f t="shared" ref="O5:O43" si="3">$M$44*N5</f>
        <v>0.3600004227160184</v>
      </c>
      <c r="P5" s="76">
        <f>分析係数表!C8</f>
        <v>0.25708080716677228</v>
      </c>
      <c r="Q5" s="82">
        <f t="shared" ref="Q5:Q38" si="4">O5*P5</f>
        <v>9.2549199252213235E-2</v>
      </c>
      <c r="R5" s="83">
        <f t="array" ref="R5:R43">MMULT(逆行列係数!C5:AO43,'34'!Q5:Q43)</f>
        <v>0.13418028565096352</v>
      </c>
      <c r="S5" s="84">
        <f t="shared" ref="S5:S38" si="5">I5+R5</f>
        <v>0.18918278317977383</v>
      </c>
      <c r="T5" s="85">
        <f>分析係数表!F8</f>
        <v>0.4511367492365117</v>
      </c>
      <c r="U5" s="86">
        <f t="shared" ref="U5:U43" si="6">S5*T5</f>
        <v>8.5347305815238986E-2</v>
      </c>
      <c r="V5" s="87">
        <f>分析係数表!D8</f>
        <v>0.32558534102477094</v>
      </c>
      <c r="W5" s="167">
        <f t="shared" ref="W5:W43" si="7">ROUND(S5*V5,0)</f>
        <v>0</v>
      </c>
      <c r="X5" s="76">
        <f>分析係数表!E8</f>
        <v>0.2662029182219206</v>
      </c>
      <c r="Y5" s="166">
        <f t="shared" ref="Y5:Y43" si="8">ROUND(S5*X5,0)</f>
        <v>0</v>
      </c>
    </row>
    <row r="6" spans="1:25" x14ac:dyDescent="0.2">
      <c r="A6" s="6" t="s">
        <v>220</v>
      </c>
      <c r="B6" s="5" t="s">
        <v>266</v>
      </c>
      <c r="C6" s="90"/>
      <c r="D6" s="107">
        <f>投入係数表!AJ6</f>
        <v>3.1316547663785547E-5</v>
      </c>
      <c r="E6" s="110">
        <f t="shared" ref="E6:E43" si="9">$C$38*D6</f>
        <v>3.1316547663785546E-3</v>
      </c>
      <c r="F6" s="85">
        <f>分析係数表!C9</f>
        <v>5.5710306406685284E-2</v>
      </c>
      <c r="G6" s="110">
        <f t="shared" si="0"/>
        <v>1.744654465949057E-4</v>
      </c>
      <c r="H6" s="110">
        <v>4.3736174192461879E-4</v>
      </c>
      <c r="I6" s="110">
        <f t="shared" si="1"/>
        <v>4.3736174192461879E-4</v>
      </c>
      <c r="J6" s="85">
        <f>分析係数表!G9</f>
        <v>0.27272727272727271</v>
      </c>
      <c r="K6" s="111">
        <f t="shared" si="2"/>
        <v>1.1928047507035057E-4</v>
      </c>
      <c r="L6" s="79"/>
      <c r="M6" s="80"/>
      <c r="N6" s="81">
        <f>分析係数表!H9</f>
        <v>6.1990942434522072E-4</v>
      </c>
      <c r="O6" s="82">
        <f t="shared" si="3"/>
        <v>1.8864650972018435E-2</v>
      </c>
      <c r="P6" s="76">
        <f>分析係数表!C9</f>
        <v>5.5710306406685284E-2</v>
      </c>
      <c r="Q6" s="82">
        <f t="shared" si="4"/>
        <v>1.0509554859063203E-3</v>
      </c>
      <c r="R6" s="83">
        <v>1.221311451467961E-3</v>
      </c>
      <c r="S6" s="84">
        <f t="shared" si="5"/>
        <v>1.6586731933925798E-3</v>
      </c>
      <c r="T6" s="85">
        <f>分析係数表!F9</f>
        <v>0.77272727272727271</v>
      </c>
      <c r="U6" s="86">
        <f t="shared" si="6"/>
        <v>1.2817020130760843E-3</v>
      </c>
      <c r="V6" s="87">
        <f>分析係数表!D9</f>
        <v>0</v>
      </c>
      <c r="W6" s="167">
        <f t="shared" si="7"/>
        <v>0</v>
      </c>
      <c r="X6" s="76">
        <f>分析係数表!E9</f>
        <v>0</v>
      </c>
      <c r="Y6" s="166">
        <f t="shared" si="8"/>
        <v>0</v>
      </c>
    </row>
    <row r="7" spans="1:25" x14ac:dyDescent="0.2">
      <c r="A7" s="6" t="s">
        <v>221</v>
      </c>
      <c r="B7" s="5" t="s">
        <v>267</v>
      </c>
      <c r="C7" s="90"/>
      <c r="D7" s="107">
        <f>投入係数表!AJ7</f>
        <v>3.7579857196542651E-4</v>
      </c>
      <c r="E7" s="110">
        <f t="shared" si="9"/>
        <v>3.7579857196542651E-2</v>
      </c>
      <c r="F7" s="85">
        <f>分析係数表!C10</f>
        <v>2.7964205816555232E-3</v>
      </c>
      <c r="G7" s="110">
        <f t="shared" si="0"/>
        <v>1.0508908612008729E-4</v>
      </c>
      <c r="H7" s="110">
        <v>1.3100412360724596E-4</v>
      </c>
      <c r="I7" s="110">
        <f t="shared" si="1"/>
        <v>1.3100412360724596E-4</v>
      </c>
      <c r="J7" s="85">
        <f>分析係数表!G10</f>
        <v>0.2857142857142857</v>
      </c>
      <c r="K7" s="111">
        <f t="shared" si="2"/>
        <v>3.7429749602070273E-5</v>
      </c>
      <c r="L7" s="79"/>
      <c r="M7" s="80"/>
      <c r="N7" s="81">
        <f>分析係数表!H10</f>
        <v>1.205379436226818E-3</v>
      </c>
      <c r="O7" s="82">
        <f t="shared" si="3"/>
        <v>3.6681265778924735E-2</v>
      </c>
      <c r="P7" s="76">
        <f>分析係数表!C10</f>
        <v>2.7964205816555232E-3</v>
      </c>
      <c r="Q7" s="82">
        <f t="shared" si="4"/>
        <v>1.0257624658536155E-4</v>
      </c>
      <c r="R7" s="83">
        <v>1.8196654689219558E-4</v>
      </c>
      <c r="S7" s="84">
        <f t="shared" si="5"/>
        <v>3.1297067049944154E-4</v>
      </c>
      <c r="T7" s="85">
        <f>分析係数表!F10</f>
        <v>0.5714285714285714</v>
      </c>
      <c r="U7" s="86">
        <f t="shared" si="6"/>
        <v>1.78840383142538E-4</v>
      </c>
      <c r="V7" s="87">
        <f>分析係数表!D10</f>
        <v>0.14285714285714285</v>
      </c>
      <c r="W7" s="167">
        <f t="shared" si="7"/>
        <v>0</v>
      </c>
      <c r="X7" s="76">
        <f>分析係数表!E10</f>
        <v>0</v>
      </c>
      <c r="Y7" s="166">
        <f t="shared" si="8"/>
        <v>0</v>
      </c>
    </row>
    <row r="8" spans="1:25" x14ac:dyDescent="0.2">
      <c r="A8" s="6" t="s">
        <v>222</v>
      </c>
      <c r="B8" s="5" t="s">
        <v>27</v>
      </c>
      <c r="C8" s="90"/>
      <c r="D8" s="107">
        <f>投入係数表!AJ8</f>
        <v>0</v>
      </c>
      <c r="E8" s="110">
        <f t="shared" si="9"/>
        <v>0</v>
      </c>
      <c r="F8" s="85">
        <f>分析係数表!C11</f>
        <v>6.4759848893686245E-3</v>
      </c>
      <c r="G8" s="110">
        <f t="shared" si="0"/>
        <v>0</v>
      </c>
      <c r="H8" s="110">
        <v>2.2926151740650246E-4</v>
      </c>
      <c r="I8" s="110">
        <f t="shared" si="1"/>
        <v>2.2926151740650246E-4</v>
      </c>
      <c r="J8" s="85">
        <f>分析係数表!G11</f>
        <v>0.45</v>
      </c>
      <c r="K8" s="111">
        <f t="shared" si="2"/>
        <v>1.031676828329261E-4</v>
      </c>
      <c r="L8" s="79"/>
      <c r="M8" s="80"/>
      <c r="N8" s="81">
        <f>分析係数表!H11</f>
        <v>-2.2959608309082246E-5</v>
      </c>
      <c r="O8" s="82">
        <f t="shared" si="3"/>
        <v>-6.9869077674142343E-4</v>
      </c>
      <c r="P8" s="76">
        <f>分析係数表!C11</f>
        <v>6.4759848893686245E-3</v>
      </c>
      <c r="Q8" s="82">
        <f t="shared" si="4"/>
        <v>-4.5247109125186855E-6</v>
      </c>
      <c r="R8" s="83">
        <v>2.3560905939204926E-4</v>
      </c>
      <c r="S8" s="84">
        <f t="shared" si="5"/>
        <v>4.6487057679855172E-4</v>
      </c>
      <c r="T8" s="85">
        <f>分析係数表!F11</f>
        <v>0.7</v>
      </c>
      <c r="U8" s="86">
        <f t="shared" si="6"/>
        <v>3.2540940375898618E-4</v>
      </c>
      <c r="V8" s="87">
        <f>分析係数表!D11</f>
        <v>0</v>
      </c>
      <c r="W8" s="167">
        <f t="shared" si="7"/>
        <v>0</v>
      </c>
      <c r="X8" s="76">
        <f>分析係数表!E11</f>
        <v>0</v>
      </c>
      <c r="Y8" s="166">
        <f t="shared" si="8"/>
        <v>0</v>
      </c>
    </row>
    <row r="9" spans="1:25" x14ac:dyDescent="0.2">
      <c r="A9" s="6" t="s">
        <v>223</v>
      </c>
      <c r="B9" s="5" t="s">
        <v>191</v>
      </c>
      <c r="C9" s="90"/>
      <c r="D9" s="107">
        <f>投入係数表!AJ9</f>
        <v>6.1380433421019667E-3</v>
      </c>
      <c r="E9" s="110">
        <f t="shared" si="9"/>
        <v>0.61380433421019664</v>
      </c>
      <c r="F9" s="85">
        <f>分析係数表!C12</f>
        <v>0.17595248540478525</v>
      </c>
      <c r="G9" s="110">
        <f t="shared" si="0"/>
        <v>0.10800039815651355</v>
      </c>
      <c r="H9" s="110">
        <v>0.12731920774352021</v>
      </c>
      <c r="I9" s="110">
        <f t="shared" si="1"/>
        <v>0.12731920774352021</v>
      </c>
      <c r="J9" s="85">
        <f>分析係数表!G12</f>
        <v>0.14349788595589075</v>
      </c>
      <c r="K9" s="111">
        <f t="shared" si="2"/>
        <v>1.8270037152774025E-2</v>
      </c>
      <c r="L9" s="79"/>
      <c r="M9" s="80"/>
      <c r="N9" s="81">
        <f>分析係数表!H12</f>
        <v>9.2205786969274298E-2</v>
      </c>
      <c r="O9" s="82">
        <f t="shared" si="3"/>
        <v>2.8059421593935561</v>
      </c>
      <c r="P9" s="76">
        <f>分析係数表!C12</f>
        <v>0.17595248540478525</v>
      </c>
      <c r="Q9" s="82">
        <f t="shared" si="4"/>
        <v>0.49371249684736629</v>
      </c>
      <c r="R9" s="83">
        <v>0.54891349841033177</v>
      </c>
      <c r="S9" s="84">
        <f t="shared" si="5"/>
        <v>0.676232706153852</v>
      </c>
      <c r="T9" s="85">
        <f>分析係数表!F12</f>
        <v>0.29285224545766197</v>
      </c>
      <c r="U9" s="86">
        <f t="shared" si="6"/>
        <v>0.19803626644906688</v>
      </c>
      <c r="V9" s="87">
        <f>分析係数表!D12</f>
        <v>4.4880585075991318E-2</v>
      </c>
      <c r="W9" s="167">
        <f t="shared" si="7"/>
        <v>0</v>
      </c>
      <c r="X9" s="76">
        <f>分析係数表!E12</f>
        <v>4.4223517312307163E-2</v>
      </c>
      <c r="Y9" s="166">
        <f t="shared" si="8"/>
        <v>0</v>
      </c>
    </row>
    <row r="10" spans="1:25" x14ac:dyDescent="0.2">
      <c r="A10" s="6" t="s">
        <v>224</v>
      </c>
      <c r="B10" s="5" t="s">
        <v>28</v>
      </c>
      <c r="C10" s="90"/>
      <c r="D10" s="107">
        <f>投入係数表!AJ10</f>
        <v>2.6932230990855568E-3</v>
      </c>
      <c r="E10" s="110">
        <f t="shared" si="9"/>
        <v>0.26932230990855566</v>
      </c>
      <c r="F10" s="85">
        <f>分析係数表!C13</f>
        <v>0</v>
      </c>
      <c r="G10" s="110">
        <f t="shared" si="0"/>
        <v>0</v>
      </c>
      <c r="H10" s="110">
        <v>0</v>
      </c>
      <c r="I10" s="110">
        <f t="shared" si="1"/>
        <v>0</v>
      </c>
      <c r="J10" s="85">
        <f>分析係数表!G13</f>
        <v>0.2425249169435216</v>
      </c>
      <c r="K10" s="111">
        <f t="shared" si="2"/>
        <v>0</v>
      </c>
      <c r="L10" s="79"/>
      <c r="M10" s="80"/>
      <c r="N10" s="81">
        <f>分析係数表!H13</f>
        <v>1.40971995017765E-2</v>
      </c>
      <c r="O10" s="82">
        <f t="shared" si="3"/>
        <v>0.42899613691923399</v>
      </c>
      <c r="P10" s="76">
        <f>分析係数表!C13</f>
        <v>0</v>
      </c>
      <c r="Q10" s="82">
        <f t="shared" si="4"/>
        <v>0</v>
      </c>
      <c r="R10" s="83">
        <v>0</v>
      </c>
      <c r="S10" s="84">
        <f t="shared" si="5"/>
        <v>0</v>
      </c>
      <c r="T10" s="85">
        <f>分析係数表!F13</f>
        <v>0.37873754152823919</v>
      </c>
      <c r="U10" s="86">
        <f t="shared" si="6"/>
        <v>0</v>
      </c>
      <c r="V10" s="87">
        <f>分析係数表!D13</f>
        <v>0.50166112956810627</v>
      </c>
      <c r="W10" s="167">
        <f t="shared" si="7"/>
        <v>0</v>
      </c>
      <c r="X10" s="76">
        <f>分析係数表!E13</f>
        <v>0.36212624584717606</v>
      </c>
      <c r="Y10" s="166">
        <f t="shared" si="8"/>
        <v>0</v>
      </c>
    </row>
    <row r="11" spans="1:25" x14ac:dyDescent="0.2">
      <c r="A11" s="6" t="s">
        <v>225</v>
      </c>
      <c r="B11" s="5" t="s">
        <v>268</v>
      </c>
      <c r="C11" s="90"/>
      <c r="D11" s="107">
        <f>投入係数表!AJ11</f>
        <v>3.7579857196542651E-3</v>
      </c>
      <c r="E11" s="110">
        <f t="shared" si="9"/>
        <v>0.37579857196542654</v>
      </c>
      <c r="F11" s="85">
        <f>分析係数表!C14</f>
        <v>0.19640062597809071</v>
      </c>
      <c r="G11" s="110">
        <f t="shared" si="0"/>
        <v>7.3807074775682352E-2</v>
      </c>
      <c r="H11" s="110">
        <v>0.12901094476939312</v>
      </c>
      <c r="I11" s="110">
        <f t="shared" si="1"/>
        <v>0.12901094476939312</v>
      </c>
      <c r="J11" s="85">
        <f>分析係数表!G14</f>
        <v>0.16773857118025379</v>
      </c>
      <c r="K11" s="111">
        <f t="shared" si="2"/>
        <v>2.1640111542232637E-2</v>
      </c>
      <c r="L11" s="79"/>
      <c r="M11" s="80"/>
      <c r="N11" s="81">
        <f>分析係数表!H14</f>
        <v>1.1652001216859241E-3</v>
      </c>
      <c r="O11" s="82">
        <f t="shared" si="3"/>
        <v>3.5458556919627238E-2</v>
      </c>
      <c r="P11" s="76">
        <f>分析係数表!C14</f>
        <v>0.19640062597809071</v>
      </c>
      <c r="Q11" s="82">
        <f t="shared" si="4"/>
        <v>6.9640827752945498E-3</v>
      </c>
      <c r="R11" s="83">
        <v>3.9059267586897109E-2</v>
      </c>
      <c r="S11" s="84">
        <f t="shared" si="5"/>
        <v>0.16807021235629022</v>
      </c>
      <c r="T11" s="85">
        <f>分析係数表!F14</f>
        <v>0.31948548583347819</v>
      </c>
      <c r="U11" s="86">
        <f t="shared" si="6"/>
        <v>5.3695993448785229E-2</v>
      </c>
      <c r="V11" s="87">
        <f>分析係数表!D14</f>
        <v>9.0039979141317575E-2</v>
      </c>
      <c r="W11" s="167">
        <f t="shared" si="7"/>
        <v>0</v>
      </c>
      <c r="X11" s="76">
        <f>分析係数表!E14</f>
        <v>7.6134190856944201E-2</v>
      </c>
      <c r="Y11" s="166">
        <f t="shared" si="8"/>
        <v>0</v>
      </c>
    </row>
    <row r="12" spans="1:25" x14ac:dyDescent="0.2">
      <c r="A12" s="6" t="s">
        <v>226</v>
      </c>
      <c r="B12" s="5" t="s">
        <v>29</v>
      </c>
      <c r="C12" s="90"/>
      <c r="D12" s="107">
        <f>投入係数表!AJ12</f>
        <v>0.18320180383314544</v>
      </c>
      <c r="E12" s="110">
        <f t="shared" si="9"/>
        <v>18.320180383314543</v>
      </c>
      <c r="F12" s="85">
        <f>分析係数表!C15</f>
        <v>0</v>
      </c>
      <c r="G12" s="110">
        <f t="shared" si="0"/>
        <v>0</v>
      </c>
      <c r="H12" s="110">
        <v>0</v>
      </c>
      <c r="I12" s="110">
        <f t="shared" si="1"/>
        <v>0</v>
      </c>
      <c r="J12" s="85">
        <f>分析係数表!G15</f>
        <v>9.5630372492836679E-2</v>
      </c>
      <c r="K12" s="111">
        <f t="shared" si="2"/>
        <v>0</v>
      </c>
      <c r="L12" s="79"/>
      <c r="M12" s="80"/>
      <c r="N12" s="81">
        <f>分析係数表!H15</f>
        <v>8.4950550743604306E-3</v>
      </c>
      <c r="O12" s="82">
        <f t="shared" si="3"/>
        <v>0.25851558739432662</v>
      </c>
      <c r="P12" s="76">
        <f>分析係数表!C15</f>
        <v>0</v>
      </c>
      <c r="Q12" s="82">
        <f t="shared" si="4"/>
        <v>0</v>
      </c>
      <c r="R12" s="83">
        <v>0</v>
      </c>
      <c r="S12" s="84">
        <f t="shared" si="5"/>
        <v>0</v>
      </c>
      <c r="T12" s="85">
        <f>分析係数表!F15</f>
        <v>0.30372492836676218</v>
      </c>
      <c r="U12" s="86">
        <f t="shared" si="6"/>
        <v>0</v>
      </c>
      <c r="V12" s="87">
        <f>分析係数表!D15</f>
        <v>2.2027220630372494E-2</v>
      </c>
      <c r="W12" s="167">
        <f t="shared" si="7"/>
        <v>0</v>
      </c>
      <c r="X12" s="76">
        <f>分析係数表!E15</f>
        <v>2.0355778414517668E-2</v>
      </c>
      <c r="Y12" s="166">
        <f t="shared" si="8"/>
        <v>0</v>
      </c>
    </row>
    <row r="13" spans="1:25" x14ac:dyDescent="0.2">
      <c r="A13" s="6" t="s">
        <v>227</v>
      </c>
      <c r="B13" s="5" t="s">
        <v>30</v>
      </c>
      <c r="C13" s="90"/>
      <c r="D13" s="107">
        <f>投入係数表!AJ13</f>
        <v>2.2861079794563449E-3</v>
      </c>
      <c r="E13" s="110">
        <f t="shared" si="9"/>
        <v>0.22861079794563449</v>
      </c>
      <c r="F13" s="85">
        <f>分析係数表!C16</f>
        <v>6.4643221946592777E-2</v>
      </c>
      <c r="G13" s="110">
        <f t="shared" si="0"/>
        <v>1.4778138550987327E-2</v>
      </c>
      <c r="H13" s="110">
        <v>2.0152372609390391E-2</v>
      </c>
      <c r="I13" s="110">
        <f t="shared" si="1"/>
        <v>2.0152372609390391E-2</v>
      </c>
      <c r="J13" s="85">
        <f>分析係数表!G16</f>
        <v>3.2854209445585217E-2</v>
      </c>
      <c r="K13" s="111">
        <f t="shared" si="2"/>
        <v>6.6209027053438661E-4</v>
      </c>
      <c r="L13" s="79"/>
      <c r="M13" s="80"/>
      <c r="N13" s="81">
        <f>分析係数表!H16</f>
        <v>1.6731814555243689E-2</v>
      </c>
      <c r="O13" s="82">
        <f t="shared" si="3"/>
        <v>0.50917090355031236</v>
      </c>
      <c r="P13" s="76">
        <f>分析係数表!C16</f>
        <v>6.4643221946592777E-2</v>
      </c>
      <c r="Q13" s="82">
        <f t="shared" si="4"/>
        <v>3.2914447726950027E-2</v>
      </c>
      <c r="R13" s="83">
        <v>3.9041897940880428E-2</v>
      </c>
      <c r="S13" s="84">
        <f t="shared" si="5"/>
        <v>5.9194270550270822E-2</v>
      </c>
      <c r="T13" s="85">
        <f>分析係数表!F16</f>
        <v>0.28747433264887062</v>
      </c>
      <c r="U13" s="86">
        <f t="shared" si="6"/>
        <v>1.7016833423075799E-2</v>
      </c>
      <c r="V13" s="87">
        <f>分析係数表!D16</f>
        <v>2.0533880903490759E-2</v>
      </c>
      <c r="W13" s="167">
        <f t="shared" si="7"/>
        <v>0</v>
      </c>
      <c r="X13" s="76">
        <f>分析係数表!E16</f>
        <v>1.9507186858316223E-2</v>
      </c>
      <c r="Y13" s="166">
        <f t="shared" si="8"/>
        <v>0</v>
      </c>
    </row>
    <row r="14" spans="1:25" x14ac:dyDescent="0.2">
      <c r="A14" s="6" t="s">
        <v>2</v>
      </c>
      <c r="B14" s="5" t="s">
        <v>365</v>
      </c>
      <c r="C14" s="90"/>
      <c r="D14" s="107">
        <f>投入係数表!AJ14</f>
        <v>2.4426907177752723E-3</v>
      </c>
      <c r="E14" s="110">
        <f t="shared" si="9"/>
        <v>0.24426907177752724</v>
      </c>
      <c r="F14" s="85">
        <f>分析係数表!C17</f>
        <v>7.1833954921355581E-2</v>
      </c>
      <c r="G14" s="110">
        <f t="shared" si="0"/>
        <v>1.7546813490748263E-2</v>
      </c>
      <c r="H14" s="110">
        <v>2.7534921345462052E-2</v>
      </c>
      <c r="I14" s="110">
        <f t="shared" si="1"/>
        <v>2.7534921345462052E-2</v>
      </c>
      <c r="J14" s="85">
        <f>分析係数表!G17</f>
        <v>0.22404227212681638</v>
      </c>
      <c r="K14" s="111">
        <f t="shared" si="2"/>
        <v>6.1689863410704943E-3</v>
      </c>
      <c r="L14" s="79"/>
      <c r="M14" s="80"/>
      <c r="N14" s="81">
        <f>分析係数表!H17</f>
        <v>2.8642111365580103E-3</v>
      </c>
      <c r="O14" s="82">
        <f t="shared" si="3"/>
        <v>8.7161674398492567E-2</v>
      </c>
      <c r="P14" s="76">
        <f>分析係数表!C17</f>
        <v>7.1833954921355581E-2</v>
      </c>
      <c r="Q14" s="82">
        <f t="shared" si="4"/>
        <v>6.2611677896111878E-3</v>
      </c>
      <c r="R14" s="83">
        <v>1.444132707102638E-2</v>
      </c>
      <c r="S14" s="84">
        <f t="shared" si="5"/>
        <v>4.1976248416488435E-2</v>
      </c>
      <c r="T14" s="85">
        <f>分析係数表!F17</f>
        <v>0.35984147952443857</v>
      </c>
      <c r="U14" s="86">
        <f t="shared" si="6"/>
        <v>1.510479533507457E-2</v>
      </c>
      <c r="V14" s="87">
        <f>分析係数表!D17</f>
        <v>0.11783355350066051</v>
      </c>
      <c r="W14" s="167">
        <f t="shared" si="7"/>
        <v>0</v>
      </c>
      <c r="X14" s="76">
        <f>分析係数表!E17</f>
        <v>0.10752972258916776</v>
      </c>
      <c r="Y14" s="166">
        <f t="shared" si="8"/>
        <v>0</v>
      </c>
    </row>
    <row r="15" spans="1:25" x14ac:dyDescent="0.2">
      <c r="A15" s="6" t="s">
        <v>3</v>
      </c>
      <c r="B15" s="5" t="s">
        <v>31</v>
      </c>
      <c r="C15" s="90"/>
      <c r="D15" s="107">
        <f>投入係数表!AJ15</f>
        <v>7.2028059626706752E-4</v>
      </c>
      <c r="E15" s="110">
        <f t="shared" si="9"/>
        <v>7.2028059626706747E-2</v>
      </c>
      <c r="F15" s="85">
        <f>分析係数表!C18</f>
        <v>8.5547050877982866E-2</v>
      </c>
      <c r="G15" s="110">
        <f t="shared" si="0"/>
        <v>6.1617880815282655E-3</v>
      </c>
      <c r="H15" s="110">
        <v>9.4334717114171532E-3</v>
      </c>
      <c r="I15" s="110">
        <f t="shared" si="1"/>
        <v>9.4334717114171532E-3</v>
      </c>
      <c r="J15" s="85">
        <f>分析係数表!G18</f>
        <v>0.21485411140583555</v>
      </c>
      <c r="K15" s="111">
        <f t="shared" si="2"/>
        <v>2.0268201820286191E-3</v>
      </c>
      <c r="L15" s="79"/>
      <c r="M15" s="80"/>
      <c r="N15" s="81">
        <f>分析係数表!H18</f>
        <v>4.4771236202710384E-4</v>
      </c>
      <c r="O15" s="82">
        <f t="shared" si="3"/>
        <v>1.3624470146457757E-2</v>
      </c>
      <c r="P15" s="76">
        <f>分析係数表!C18</f>
        <v>8.5547050877982866E-2</v>
      </c>
      <c r="Q15" s="82">
        <f t="shared" si="4"/>
        <v>1.1655332408045803E-3</v>
      </c>
      <c r="R15" s="83">
        <v>2.9023920714655017E-3</v>
      </c>
      <c r="S15" s="84">
        <f t="shared" si="5"/>
        <v>1.2335863782882655E-2</v>
      </c>
      <c r="T15" s="85">
        <f>分析係数表!F18</f>
        <v>0.45800176834659595</v>
      </c>
      <c r="U15" s="86">
        <f t="shared" si="6"/>
        <v>5.6498474266429843E-3</v>
      </c>
      <c r="V15" s="87">
        <f>分析係数表!D18</f>
        <v>9.637488947833775E-2</v>
      </c>
      <c r="W15" s="167">
        <f t="shared" si="7"/>
        <v>0</v>
      </c>
      <c r="X15" s="76">
        <f>分析係数表!E18</f>
        <v>8.3996463306808128E-2</v>
      </c>
      <c r="Y15" s="166">
        <f t="shared" si="8"/>
        <v>0</v>
      </c>
    </row>
    <row r="16" spans="1:25" x14ac:dyDescent="0.2">
      <c r="A16" s="6" t="s">
        <v>4</v>
      </c>
      <c r="B16" s="5" t="s">
        <v>32</v>
      </c>
      <c r="C16" s="90"/>
      <c r="D16" s="107">
        <f>投入係数表!AJ16</f>
        <v>0</v>
      </c>
      <c r="E16" s="110">
        <f t="shared" si="9"/>
        <v>0</v>
      </c>
      <c r="F16" s="85">
        <f>分析係数表!C19</f>
        <v>0.13115875912408759</v>
      </c>
      <c r="G16" s="110">
        <f t="shared" si="0"/>
        <v>0</v>
      </c>
      <c r="H16" s="110">
        <v>5.2626338840532005E-3</v>
      </c>
      <c r="I16" s="110">
        <f t="shared" si="1"/>
        <v>5.2626338840532005E-3</v>
      </c>
      <c r="J16" s="85">
        <f>分析係数表!G19</f>
        <v>5.7684761281883587E-2</v>
      </c>
      <c r="K16" s="111">
        <f t="shared" si="2"/>
        <v>3.0357377931556072E-4</v>
      </c>
      <c r="L16" s="79"/>
      <c r="M16" s="80"/>
      <c r="N16" s="81">
        <f>分析係数表!H19</f>
        <v>-1.1479804154541123E-4</v>
      </c>
      <c r="O16" s="82">
        <f t="shared" si="3"/>
        <v>-3.4934538837071171E-3</v>
      </c>
      <c r="P16" s="76">
        <f>分析係数表!C19</f>
        <v>0.13115875912408759</v>
      </c>
      <c r="Q16" s="82">
        <f t="shared" si="4"/>
        <v>-4.5819707644425005E-4</v>
      </c>
      <c r="R16" s="83">
        <v>3.2956385865861759E-3</v>
      </c>
      <c r="S16" s="84">
        <f t="shared" si="5"/>
        <v>8.5582724706393769E-3</v>
      </c>
      <c r="T16" s="85">
        <f>分析係数表!F19</f>
        <v>0.24015696533682146</v>
      </c>
      <c r="U16" s="86">
        <f t="shared" si="6"/>
        <v>2.055328745074414E-3</v>
      </c>
      <c r="V16" s="87">
        <f>分析係数表!D19</f>
        <v>2.0536298234139962E-2</v>
      </c>
      <c r="W16" s="167">
        <f t="shared" si="7"/>
        <v>0</v>
      </c>
      <c r="X16" s="76">
        <f>分析係数表!E19</f>
        <v>2.0274689339437543E-2</v>
      </c>
      <c r="Y16" s="166">
        <f t="shared" si="8"/>
        <v>0</v>
      </c>
    </row>
    <row r="17" spans="1:25" x14ac:dyDescent="0.2">
      <c r="A17" s="6" t="s">
        <v>5</v>
      </c>
      <c r="B17" s="5" t="s">
        <v>33</v>
      </c>
      <c r="C17" s="90"/>
      <c r="D17" s="107">
        <f>投入係数表!AJ17</f>
        <v>1.7224101215082049E-3</v>
      </c>
      <c r="E17" s="110">
        <f t="shared" si="9"/>
        <v>0.17224101215082049</v>
      </c>
      <c r="F17" s="85">
        <f>分析係数表!C20</f>
        <v>0.10578609000584449</v>
      </c>
      <c r="G17" s="110">
        <f t="shared" si="0"/>
        <v>1.8220703214084453E-2</v>
      </c>
      <c r="H17" s="110">
        <v>2.3281375082029127E-2</v>
      </c>
      <c r="I17" s="110">
        <f t="shared" si="1"/>
        <v>2.3281375082029127E-2</v>
      </c>
      <c r="J17" s="85">
        <f>分析係数表!G20</f>
        <v>0.10007552870090634</v>
      </c>
      <c r="K17" s="111">
        <f t="shared" si="2"/>
        <v>2.3298959202181714E-3</v>
      </c>
      <c r="L17" s="79"/>
      <c r="M17" s="80"/>
      <c r="N17" s="81">
        <f>分析係数表!H20</f>
        <v>5.5677050149524447E-4</v>
      </c>
      <c r="O17" s="82">
        <f t="shared" si="3"/>
        <v>1.6943251335979518E-2</v>
      </c>
      <c r="P17" s="76">
        <f>分析係数表!C20</f>
        <v>0.10578609000584449</v>
      </c>
      <c r="Q17" s="82">
        <f t="shared" si="4"/>
        <v>1.7923603108195743E-3</v>
      </c>
      <c r="R17" s="83">
        <v>5.6581827296208536E-3</v>
      </c>
      <c r="S17" s="84">
        <f t="shared" si="5"/>
        <v>2.8939557811649981E-2</v>
      </c>
      <c r="T17" s="85">
        <f>分析係数表!F20</f>
        <v>0.22356495468277945</v>
      </c>
      <c r="U17" s="86">
        <f t="shared" si="6"/>
        <v>6.4698709307012044E-3</v>
      </c>
      <c r="V17" s="87">
        <f>分析係数表!D20</f>
        <v>3.8519637462235648E-2</v>
      </c>
      <c r="W17" s="167">
        <f t="shared" si="7"/>
        <v>0</v>
      </c>
      <c r="X17" s="76">
        <f>分析係数表!E20</f>
        <v>4.1163141993957701E-2</v>
      </c>
      <c r="Y17" s="166">
        <f t="shared" si="8"/>
        <v>0</v>
      </c>
    </row>
    <row r="18" spans="1:25" x14ac:dyDescent="0.2">
      <c r="A18" s="6" t="s">
        <v>6</v>
      </c>
      <c r="B18" s="5" t="s">
        <v>34</v>
      </c>
      <c r="C18" s="90"/>
      <c r="D18" s="107">
        <f>投入係数表!AJ18</f>
        <v>3.1316547663785545E-4</v>
      </c>
      <c r="E18" s="110">
        <f t="shared" si="9"/>
        <v>3.1316547663785547E-2</v>
      </c>
      <c r="F18" s="85">
        <f>分析係数表!C21</f>
        <v>0.49326544021024965</v>
      </c>
      <c r="G18" s="110">
        <f t="shared" si="0"/>
        <v>1.5447370669242443E-2</v>
      </c>
      <c r="H18" s="110">
        <v>5.4405774371148463E-2</v>
      </c>
      <c r="I18" s="110">
        <f t="shared" si="1"/>
        <v>5.4405774371148463E-2</v>
      </c>
      <c r="J18" s="85">
        <f>分析係数表!G21</f>
        <v>0.28516082529957654</v>
      </c>
      <c r="K18" s="111">
        <f t="shared" si="2"/>
        <v>1.5514395520739245E-2</v>
      </c>
      <c r="L18" s="79"/>
      <c r="M18" s="80"/>
      <c r="N18" s="81">
        <f>分析係数表!H21</f>
        <v>9.2412423444056041E-4</v>
      </c>
      <c r="O18" s="82">
        <f t="shared" si="3"/>
        <v>2.8122303763842293E-2</v>
      </c>
      <c r="P18" s="76">
        <f>分析係数表!C21</f>
        <v>0.49326544021024965</v>
      </c>
      <c r="Q18" s="82">
        <f t="shared" si="4"/>
        <v>1.3871760545798029E-2</v>
      </c>
      <c r="R18" s="83">
        <v>3.8836528367428735E-2</v>
      </c>
      <c r="S18" s="84">
        <f t="shared" si="5"/>
        <v>9.3242302738577199E-2</v>
      </c>
      <c r="T18" s="85">
        <f>分析係数表!F21</f>
        <v>0.42584917560140551</v>
      </c>
      <c r="U18" s="86">
        <f t="shared" si="6"/>
        <v>3.9707157752399774E-2</v>
      </c>
      <c r="V18" s="87">
        <f>分析係数表!D21</f>
        <v>0.11514550860437878</v>
      </c>
      <c r="W18" s="167">
        <f t="shared" si="7"/>
        <v>0</v>
      </c>
      <c r="X18" s="76">
        <f>分析係数表!E21</f>
        <v>9.1990269393639065E-2</v>
      </c>
      <c r="Y18" s="166">
        <f t="shared" si="8"/>
        <v>0</v>
      </c>
    </row>
    <row r="19" spans="1:25" x14ac:dyDescent="0.2">
      <c r="A19" s="6" t="s">
        <v>7</v>
      </c>
      <c r="B19" s="5" t="s">
        <v>269</v>
      </c>
      <c r="C19" s="90"/>
      <c r="D19" s="107">
        <f>投入係数表!AJ19</f>
        <v>0</v>
      </c>
      <c r="E19" s="110">
        <f t="shared" si="9"/>
        <v>0</v>
      </c>
      <c r="F19" s="85">
        <f>分析係数表!C22</f>
        <v>6.9390630503698536E-2</v>
      </c>
      <c r="G19" s="110">
        <f t="shared" si="0"/>
        <v>0</v>
      </c>
      <c r="H19" s="110">
        <v>2.7720551762615282E-3</v>
      </c>
      <c r="I19" s="110">
        <f t="shared" si="1"/>
        <v>2.7720551762615282E-3</v>
      </c>
      <c r="J19" s="85">
        <f>分析係数表!G22</f>
        <v>0.19456830158086744</v>
      </c>
      <c r="K19" s="111">
        <f t="shared" si="2"/>
        <v>5.3935406753365762E-4</v>
      </c>
      <c r="L19" s="79"/>
      <c r="M19" s="80"/>
      <c r="N19" s="81">
        <f>分析係数表!H22</f>
        <v>4.5919216618164492E-5</v>
      </c>
      <c r="O19" s="82">
        <f t="shared" si="3"/>
        <v>1.3973815534828469E-3</v>
      </c>
      <c r="P19" s="76">
        <f>分析係数表!C22</f>
        <v>6.9390630503698536E-2</v>
      </c>
      <c r="Q19" s="82">
        <f t="shared" si="4"/>
        <v>9.6965187050412476E-5</v>
      </c>
      <c r="R19" s="83">
        <v>1.0817404766712147E-3</v>
      </c>
      <c r="S19" s="84">
        <f t="shared" si="5"/>
        <v>3.8537956529327427E-3</v>
      </c>
      <c r="T19" s="85">
        <f>分析係数表!F22</f>
        <v>0.41264693960275639</v>
      </c>
      <c r="U19" s="86">
        <f t="shared" si="6"/>
        <v>1.5902569820371026E-3</v>
      </c>
      <c r="V19" s="87">
        <f>分析係数表!D22</f>
        <v>5.3506282934738546E-2</v>
      </c>
      <c r="W19" s="167">
        <f t="shared" si="7"/>
        <v>0</v>
      </c>
      <c r="X19" s="76">
        <f>分析係数表!E22</f>
        <v>5.2492906364004867E-2</v>
      </c>
      <c r="Y19" s="166">
        <f t="shared" si="8"/>
        <v>0</v>
      </c>
    </row>
    <row r="20" spans="1:25" x14ac:dyDescent="0.2">
      <c r="A20" s="6" t="s">
        <v>8</v>
      </c>
      <c r="B20" s="5" t="s">
        <v>270</v>
      </c>
      <c r="C20" s="90"/>
      <c r="D20" s="107">
        <f>投入係数表!AJ20</f>
        <v>0</v>
      </c>
      <c r="E20" s="110">
        <f t="shared" si="9"/>
        <v>0</v>
      </c>
      <c r="F20" s="85">
        <f>分析係数表!C23</f>
        <v>0</v>
      </c>
      <c r="G20" s="110">
        <f t="shared" si="0"/>
        <v>0</v>
      </c>
      <c r="H20" s="110">
        <v>0</v>
      </c>
      <c r="I20" s="110">
        <f t="shared" si="1"/>
        <v>0</v>
      </c>
      <c r="J20" s="85">
        <f>分析係数表!G23</f>
        <v>0.21586290978054729</v>
      </c>
      <c r="K20" s="111">
        <f t="shared" si="2"/>
        <v>0</v>
      </c>
      <c r="L20" s="79"/>
      <c r="M20" s="80"/>
      <c r="N20" s="81">
        <f>分析係数表!H23</f>
        <v>2.2959608309082246E-5</v>
      </c>
      <c r="O20" s="82">
        <f t="shared" si="3"/>
        <v>6.9869077674142343E-4</v>
      </c>
      <c r="P20" s="76">
        <f>分析係数表!C23</f>
        <v>0</v>
      </c>
      <c r="Q20" s="82">
        <f t="shared" si="4"/>
        <v>0</v>
      </c>
      <c r="R20" s="83">
        <v>0</v>
      </c>
      <c r="S20" s="84">
        <f t="shared" si="5"/>
        <v>0</v>
      </c>
      <c r="T20" s="85">
        <f>分析係数表!F23</f>
        <v>0.44086968301273366</v>
      </c>
      <c r="U20" s="86">
        <f t="shared" si="6"/>
        <v>0</v>
      </c>
      <c r="V20" s="87">
        <f>分析係数表!D23</f>
        <v>7.1254402600921155E-2</v>
      </c>
      <c r="W20" s="167">
        <f t="shared" si="7"/>
        <v>0</v>
      </c>
      <c r="X20" s="76">
        <f>分析係数表!E23</f>
        <v>7.0780276347873206E-2</v>
      </c>
      <c r="Y20" s="166">
        <f t="shared" si="8"/>
        <v>0</v>
      </c>
    </row>
    <row r="21" spans="1:25" x14ac:dyDescent="0.2">
      <c r="A21" s="6" t="s">
        <v>9</v>
      </c>
      <c r="B21" s="5" t="s">
        <v>271</v>
      </c>
      <c r="C21" s="90"/>
      <c r="D21" s="107">
        <f>投入係数表!AJ21</f>
        <v>1.4029813353375924E-2</v>
      </c>
      <c r="E21" s="110">
        <f t="shared" si="9"/>
        <v>1.4029813353375924</v>
      </c>
      <c r="F21" s="85">
        <f>分析係数表!C24</f>
        <v>0.34782608695652173</v>
      </c>
      <c r="G21" s="110">
        <f t="shared" si="0"/>
        <v>0.48799350794351037</v>
      </c>
      <c r="H21" s="110">
        <v>0.52036527709739933</v>
      </c>
      <c r="I21" s="110">
        <f t="shared" si="1"/>
        <v>0.52036527709739933</v>
      </c>
      <c r="J21" s="85">
        <f>分析係数表!G24</f>
        <v>0.20816326530612245</v>
      </c>
      <c r="K21" s="111">
        <f t="shared" si="2"/>
        <v>0.10832093523251986</v>
      </c>
      <c r="L21" s="79"/>
      <c r="M21" s="80"/>
      <c r="N21" s="81">
        <f>分析係数表!H24</f>
        <v>3.5587392879077485E-4</v>
      </c>
      <c r="O21" s="82">
        <f t="shared" si="3"/>
        <v>1.0829707039492063E-2</v>
      </c>
      <c r="P21" s="76">
        <f>分析係数表!C24</f>
        <v>0.34782608695652173</v>
      </c>
      <c r="Q21" s="82">
        <f t="shared" si="4"/>
        <v>3.7668546224320218E-3</v>
      </c>
      <c r="R21" s="83">
        <v>1.5639315062460003E-2</v>
      </c>
      <c r="S21" s="84">
        <f t="shared" si="5"/>
        <v>0.53600459215985929</v>
      </c>
      <c r="T21" s="85">
        <f>分析係数表!F24</f>
        <v>0.39183673469387753</v>
      </c>
      <c r="U21" s="86">
        <f t="shared" si="6"/>
        <v>0.21002628917284283</v>
      </c>
      <c r="V21" s="87">
        <f>分析係数表!D24</f>
        <v>9.6598639455782315E-2</v>
      </c>
      <c r="W21" s="167">
        <f t="shared" si="7"/>
        <v>0</v>
      </c>
      <c r="X21" s="76">
        <f>分析係数表!E24</f>
        <v>8.9795918367346933E-2</v>
      </c>
      <c r="Y21" s="166">
        <f t="shared" si="8"/>
        <v>0</v>
      </c>
    </row>
    <row r="22" spans="1:25" x14ac:dyDescent="0.2">
      <c r="A22" s="6" t="s">
        <v>10</v>
      </c>
      <c r="B22" s="5" t="s">
        <v>272</v>
      </c>
      <c r="C22" s="90"/>
      <c r="D22" s="107">
        <f>投入係数表!AJ22</f>
        <v>0</v>
      </c>
      <c r="E22" s="110">
        <f t="shared" si="9"/>
        <v>0</v>
      </c>
      <c r="F22" s="85">
        <f>分析係数表!C25</f>
        <v>2.4457402008422391E-2</v>
      </c>
      <c r="G22" s="110">
        <f t="shared" si="0"/>
        <v>0</v>
      </c>
      <c r="H22" s="110">
        <v>3.0826293699682617E-3</v>
      </c>
      <c r="I22" s="110">
        <f t="shared" si="1"/>
        <v>3.0826293699682617E-3</v>
      </c>
      <c r="J22" s="85">
        <f>分析係数表!G25</f>
        <v>0.19696969696969696</v>
      </c>
      <c r="K22" s="111">
        <f t="shared" si="2"/>
        <v>6.0718457287253639E-4</v>
      </c>
      <c r="L22" s="79"/>
      <c r="M22" s="80"/>
      <c r="N22" s="81">
        <f>分析係数表!H25</f>
        <v>5.165911869543506E-4</v>
      </c>
      <c r="O22" s="82">
        <f t="shared" si="3"/>
        <v>1.5720542476682028E-2</v>
      </c>
      <c r="P22" s="76">
        <f>分析係数表!C25</f>
        <v>2.4457402008422391E-2</v>
      </c>
      <c r="Q22" s="82">
        <f t="shared" si="4"/>
        <v>3.8448362714269251E-4</v>
      </c>
      <c r="R22" s="83">
        <v>3.8908139916229993E-3</v>
      </c>
      <c r="S22" s="84">
        <f t="shared" si="5"/>
        <v>6.9734433615912614E-3</v>
      </c>
      <c r="T22" s="85">
        <f>分析係数表!F25</f>
        <v>0.35101010101010099</v>
      </c>
      <c r="U22" s="86">
        <f t="shared" si="6"/>
        <v>2.4477490587403671E-3</v>
      </c>
      <c r="V22" s="87">
        <f>分析係数表!D25</f>
        <v>2.5757575757575757E-2</v>
      </c>
      <c r="W22" s="167">
        <f t="shared" si="7"/>
        <v>0</v>
      </c>
      <c r="X22" s="76">
        <f>分析係数表!E25</f>
        <v>2.5757575757575757E-2</v>
      </c>
      <c r="Y22" s="166">
        <f t="shared" si="8"/>
        <v>0</v>
      </c>
    </row>
    <row r="23" spans="1:25" x14ac:dyDescent="0.2">
      <c r="A23" s="6" t="s">
        <v>11</v>
      </c>
      <c r="B23" s="5" t="s">
        <v>35</v>
      </c>
      <c r="C23" s="90"/>
      <c r="D23" s="107">
        <f>投入係数表!AJ23</f>
        <v>9.3949642991356629E-5</v>
      </c>
      <c r="E23" s="110">
        <f t="shared" si="9"/>
        <v>9.3949642991356629E-3</v>
      </c>
      <c r="F23" s="85">
        <f>分析係数表!C26</f>
        <v>7.6803723816912361E-2</v>
      </c>
      <c r="G23" s="110">
        <f t="shared" si="0"/>
        <v>7.215682433005671E-4</v>
      </c>
      <c r="H23" s="110">
        <v>3.6722680641620891E-3</v>
      </c>
      <c r="I23" s="110">
        <f t="shared" si="1"/>
        <v>3.6722680641620891E-3</v>
      </c>
      <c r="J23" s="85">
        <f>分析係数表!G26</f>
        <v>0.19661921708185054</v>
      </c>
      <c r="K23" s="111">
        <f t="shared" si="2"/>
        <v>7.2203847169023281E-4</v>
      </c>
      <c r="L23" s="79"/>
      <c r="M23" s="80"/>
      <c r="N23" s="81">
        <f>分析係数表!H26</f>
        <v>1.0945993261354961E-2</v>
      </c>
      <c r="O23" s="82">
        <f t="shared" si="3"/>
        <v>0.3331008278114736</v>
      </c>
      <c r="P23" s="76">
        <f>分析係数表!C26</f>
        <v>7.6803723816912361E-2</v>
      </c>
      <c r="Q23" s="82">
        <f t="shared" si="4"/>
        <v>2.5583383982417298E-2</v>
      </c>
      <c r="R23" s="83">
        <v>2.7606657657172046E-2</v>
      </c>
      <c r="S23" s="84">
        <f t="shared" si="5"/>
        <v>3.1278925721334137E-2</v>
      </c>
      <c r="T23" s="85">
        <f>分析係数表!F26</f>
        <v>0.33496441281138789</v>
      </c>
      <c r="U23" s="86">
        <f t="shared" si="6"/>
        <v>1.0477326987617707E-2</v>
      </c>
      <c r="V23" s="87">
        <f>分析係数表!D26</f>
        <v>6.005338078291815E-2</v>
      </c>
      <c r="W23" s="167">
        <f t="shared" si="7"/>
        <v>0</v>
      </c>
      <c r="X23" s="76">
        <f>分析係数表!E26</f>
        <v>6.005338078291815E-2</v>
      </c>
      <c r="Y23" s="166">
        <f t="shared" si="8"/>
        <v>0</v>
      </c>
    </row>
    <row r="24" spans="1:25" x14ac:dyDescent="0.2">
      <c r="A24" s="6" t="s">
        <v>12</v>
      </c>
      <c r="B24" s="5" t="s">
        <v>366</v>
      </c>
      <c r="C24" s="90"/>
      <c r="D24" s="107">
        <f>投入係数表!AJ24</f>
        <v>0</v>
      </c>
      <c r="E24" s="110">
        <f t="shared" si="9"/>
        <v>0</v>
      </c>
      <c r="F24" s="85">
        <f>分析係数表!C27</f>
        <v>1</v>
      </c>
      <c r="G24" s="110">
        <f t="shared" si="0"/>
        <v>0</v>
      </c>
      <c r="H24" s="110">
        <v>5.7697225872197846E-3</v>
      </c>
      <c r="I24" s="110">
        <f t="shared" si="1"/>
        <v>5.7697225872197846E-3</v>
      </c>
      <c r="J24" s="85">
        <f>分析係数表!G27</f>
        <v>0.17096451389423448</v>
      </c>
      <c r="K24" s="111">
        <f t="shared" si="2"/>
        <v>9.8641781742861531E-4</v>
      </c>
      <c r="L24" s="79"/>
      <c r="M24" s="80"/>
      <c r="N24" s="81">
        <f>分析係数表!H27</f>
        <v>1.0923033653045878E-2</v>
      </c>
      <c r="O24" s="82">
        <f t="shared" si="3"/>
        <v>0.33240213703473215</v>
      </c>
      <c r="P24" s="76">
        <f>分析係数表!C27</f>
        <v>1</v>
      </c>
      <c r="Q24" s="82">
        <f t="shared" si="4"/>
        <v>0.33240213703473215</v>
      </c>
      <c r="R24" s="83">
        <v>0.34579147253002585</v>
      </c>
      <c r="S24" s="84">
        <f t="shared" si="5"/>
        <v>0.35156119511724565</v>
      </c>
      <c r="T24" s="85">
        <f>分析係数表!F27</f>
        <v>0.32199214841043799</v>
      </c>
      <c r="U24" s="86">
        <f t="shared" si="6"/>
        <v>0.11319994451354311</v>
      </c>
      <c r="V24" s="87">
        <f>分析係数表!D27</f>
        <v>3.2561003771842047E-2</v>
      </c>
      <c r="W24" s="167">
        <f t="shared" si="7"/>
        <v>0</v>
      </c>
      <c r="X24" s="76">
        <f>分析係数表!E27</f>
        <v>3.9334924178277268E-2</v>
      </c>
      <c r="Y24" s="166">
        <f t="shared" si="8"/>
        <v>0</v>
      </c>
    </row>
    <row r="25" spans="1:25" x14ac:dyDescent="0.2">
      <c r="A25" s="6" t="s">
        <v>13</v>
      </c>
      <c r="B25" s="5" t="s">
        <v>192</v>
      </c>
      <c r="C25" s="90"/>
      <c r="D25" s="107">
        <f>投入係数表!AJ25</f>
        <v>0</v>
      </c>
      <c r="E25" s="110">
        <f t="shared" si="9"/>
        <v>0</v>
      </c>
      <c r="F25" s="85">
        <f>分析係数表!C28</f>
        <v>0.18074367492972143</v>
      </c>
      <c r="G25" s="110">
        <f t="shared" si="0"/>
        <v>0</v>
      </c>
      <c r="H25" s="110">
        <v>1.8869202809495101E-2</v>
      </c>
      <c r="I25" s="110">
        <f t="shared" si="1"/>
        <v>1.8869202809495101E-2</v>
      </c>
      <c r="J25" s="85">
        <f>分析係数表!G28</f>
        <v>0.12488465087665333</v>
      </c>
      <c r="K25" s="111">
        <f t="shared" si="2"/>
        <v>2.3564738051845618E-3</v>
      </c>
      <c r="L25" s="79"/>
      <c r="M25" s="80"/>
      <c r="N25" s="81">
        <f>分析係数表!H28</f>
        <v>2.063494796778767E-2</v>
      </c>
      <c r="O25" s="82">
        <f t="shared" si="3"/>
        <v>0.62794833559635432</v>
      </c>
      <c r="P25" s="76">
        <f>分析係数表!C28</f>
        <v>0.18074367492972143</v>
      </c>
      <c r="Q25" s="82">
        <f t="shared" si="4"/>
        <v>0.11349768984168709</v>
      </c>
      <c r="R25" s="83">
        <v>0.13095728446461646</v>
      </c>
      <c r="S25" s="84">
        <f t="shared" si="5"/>
        <v>0.14982648727411157</v>
      </c>
      <c r="T25" s="85">
        <f>分析係数表!F28</f>
        <v>0.21337024505280427</v>
      </c>
      <c r="U25" s="86">
        <f t="shared" si="6"/>
        <v>3.196851430507805E-2</v>
      </c>
      <c r="V25" s="87">
        <f>分析係数表!D28</f>
        <v>2.7888854711370859E-2</v>
      </c>
      <c r="W25" s="167">
        <f t="shared" si="7"/>
        <v>0</v>
      </c>
      <c r="X25" s="76">
        <f>分析係数表!E28</f>
        <v>2.7735055880241978E-2</v>
      </c>
      <c r="Y25" s="166">
        <f t="shared" si="8"/>
        <v>0</v>
      </c>
    </row>
    <row r="26" spans="1:25" x14ac:dyDescent="0.2">
      <c r="A26" s="6" t="s">
        <v>14</v>
      </c>
      <c r="B26" s="5" t="s">
        <v>50</v>
      </c>
      <c r="C26" s="90"/>
      <c r="D26" s="107">
        <f>投入係数表!AJ26</f>
        <v>3.1942878617061254E-3</v>
      </c>
      <c r="E26" s="110">
        <f t="shared" si="9"/>
        <v>0.31942878617061254</v>
      </c>
      <c r="F26" s="85">
        <f>分析係数表!C29</f>
        <v>0.4900686838685725</v>
      </c>
      <c r="G26" s="110">
        <f t="shared" si="0"/>
        <v>0.15654204482836775</v>
      </c>
      <c r="H26" s="110">
        <v>0.21083600975922287</v>
      </c>
      <c r="I26" s="110">
        <f t="shared" si="1"/>
        <v>0.21083600975922287</v>
      </c>
      <c r="J26" s="85">
        <f>分析係数表!G29</f>
        <v>0.25811666442139297</v>
      </c>
      <c r="K26" s="111">
        <f t="shared" si="2"/>
        <v>5.4420287578966865E-2</v>
      </c>
      <c r="L26" s="79"/>
      <c r="M26" s="80"/>
      <c r="N26" s="81">
        <f>分析係数表!H29</f>
        <v>9.8668916708280954E-3</v>
      </c>
      <c r="O26" s="82">
        <f t="shared" si="3"/>
        <v>0.30026236130462669</v>
      </c>
      <c r="P26" s="76">
        <f>分析係数表!C29</f>
        <v>0.4900686838685725</v>
      </c>
      <c r="Q26" s="82">
        <f t="shared" si="4"/>
        <v>0.1471491802198282</v>
      </c>
      <c r="R26" s="83">
        <v>0.21196093736746355</v>
      </c>
      <c r="S26" s="84">
        <f t="shared" si="5"/>
        <v>0.42279694712668642</v>
      </c>
      <c r="T26" s="85">
        <f>分析係数表!F29</f>
        <v>0.3889263101172033</v>
      </c>
      <c r="U26" s="86">
        <f t="shared" si="6"/>
        <v>0.16443685657480045</v>
      </c>
      <c r="V26" s="87">
        <f>分析係数表!D29</f>
        <v>9.1472450491714943E-2</v>
      </c>
      <c r="W26" s="167">
        <f t="shared" si="7"/>
        <v>0</v>
      </c>
      <c r="X26" s="76">
        <f>分析係数表!E29</f>
        <v>6.1565404822847905E-2</v>
      </c>
      <c r="Y26" s="166">
        <f t="shared" si="8"/>
        <v>0</v>
      </c>
    </row>
    <row r="27" spans="1:25" x14ac:dyDescent="0.2">
      <c r="A27" s="6" t="s">
        <v>15</v>
      </c>
      <c r="B27" s="5" t="s">
        <v>36</v>
      </c>
      <c r="C27" s="90"/>
      <c r="D27" s="107">
        <f>投入係数表!AJ27</f>
        <v>2.2234748841287737E-3</v>
      </c>
      <c r="E27" s="110">
        <f t="shared" si="9"/>
        <v>0.22234748841287738</v>
      </c>
      <c r="F27" s="85">
        <f>分析係数表!C30</f>
        <v>1</v>
      </c>
      <c r="G27" s="110">
        <f t="shared" si="0"/>
        <v>0.22234748841287738</v>
      </c>
      <c r="H27" s="110">
        <v>0.27268430748723133</v>
      </c>
      <c r="I27" s="110">
        <f t="shared" si="1"/>
        <v>0.27268430748723133</v>
      </c>
      <c r="J27" s="85">
        <f>分析係数表!G30</f>
        <v>0.3444616177228233</v>
      </c>
      <c r="K27" s="111">
        <f t="shared" si="2"/>
        <v>9.3929277684679485E-2</v>
      </c>
      <c r="L27" s="79"/>
      <c r="M27" s="80"/>
      <c r="N27" s="81">
        <f>分析係数表!H30</f>
        <v>0</v>
      </c>
      <c r="O27" s="82">
        <f t="shared" si="3"/>
        <v>0</v>
      </c>
      <c r="P27" s="76">
        <f>分析係数表!C30</f>
        <v>1</v>
      </c>
      <c r="Q27" s="82">
        <f t="shared" si="4"/>
        <v>0</v>
      </c>
      <c r="R27" s="83">
        <v>8.0590912552894148E-2</v>
      </c>
      <c r="S27" s="84">
        <f t="shared" si="5"/>
        <v>0.35327522004012546</v>
      </c>
      <c r="T27" s="85">
        <f>分析係数表!F30</f>
        <v>0.4403400309119011</v>
      </c>
      <c r="U27" s="86">
        <f t="shared" si="6"/>
        <v>0.1555612213128775</v>
      </c>
      <c r="V27" s="87">
        <f>分析係数表!D30</f>
        <v>0.12627511591962906</v>
      </c>
      <c r="W27" s="167">
        <f t="shared" si="7"/>
        <v>0</v>
      </c>
      <c r="X27" s="76">
        <f>分析係数表!E30</f>
        <v>8.212261720762494E-2</v>
      </c>
      <c r="Y27" s="166">
        <f t="shared" si="8"/>
        <v>0</v>
      </c>
    </row>
    <row r="28" spans="1:25" x14ac:dyDescent="0.2">
      <c r="A28" s="6" t="s">
        <v>16</v>
      </c>
      <c r="B28" s="5" t="s">
        <v>193</v>
      </c>
      <c r="C28" s="90"/>
      <c r="D28" s="107">
        <f>投入係数表!AJ28</f>
        <v>1.067894275335087E-2</v>
      </c>
      <c r="E28" s="110">
        <f t="shared" si="9"/>
        <v>1.0678942753350871</v>
      </c>
      <c r="F28" s="85">
        <f>分析係数表!C31</f>
        <v>4.323595505617972E-2</v>
      </c>
      <c r="G28" s="110">
        <f t="shared" si="0"/>
        <v>4.6171428893139438E-2</v>
      </c>
      <c r="H28" s="110">
        <v>5.4940394583840729E-2</v>
      </c>
      <c r="I28" s="110">
        <f t="shared" si="1"/>
        <v>5.4940394583840729E-2</v>
      </c>
      <c r="J28" s="85">
        <f>分析係数表!G31</f>
        <v>7.0393374741200831E-2</v>
      </c>
      <c r="K28" s="111">
        <f t="shared" si="2"/>
        <v>3.8674397843697409E-3</v>
      </c>
      <c r="L28" s="79"/>
      <c r="M28" s="80"/>
      <c r="N28" s="81">
        <f>分析係数表!H31</f>
        <v>2.2758711736377779E-2</v>
      </c>
      <c r="O28" s="82">
        <f t="shared" si="3"/>
        <v>0.69257723244493608</v>
      </c>
      <c r="P28" s="76">
        <f>分析係数表!C31</f>
        <v>4.323595505617972E-2</v>
      </c>
      <c r="Q28" s="82">
        <f t="shared" si="4"/>
        <v>2.9944238094922592E-2</v>
      </c>
      <c r="R28" s="83">
        <v>3.9070262930781779E-2</v>
      </c>
      <c r="S28" s="84">
        <f t="shared" si="5"/>
        <v>9.4010657514622509E-2</v>
      </c>
      <c r="T28" s="85">
        <f>分析係数表!F31</f>
        <v>0.34575569358178054</v>
      </c>
      <c r="U28" s="86">
        <f t="shared" si="6"/>
        <v>3.2504720093047536E-2</v>
      </c>
      <c r="V28" s="87">
        <f>分析係数表!D31</f>
        <v>1.4492753623188406E-2</v>
      </c>
      <c r="W28" s="167">
        <f t="shared" si="7"/>
        <v>0</v>
      </c>
      <c r="X28" s="76">
        <f>分析係数表!E31</f>
        <v>1.2422360248447204E-2</v>
      </c>
      <c r="Y28" s="166">
        <f t="shared" si="8"/>
        <v>0</v>
      </c>
    </row>
    <row r="29" spans="1:25" x14ac:dyDescent="0.2">
      <c r="A29" s="6" t="s">
        <v>17</v>
      </c>
      <c r="B29" s="5" t="s">
        <v>273</v>
      </c>
      <c r="C29" s="90"/>
      <c r="D29" s="107">
        <f>投入係数表!AJ29</f>
        <v>4.5095828635851182E-3</v>
      </c>
      <c r="E29" s="110">
        <f t="shared" si="9"/>
        <v>0.45095828635851182</v>
      </c>
      <c r="F29" s="85">
        <f>分析係数表!C32</f>
        <v>0.52019105514546249</v>
      </c>
      <c r="G29" s="110">
        <f t="shared" si="0"/>
        <v>0.2345844668074239</v>
      </c>
      <c r="H29" s="110">
        <v>0.26160415432031359</v>
      </c>
      <c r="I29" s="110">
        <f t="shared" si="1"/>
        <v>0.26160415432031359</v>
      </c>
      <c r="J29" s="85">
        <f>分析係数表!G32</f>
        <v>0.14013266998341625</v>
      </c>
      <c r="K29" s="111">
        <f t="shared" si="2"/>
        <v>3.6659288623659199E-2</v>
      </c>
      <c r="L29" s="79"/>
      <c r="M29" s="80"/>
      <c r="N29" s="81">
        <f>分析係数表!H32</f>
        <v>6.5492282701657108E-3</v>
      </c>
      <c r="O29" s="82">
        <f t="shared" si="3"/>
        <v>0.19930154406549103</v>
      </c>
      <c r="P29" s="76">
        <f>分析係数表!C32</f>
        <v>0.52019105514546249</v>
      </c>
      <c r="Q29" s="82">
        <f t="shared" si="4"/>
        <v>0.10367488049954766</v>
      </c>
      <c r="R29" s="83">
        <v>0.13033192605122104</v>
      </c>
      <c r="S29" s="84">
        <f t="shared" si="5"/>
        <v>0.3919360803715346</v>
      </c>
      <c r="T29" s="85">
        <f>分析係数表!F32</f>
        <v>0.48341625207296851</v>
      </c>
      <c r="U29" s="86">
        <f t="shared" si="6"/>
        <v>0.18946827102537703</v>
      </c>
      <c r="V29" s="87">
        <f>分析係数表!D32</f>
        <v>9.1210613598673301E-3</v>
      </c>
      <c r="W29" s="167">
        <f t="shared" si="7"/>
        <v>0</v>
      </c>
      <c r="X29" s="76">
        <f>分析係数表!E32</f>
        <v>1.4096185737976783E-2</v>
      </c>
      <c r="Y29" s="166">
        <f t="shared" si="8"/>
        <v>0</v>
      </c>
    </row>
    <row r="30" spans="1:25" x14ac:dyDescent="0.2">
      <c r="A30" s="6" t="s">
        <v>18</v>
      </c>
      <c r="B30" s="5" t="s">
        <v>274</v>
      </c>
      <c r="C30" s="90"/>
      <c r="D30" s="107">
        <f>投入係数表!AJ30</f>
        <v>3.6953526243266943E-3</v>
      </c>
      <c r="E30" s="110">
        <f t="shared" si="9"/>
        <v>0.36953526243266943</v>
      </c>
      <c r="F30" s="85">
        <f>分析係数表!C33</f>
        <v>0.8616094310609943</v>
      </c>
      <c r="G30" s="110">
        <f t="shared" si="0"/>
        <v>0.3183950672215875</v>
      </c>
      <c r="H30" s="110">
        <v>0.34487863687912879</v>
      </c>
      <c r="I30" s="110">
        <f t="shared" si="1"/>
        <v>0.34487863687912879</v>
      </c>
      <c r="J30" s="85">
        <f>分析係数表!G33</f>
        <v>0.50771971496437052</v>
      </c>
      <c r="K30" s="111">
        <f t="shared" si="2"/>
        <v>0.17510168321357192</v>
      </c>
      <c r="L30" s="79"/>
      <c r="M30" s="80"/>
      <c r="N30" s="81">
        <f>分析係数表!H33</f>
        <v>9.6430354898145438E-4</v>
      </c>
      <c r="O30" s="82">
        <f t="shared" si="3"/>
        <v>2.9345012623139783E-2</v>
      </c>
      <c r="P30" s="76">
        <f>分析係数表!C33</f>
        <v>0.8616094310609943</v>
      </c>
      <c r="Q30" s="82">
        <f t="shared" si="4"/>
        <v>2.5283939630701163E-2</v>
      </c>
      <c r="R30" s="83">
        <v>7.112748710281834E-2</v>
      </c>
      <c r="S30" s="84">
        <f t="shared" si="5"/>
        <v>0.41600612398194714</v>
      </c>
      <c r="T30" s="85">
        <f>分析係数表!F33</f>
        <v>0.64489311163895491</v>
      </c>
      <c r="U30" s="86">
        <f t="shared" si="6"/>
        <v>0.26827948375557875</v>
      </c>
      <c r="V30" s="87">
        <f>分析係数表!D33</f>
        <v>5.3444180522565318E-2</v>
      </c>
      <c r="W30" s="167">
        <f t="shared" si="7"/>
        <v>0</v>
      </c>
      <c r="X30" s="76">
        <f>分析係数表!E33</f>
        <v>5.6413301662707839E-2</v>
      </c>
      <c r="Y30" s="166">
        <f t="shared" si="8"/>
        <v>0</v>
      </c>
    </row>
    <row r="31" spans="1:25" x14ac:dyDescent="0.2">
      <c r="A31" s="6" t="s">
        <v>19</v>
      </c>
      <c r="B31" s="5" t="s">
        <v>275</v>
      </c>
      <c r="C31" s="90"/>
      <c r="D31" s="107">
        <f>投入係数表!AJ31</f>
        <v>6.3040210447200304E-2</v>
      </c>
      <c r="E31" s="110">
        <f t="shared" si="9"/>
        <v>6.30402104472003</v>
      </c>
      <c r="F31" s="85">
        <f>分析係数表!C34</f>
        <v>0.46533725073451271</v>
      </c>
      <c r="G31" s="110">
        <f t="shared" si="0"/>
        <v>2.9334958215225293</v>
      </c>
      <c r="H31" s="110">
        <v>3.131120561410063</v>
      </c>
      <c r="I31" s="110">
        <f t="shared" si="1"/>
        <v>3.131120561410063</v>
      </c>
      <c r="J31" s="85">
        <f>分析係数表!G34</f>
        <v>0.42478189749182116</v>
      </c>
      <c r="K31" s="111">
        <f t="shared" si="2"/>
        <v>1.330043333351423</v>
      </c>
      <c r="L31" s="79"/>
      <c r="M31" s="80"/>
      <c r="N31" s="81">
        <f>分析係数表!H34</f>
        <v>0.16189393808941618</v>
      </c>
      <c r="O31" s="82">
        <f t="shared" si="3"/>
        <v>4.9266433394979616</v>
      </c>
      <c r="P31" s="76">
        <f>分析係数表!C34</f>
        <v>0.46533725073451271</v>
      </c>
      <c r="Q31" s="82">
        <f t="shared" si="4"/>
        <v>2.2925506669514801</v>
      </c>
      <c r="R31" s="83">
        <v>2.4925062798212831</v>
      </c>
      <c r="S31" s="84">
        <f t="shared" si="5"/>
        <v>5.6236268412313457</v>
      </c>
      <c r="T31" s="85">
        <f>分析係数表!F34</f>
        <v>0.69907306434023986</v>
      </c>
      <c r="U31" s="86">
        <f t="shared" si="6"/>
        <v>3.9313260486056203</v>
      </c>
      <c r="V31" s="87">
        <f>分析係数表!D34</f>
        <v>0.22532715376226828</v>
      </c>
      <c r="W31" s="167">
        <f t="shared" si="7"/>
        <v>1</v>
      </c>
      <c r="X31" s="76">
        <f>分析係数表!E34</f>
        <v>0.16319520174482008</v>
      </c>
      <c r="Y31" s="166">
        <f t="shared" si="8"/>
        <v>1</v>
      </c>
    </row>
    <row r="32" spans="1:25" x14ac:dyDescent="0.2">
      <c r="A32" s="6" t="s">
        <v>20</v>
      </c>
      <c r="B32" s="5" t="s">
        <v>37</v>
      </c>
      <c r="C32" s="90"/>
      <c r="D32" s="107">
        <f>投入係数表!AJ32</f>
        <v>6.8583239383690339E-3</v>
      </c>
      <c r="E32" s="110">
        <f t="shared" si="9"/>
        <v>0.68583239383690342</v>
      </c>
      <c r="F32" s="85">
        <f>分析係数表!C35</f>
        <v>0.39835445318599483</v>
      </c>
      <c r="G32" s="110">
        <f t="shared" si="0"/>
        <v>0.2732043882241415</v>
      </c>
      <c r="H32" s="110">
        <v>0.39039036321503079</v>
      </c>
      <c r="I32" s="110">
        <f t="shared" si="1"/>
        <v>0.39039036321503079</v>
      </c>
      <c r="J32" s="85">
        <f>分析係数表!G35</f>
        <v>0.31392226148409896</v>
      </c>
      <c r="K32" s="111">
        <f t="shared" si="2"/>
        <v>0.12255222568206127</v>
      </c>
      <c r="L32" s="79"/>
      <c r="M32" s="80"/>
      <c r="N32" s="81">
        <f>分析係数表!H35</f>
        <v>6.1135697025008755E-2</v>
      </c>
      <c r="O32" s="82">
        <f t="shared" si="3"/>
        <v>1.8604388657682254</v>
      </c>
      <c r="P32" s="76">
        <f>分析係数表!C35</f>
        <v>0.39835445318599483</v>
      </c>
      <c r="Q32" s="82">
        <f t="shared" si="4"/>
        <v>0.74111410705907388</v>
      </c>
      <c r="R32" s="83">
        <v>0.95305391465653977</v>
      </c>
      <c r="S32" s="84">
        <f t="shared" si="5"/>
        <v>1.3434442778715705</v>
      </c>
      <c r="T32" s="85">
        <f>分析係数表!F35</f>
        <v>0.64325088339222614</v>
      </c>
      <c r="U32" s="86">
        <f t="shared" si="6"/>
        <v>0.864171718529119</v>
      </c>
      <c r="V32" s="87">
        <f>分析係数表!D35</f>
        <v>6.9257950530035334E-2</v>
      </c>
      <c r="W32" s="167">
        <f t="shared" si="7"/>
        <v>0</v>
      </c>
      <c r="X32" s="76">
        <f>分析係数表!E35</f>
        <v>6.332155477031802E-2</v>
      </c>
      <c r="Y32" s="166">
        <f t="shared" si="8"/>
        <v>0</v>
      </c>
    </row>
    <row r="33" spans="1:25" x14ac:dyDescent="0.2">
      <c r="A33" s="6" t="s">
        <v>21</v>
      </c>
      <c r="B33" s="5" t="s">
        <v>38</v>
      </c>
      <c r="C33" s="90"/>
      <c r="D33" s="107">
        <f>投入係数表!AJ33</f>
        <v>1.960415883752975E-2</v>
      </c>
      <c r="E33" s="110">
        <f t="shared" si="9"/>
        <v>1.960415883752975</v>
      </c>
      <c r="F33" s="85">
        <f>分析係数表!C36</f>
        <v>0.82984806862140492</v>
      </c>
      <c r="G33" s="110">
        <f t="shared" si="0"/>
        <v>1.6268473348271311</v>
      </c>
      <c r="H33" s="110">
        <v>1.790108793995812</v>
      </c>
      <c r="I33" s="110">
        <f t="shared" si="1"/>
        <v>1.790108793995812</v>
      </c>
      <c r="J33" s="85">
        <f>分析係数表!G36</f>
        <v>2.3700511715593859E-2</v>
      </c>
      <c r="K33" s="111">
        <f t="shared" si="2"/>
        <v>4.242649444428534E-2</v>
      </c>
      <c r="L33" s="79"/>
      <c r="M33" s="80"/>
      <c r="N33" s="81">
        <f>分析係数表!H36</f>
        <v>0.1825633254696675</v>
      </c>
      <c r="O33" s="82">
        <f t="shared" si="3"/>
        <v>5.5556397112594285</v>
      </c>
      <c r="P33" s="76">
        <f>分析係数表!C36</f>
        <v>0.82984806862140492</v>
      </c>
      <c r="Q33" s="82">
        <f t="shared" si="4"/>
        <v>4.6103368843450161</v>
      </c>
      <c r="R33" s="83">
        <v>4.8135618676510319</v>
      </c>
      <c r="S33" s="84">
        <f t="shared" si="5"/>
        <v>6.6036706616468441</v>
      </c>
      <c r="T33" s="85">
        <f>分析係数表!F36</f>
        <v>0.87735658497172098</v>
      </c>
      <c r="U33" s="86">
        <f t="shared" si="6"/>
        <v>5.7937739399804205</v>
      </c>
      <c r="V33" s="87">
        <f>分析係数表!D36</f>
        <v>1.3129544842445462E-2</v>
      </c>
      <c r="W33" s="167">
        <f t="shared" si="7"/>
        <v>0</v>
      </c>
      <c r="X33" s="76">
        <f>分析係数表!E36</f>
        <v>5.0498249394021009E-3</v>
      </c>
      <c r="Y33" s="166">
        <f t="shared" si="8"/>
        <v>0</v>
      </c>
    </row>
    <row r="34" spans="1:25" x14ac:dyDescent="0.2">
      <c r="A34" s="6" t="s">
        <v>22</v>
      </c>
      <c r="B34" s="5" t="s">
        <v>378</v>
      </c>
      <c r="C34" s="90"/>
      <c r="D34" s="107">
        <f>投入係数表!AJ34</f>
        <v>1.2213453588876362E-2</v>
      </c>
      <c r="E34" s="110">
        <f t="shared" si="9"/>
        <v>1.2213453588876362</v>
      </c>
      <c r="F34" s="85">
        <f>分析係数表!C37</f>
        <v>0.51418558077436582</v>
      </c>
      <c r="G34" s="110">
        <f t="shared" si="0"/>
        <v>0.62799817268571545</v>
      </c>
      <c r="H34" s="110">
        <v>0.78073929454024382</v>
      </c>
      <c r="I34" s="110">
        <f t="shared" si="1"/>
        <v>0.78073929454024382</v>
      </c>
      <c r="J34" s="85">
        <f>分析係数表!G37</f>
        <v>0.49604430379746833</v>
      </c>
      <c r="K34" s="111">
        <f t="shared" si="2"/>
        <v>0.38728127980754179</v>
      </c>
      <c r="L34" s="79"/>
      <c r="M34" s="80"/>
      <c r="N34" s="81">
        <f>分析係数表!H37</f>
        <v>4.8416074021777188E-2</v>
      </c>
      <c r="O34" s="82">
        <f t="shared" si="3"/>
        <v>1.4733641754534765</v>
      </c>
      <c r="P34" s="76">
        <f>分析係数表!C37</f>
        <v>0.51418558077436582</v>
      </c>
      <c r="Q34" s="82">
        <f t="shared" si="4"/>
        <v>0.75758261424769047</v>
      </c>
      <c r="R34" s="83">
        <v>0.91794423046777118</v>
      </c>
      <c r="S34" s="84">
        <f t="shared" si="5"/>
        <v>1.698683525008015</v>
      </c>
      <c r="T34" s="85">
        <f>分析係数表!F37</f>
        <v>0.72084956183057447</v>
      </c>
      <c r="U34" s="86">
        <f t="shared" si="6"/>
        <v>1.2244952746908433</v>
      </c>
      <c r="V34" s="87">
        <f>分析係数表!D37</f>
        <v>0.12153115871470302</v>
      </c>
      <c r="W34" s="167">
        <f t="shared" si="7"/>
        <v>0</v>
      </c>
      <c r="X34" s="76">
        <f>分析係数表!E37</f>
        <v>0.11197663096397274</v>
      </c>
      <c r="Y34" s="166">
        <f t="shared" si="8"/>
        <v>0</v>
      </c>
    </row>
    <row r="35" spans="1:25" x14ac:dyDescent="0.2">
      <c r="A35" s="6" t="s">
        <v>23</v>
      </c>
      <c r="B35" s="5" t="s">
        <v>194</v>
      </c>
      <c r="C35" s="90"/>
      <c r="D35" s="107">
        <f>投入係数表!AJ35</f>
        <v>1.118000751597144E-2</v>
      </c>
      <c r="E35" s="110">
        <f t="shared" si="9"/>
        <v>1.118000751597144</v>
      </c>
      <c r="F35" s="85">
        <f>分析係数表!C38</f>
        <v>1.798368367772285E-2</v>
      </c>
      <c r="G35" s="110">
        <f t="shared" si="0"/>
        <v>2.0105771868179436E-2</v>
      </c>
      <c r="H35" s="110">
        <v>2.5425476691997403E-2</v>
      </c>
      <c r="I35" s="110">
        <f t="shared" si="1"/>
        <v>2.5425476691997403E-2</v>
      </c>
      <c r="J35" s="85">
        <f>分析係数表!G38</f>
        <v>0.32425742574257427</v>
      </c>
      <c r="K35" s="111">
        <f t="shared" si="2"/>
        <v>8.2443996204249002E-3</v>
      </c>
      <c r="L35" s="79"/>
      <c r="M35" s="80"/>
      <c r="N35" s="81">
        <f>分析係数表!H38</f>
        <v>4.2681911846583896E-2</v>
      </c>
      <c r="O35" s="82">
        <f t="shared" si="3"/>
        <v>1.2988661539623061</v>
      </c>
      <c r="P35" s="76">
        <f>分析係数表!C38</f>
        <v>1.798368367772285E-2</v>
      </c>
      <c r="Q35" s="82">
        <f t="shared" si="4"/>
        <v>2.3358398052558578E-2</v>
      </c>
      <c r="R35" s="83">
        <v>2.9546449224361351E-2</v>
      </c>
      <c r="S35" s="84">
        <f t="shared" si="5"/>
        <v>5.4971925916358758E-2</v>
      </c>
      <c r="T35" s="85">
        <f>分析係数表!F38</f>
        <v>0.53712871287128716</v>
      </c>
      <c r="U35" s="86">
        <f t="shared" si="6"/>
        <v>2.9526999811509531E-2</v>
      </c>
      <c r="V35" s="87">
        <f>分析係数表!D38</f>
        <v>0.15099009900990099</v>
      </c>
      <c r="W35" s="167">
        <f t="shared" si="7"/>
        <v>0</v>
      </c>
      <c r="X35" s="76">
        <f>分析係数表!E38</f>
        <v>0.14603960396039603</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5.2694972872762896E-2</v>
      </c>
      <c r="I36" s="110">
        <f t="shared" si="1"/>
        <v>5.2694972872762896E-2</v>
      </c>
      <c r="J36" s="85">
        <f>分析係数表!G39</f>
        <v>0.35219608488238197</v>
      </c>
      <c r="K36" s="111">
        <f t="shared" si="2"/>
        <v>1.8558963138770417E-2</v>
      </c>
      <c r="L36" s="79"/>
      <c r="M36" s="80"/>
      <c r="N36" s="81">
        <f>分析係数表!H39</f>
        <v>3.8399944896940056E-3</v>
      </c>
      <c r="O36" s="82">
        <f t="shared" si="3"/>
        <v>0.11685603241000306</v>
      </c>
      <c r="P36" s="76">
        <f>分析係数表!C39</f>
        <v>1</v>
      </c>
      <c r="Q36" s="82">
        <f t="shared" si="4"/>
        <v>0.11685603241000306</v>
      </c>
      <c r="R36" s="83">
        <v>0.19505923085708904</v>
      </c>
      <c r="S36" s="84">
        <f t="shared" si="5"/>
        <v>0.24775420372985194</v>
      </c>
      <c r="T36" s="85">
        <f>分析係数表!F39</f>
        <v>0.70282941273235733</v>
      </c>
      <c r="U36" s="86">
        <f t="shared" si="6"/>
        <v>0.17412894150942465</v>
      </c>
      <c r="V36" s="87">
        <f>分析係数表!D39</f>
        <v>6.3990787958545819E-2</v>
      </c>
      <c r="W36" s="167">
        <f t="shared" si="7"/>
        <v>0</v>
      </c>
      <c r="X36" s="76">
        <f>分析係数表!E39</f>
        <v>7.9453857542358938E-2</v>
      </c>
      <c r="Y36" s="166">
        <f t="shared" si="8"/>
        <v>0</v>
      </c>
    </row>
    <row r="37" spans="1:25" x14ac:dyDescent="0.2">
      <c r="A37" s="6" t="s">
        <v>25</v>
      </c>
      <c r="B37" s="5" t="s">
        <v>40</v>
      </c>
      <c r="C37" s="90"/>
      <c r="D37" s="107">
        <f>投入係数表!AJ37</f>
        <v>9.3949642991356629E-5</v>
      </c>
      <c r="E37" s="110">
        <f t="shared" si="9"/>
        <v>9.3949642991356629E-3</v>
      </c>
      <c r="F37" s="85">
        <f>分析係数表!C40</f>
        <v>0.9626016260162602</v>
      </c>
      <c r="G37" s="110">
        <f t="shared" si="0"/>
        <v>9.0436079107127035E-3</v>
      </c>
      <c r="H37" s="110">
        <v>1.0112305785535281E-2</v>
      </c>
      <c r="I37" s="110">
        <f t="shared" si="1"/>
        <v>1.0112305785535281E-2</v>
      </c>
      <c r="J37" s="85">
        <f>分析係数表!G40</f>
        <v>0.50871012884234912</v>
      </c>
      <c r="K37" s="111">
        <f t="shared" si="2"/>
        <v>5.1442323790528849E-3</v>
      </c>
      <c r="L37" s="79"/>
      <c r="M37" s="80"/>
      <c r="N37" s="81">
        <f>分析係数表!H40</f>
        <v>2.9858970605961464E-2</v>
      </c>
      <c r="O37" s="82">
        <f t="shared" si="3"/>
        <v>0.90864735515222117</v>
      </c>
      <c r="P37" s="76">
        <f>分析係数表!C40</f>
        <v>0.9626016260162602</v>
      </c>
      <c r="Q37" s="82">
        <f t="shared" si="4"/>
        <v>0.87466542154490234</v>
      </c>
      <c r="R37" s="83">
        <v>0.87622388152345909</v>
      </c>
      <c r="S37" s="84">
        <f t="shared" si="5"/>
        <v>0.88633618730899433</v>
      </c>
      <c r="T37" s="85">
        <f>分析係数表!F40</f>
        <v>0.70414515272885203</v>
      </c>
      <c r="U37" s="86">
        <f t="shared" si="6"/>
        <v>0.62410932998180024</v>
      </c>
      <c r="V37" s="87">
        <f>分析係数表!D40</f>
        <v>8.6039666071514739E-2</v>
      </c>
      <c r="W37" s="167">
        <f t="shared" si="7"/>
        <v>0</v>
      </c>
      <c r="X37" s="76">
        <f>分析係数表!E40</f>
        <v>4.8545094822178253E-2</v>
      </c>
      <c r="Y37" s="166">
        <f t="shared" si="8"/>
        <v>0</v>
      </c>
    </row>
    <row r="38" spans="1:25" x14ac:dyDescent="0.2">
      <c r="A38" s="6" t="s">
        <v>26</v>
      </c>
      <c r="B38" s="5" t="s">
        <v>277</v>
      </c>
      <c r="C38" s="75">
        <f>最終需要_まとめ!C39</f>
        <v>100</v>
      </c>
      <c r="D38" s="107">
        <f>投入係数表!AJ38</f>
        <v>2.0637604910434672E-2</v>
      </c>
      <c r="E38" s="110">
        <f t="shared" si="9"/>
        <v>2.063760491043467</v>
      </c>
      <c r="F38" s="85">
        <f>分析係数表!C41</f>
        <v>0.80407934786411506</v>
      </c>
      <c r="G38" s="110">
        <f t="shared" si="0"/>
        <v>1.6594271897859569</v>
      </c>
      <c r="H38" s="110">
        <v>1.6885960414753676</v>
      </c>
      <c r="I38" s="110">
        <f t="shared" si="1"/>
        <v>101.68859604147536</v>
      </c>
      <c r="J38" s="85">
        <f>分析係数表!G41</f>
        <v>0.44359889765752225</v>
      </c>
      <c r="K38" s="111">
        <f t="shared" si="2"/>
        <v>45.108949108339552</v>
      </c>
      <c r="L38" s="79"/>
      <c r="M38" s="80"/>
      <c r="N38" s="81">
        <f>分析係数表!H41</f>
        <v>5.117122701886706E-2</v>
      </c>
      <c r="O38" s="82">
        <f t="shared" si="3"/>
        <v>1.5572070686624475</v>
      </c>
      <c r="P38" s="76">
        <f>分析係数表!C41</f>
        <v>0.80407934786411506</v>
      </c>
      <c r="Q38" s="82">
        <f t="shared" si="4"/>
        <v>1.252118044259491</v>
      </c>
      <c r="R38" s="83">
        <v>1.274868330787216</v>
      </c>
      <c r="S38" s="84">
        <f t="shared" si="5"/>
        <v>102.96346437226258</v>
      </c>
      <c r="T38" s="85">
        <f>分析係数表!F41</f>
        <v>0.54800826756858323</v>
      </c>
      <c r="U38" s="86">
        <f t="shared" si="6"/>
        <v>56.424829733503159</v>
      </c>
      <c r="V38" s="87">
        <f>分析係数表!D41</f>
        <v>0.13760491043467368</v>
      </c>
      <c r="W38" s="167">
        <f t="shared" si="7"/>
        <v>14</v>
      </c>
      <c r="X38" s="76">
        <f>分析係数表!E41</f>
        <v>0.12955655768508079</v>
      </c>
      <c r="Y38" s="166">
        <f t="shared" si="8"/>
        <v>13</v>
      </c>
    </row>
    <row r="39" spans="1:25" x14ac:dyDescent="0.2">
      <c r="A39" s="6" t="s">
        <v>51</v>
      </c>
      <c r="B39" s="5" t="s">
        <v>368</v>
      </c>
      <c r="C39" s="90"/>
      <c r="D39" s="107">
        <f>投入係数表!AJ39</f>
        <v>1.0334460729049229E-3</v>
      </c>
      <c r="E39" s="110">
        <f t="shared" si="9"/>
        <v>0.10334460729049229</v>
      </c>
      <c r="F39" s="85">
        <f>分析係数表!C42</f>
        <v>0.72084063047285463</v>
      </c>
      <c r="G39" s="110">
        <f>E39*F39</f>
        <v>7.4494991875248023E-2</v>
      </c>
      <c r="H39" s="110">
        <v>8.6678282717418953E-2</v>
      </c>
      <c r="I39" s="110">
        <f>C39+H39</f>
        <v>8.6678282717418953E-2</v>
      </c>
      <c r="J39" s="85">
        <f>分析係数表!G42</f>
        <v>0.48553519768563164</v>
      </c>
      <c r="K39" s="111">
        <f>I39*J39</f>
        <v>4.2085357134253078E-2</v>
      </c>
      <c r="L39" s="79"/>
      <c r="M39" s="80"/>
      <c r="N39" s="81">
        <f>分析係数表!H42</f>
        <v>1.3345272329654056E-2</v>
      </c>
      <c r="O39" s="82">
        <f t="shared" si="3"/>
        <v>0.40611401398095237</v>
      </c>
      <c r="P39" s="76">
        <f>分析係数表!C42</f>
        <v>0.72084063047285463</v>
      </c>
      <c r="Q39" s="82">
        <f>O39*P39</f>
        <v>0.29274348188189142</v>
      </c>
      <c r="R39" s="83">
        <v>0.30779665569060122</v>
      </c>
      <c r="S39" s="84">
        <f>I39+R39</f>
        <v>0.39447493840802017</v>
      </c>
      <c r="T39" s="85">
        <f>分析係数表!F42</f>
        <v>0.55737704918032782</v>
      </c>
      <c r="U39" s="86">
        <f t="shared" si="6"/>
        <v>0.21987127714545385</v>
      </c>
      <c r="V39" s="87">
        <f>分析係数表!D42</f>
        <v>0.19961427193828352</v>
      </c>
      <c r="W39" s="167">
        <f t="shared" si="7"/>
        <v>0</v>
      </c>
      <c r="X39" s="76">
        <f>分析係数表!E42</f>
        <v>0.15043394406943106</v>
      </c>
      <c r="Y39" s="166">
        <f t="shared" si="8"/>
        <v>0</v>
      </c>
    </row>
    <row r="40" spans="1:25" x14ac:dyDescent="0.2">
      <c r="A40" s="6" t="s">
        <v>195</v>
      </c>
      <c r="B40" s="5" t="s">
        <v>41</v>
      </c>
      <c r="C40" s="90"/>
      <c r="D40" s="107">
        <f>投入係数表!AJ40</f>
        <v>4.603532506576475E-2</v>
      </c>
      <c r="E40" s="110">
        <f t="shared" si="9"/>
        <v>4.6035325065764754</v>
      </c>
      <c r="F40" s="85">
        <f>分析係数表!C43</f>
        <v>0.38963327337469256</v>
      </c>
      <c r="G40" s="110">
        <f>E40*F40</f>
        <v>1.7936894396241956</v>
      </c>
      <c r="H40" s="110">
        <v>2.1561023742922667</v>
      </c>
      <c r="I40" s="110">
        <f>C40+H40</f>
        <v>2.1561023742922667</v>
      </c>
      <c r="J40" s="85">
        <f>分析係数表!G43</f>
        <v>0.33758167298539971</v>
      </c>
      <c r="K40" s="111">
        <f>I40*J40</f>
        <v>0.72786064664137584</v>
      </c>
      <c r="L40" s="79"/>
      <c r="M40" s="80"/>
      <c r="N40" s="81">
        <f>分析係数表!H43</f>
        <v>3.6299140736659033E-2</v>
      </c>
      <c r="O40" s="82">
        <f t="shared" si="3"/>
        <v>1.1046301180281906</v>
      </c>
      <c r="P40" s="76">
        <f>分析係数表!C43</f>
        <v>0.38963327337469256</v>
      </c>
      <c r="Q40" s="82">
        <f>O40*P40</f>
        <v>0.43040064875559686</v>
      </c>
      <c r="R40" s="83">
        <v>0.76939448070825178</v>
      </c>
      <c r="S40" s="84">
        <f>I40+R40</f>
        <v>2.9254968550005183</v>
      </c>
      <c r="T40" s="85">
        <f>分析係数表!F43</f>
        <v>0.6053884004194563</v>
      </c>
      <c r="U40" s="86">
        <f t="shared" si="6"/>
        <v>1.7710618614809137</v>
      </c>
      <c r="V40" s="87">
        <f>分析係数表!D43</f>
        <v>0.1323707348552069</v>
      </c>
      <c r="W40" s="167">
        <f t="shared" si="7"/>
        <v>0</v>
      </c>
      <c r="X40" s="76">
        <f>分析係数表!E43</f>
        <v>0.1111559248205211</v>
      </c>
      <c r="Y40" s="166">
        <f t="shared" si="8"/>
        <v>0</v>
      </c>
    </row>
    <row r="41" spans="1:25" x14ac:dyDescent="0.2">
      <c r="A41" s="6" t="s">
        <v>341</v>
      </c>
      <c r="B41" s="5" t="s">
        <v>42</v>
      </c>
      <c r="C41" s="90"/>
      <c r="D41" s="107">
        <f>投入係数表!AJ41</f>
        <v>1.2808467994488287E-2</v>
      </c>
      <c r="E41" s="110">
        <f t="shared" si="9"/>
        <v>1.2808467994488288</v>
      </c>
      <c r="F41" s="85">
        <f>分析係数表!C44</f>
        <v>0.46868809379421872</v>
      </c>
      <c r="G41" s="110">
        <f>E41*F41</f>
        <v>0.60031764487609751</v>
      </c>
      <c r="H41" s="110">
        <v>0.61889091915887973</v>
      </c>
      <c r="I41" s="110">
        <f>C41+H41</f>
        <v>0.61889091915887973</v>
      </c>
      <c r="J41" s="85">
        <f>分析係数表!G44</f>
        <v>0.26169007702763936</v>
      </c>
      <c r="K41" s="111">
        <f>I41*J41</f>
        <v>0.16195761230639374</v>
      </c>
      <c r="L41" s="79"/>
      <c r="M41" s="80"/>
      <c r="N41" s="81">
        <f>分析係数表!H44</f>
        <v>0.11189365109431233</v>
      </c>
      <c r="O41" s="82">
        <f t="shared" si="3"/>
        <v>3.405069500449327</v>
      </c>
      <c r="P41" s="76">
        <f>分析係数表!C44</f>
        <v>0.46868809379421872</v>
      </c>
      <c r="Q41" s="82">
        <f>O41*P41</f>
        <v>1.5959155334024278</v>
      </c>
      <c r="R41" s="83">
        <v>1.6219085469946635</v>
      </c>
      <c r="S41" s="84">
        <f>I41+R41</f>
        <v>2.2407994661535433</v>
      </c>
      <c r="T41" s="85">
        <f>分析係数表!F44</f>
        <v>0.56748980516538283</v>
      </c>
      <c r="U41" s="86">
        <f t="shared" si="6"/>
        <v>1.2716308524621682</v>
      </c>
      <c r="V41" s="87">
        <f>分析係数表!D44</f>
        <v>0.1153375623017671</v>
      </c>
      <c r="W41" s="167">
        <f t="shared" si="7"/>
        <v>0</v>
      </c>
      <c r="X41" s="76">
        <f>分析係数表!E44</f>
        <v>8.8151336656094245E-2</v>
      </c>
      <c r="Y41" s="166">
        <f t="shared" si="8"/>
        <v>0</v>
      </c>
    </row>
    <row r="42" spans="1:25" x14ac:dyDescent="0.2">
      <c r="A42" s="6" t="s">
        <v>342</v>
      </c>
      <c r="B42" s="5" t="s">
        <v>279</v>
      </c>
      <c r="C42" s="90"/>
      <c r="D42" s="107">
        <f>投入係数表!AJ42</f>
        <v>2.1921583364649883E-3</v>
      </c>
      <c r="E42" s="110">
        <f t="shared" si="9"/>
        <v>0.21921583364649883</v>
      </c>
      <c r="F42" s="85">
        <f>分析係数表!C45</f>
        <v>1</v>
      </c>
      <c r="G42" s="110">
        <f>E42*F42</f>
        <v>0.21921583364649883</v>
      </c>
      <c r="H42" s="110">
        <v>0.24515262927875733</v>
      </c>
      <c r="I42" s="110">
        <f>C42+H42</f>
        <v>0.24515262927875733</v>
      </c>
      <c r="J42" s="85">
        <f>分析係数表!G45</f>
        <v>0</v>
      </c>
      <c r="K42" s="111">
        <f>I42*J42</f>
        <v>0</v>
      </c>
      <c r="L42" s="79"/>
      <c r="M42" s="80"/>
      <c r="N42" s="81">
        <f>分析係数表!H45</f>
        <v>0</v>
      </c>
      <c r="O42" s="82">
        <f t="shared" si="3"/>
        <v>0</v>
      </c>
      <c r="P42" s="76">
        <f>分析係数表!C45</f>
        <v>1</v>
      </c>
      <c r="Q42" s="82">
        <f>O42*P42</f>
        <v>0</v>
      </c>
      <c r="R42" s="83">
        <v>3.2109336529474994E-2</v>
      </c>
      <c r="S42" s="84">
        <f>I42+R42</f>
        <v>0.27726196580823231</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107">
        <f>投入係数表!AJ43</f>
        <v>4.3216835776024049E-3</v>
      </c>
      <c r="E43" s="110">
        <f t="shared" si="9"/>
        <v>0.43216835776024048</v>
      </c>
      <c r="F43" s="85">
        <f>分析係数表!C46</f>
        <v>0.536069455406472</v>
      </c>
      <c r="G43" s="110">
        <f>E43*F43</f>
        <v>0.23167225618844148</v>
      </c>
      <c r="H43" s="110">
        <v>0.27809874055641071</v>
      </c>
      <c r="I43" s="110">
        <f>C43+H43</f>
        <v>0.27809874055641071</v>
      </c>
      <c r="J43" s="85">
        <f>分析係数表!G46</f>
        <v>9.4007050528789656E-3</v>
      </c>
      <c r="K43" s="111">
        <f>I43*J43</f>
        <v>2.6143242355479266E-3</v>
      </c>
      <c r="L43" s="79"/>
      <c r="M43" s="80"/>
      <c r="N43" s="81">
        <f>分析係数表!H46</f>
        <v>2.2310999374350673E-2</v>
      </c>
      <c r="O43" s="82">
        <f t="shared" si="3"/>
        <v>0.67895276229847823</v>
      </c>
      <c r="P43" s="76">
        <f>分析係数表!C46</f>
        <v>0.536069455406472</v>
      </c>
      <c r="Q43" s="82">
        <f>O43*P43</f>
        <v>0.36396583753206507</v>
      </c>
      <c r="R43" s="83">
        <v>0.41271889537035766</v>
      </c>
      <c r="S43" s="84">
        <f>I43+R43</f>
        <v>0.69081763592676837</v>
      </c>
      <c r="T43" s="85">
        <f>分析係数表!F46</f>
        <v>0.31345475910693305</v>
      </c>
      <c r="U43" s="86">
        <f t="shared" si="6"/>
        <v>0.21654007565624617</v>
      </c>
      <c r="V43" s="87">
        <f>分析係数表!D46</f>
        <v>1.7626321974148062E-3</v>
      </c>
      <c r="W43" s="167">
        <f t="shared" si="7"/>
        <v>0</v>
      </c>
      <c r="X43" s="76">
        <f>分析係数表!E46</f>
        <v>4.4065804935370153E-3</v>
      </c>
      <c r="Y43" s="166">
        <f t="shared" si="8"/>
        <v>0</v>
      </c>
    </row>
    <row r="44" spans="1:25" x14ac:dyDescent="0.2">
      <c r="A44" s="192">
        <v>40</v>
      </c>
      <c r="B44" s="14" t="s">
        <v>151</v>
      </c>
      <c r="C44" s="197">
        <f>SUM(C5:C43)</f>
        <v>100</v>
      </c>
      <c r="D44" s="108">
        <f>投入係数表!AJ44</f>
        <v>0.44378679694350492</v>
      </c>
      <c r="E44" s="96">
        <f>SUM(E5:E43)</f>
        <v>44.37867969435051</v>
      </c>
      <c r="F44" s="98">
        <f>分析係数表!C47</f>
        <v>0.44522465035354009</v>
      </c>
      <c r="G44" s="96">
        <f>SUM(G5:G43)</f>
        <v>11.833179548617295</v>
      </c>
      <c r="H44" s="96">
        <f>SUM(H5:H43)</f>
        <v>13.405786240552953</v>
      </c>
      <c r="I44" s="96">
        <f>SUM(I5:I43)</f>
        <v>113.40578624055296</v>
      </c>
      <c r="J44" s="98">
        <f>分析係数表!G47</f>
        <v>0.26635660586338372</v>
      </c>
      <c r="K44" s="112">
        <f>SUM(K5:K43)</f>
        <v>48.508983169413135</v>
      </c>
      <c r="L44" s="94">
        <f>最終需要_まとめ!$L$33</f>
        <v>0.62733333333333341</v>
      </c>
      <c r="M44" s="91">
        <f>K44*L44</f>
        <v>30.431302108278512</v>
      </c>
      <c r="N44" s="95">
        <f>分析係数表!H47</f>
        <v>1</v>
      </c>
      <c r="O44" s="96">
        <f>SUM(O5:O43)</f>
        <v>30.431302108278508</v>
      </c>
      <c r="P44" s="92">
        <f>分析係数表!C47</f>
        <v>0.44522465035354009</v>
      </c>
      <c r="Q44" s="96">
        <f>SUM(Q5:Q43)</f>
        <v>14.783313281616651</v>
      </c>
      <c r="R44" s="91">
        <f>SUM(R5:R43)</f>
        <v>16.582708815942802</v>
      </c>
      <c r="S44" s="97">
        <f>SUM(S5:S43)</f>
        <v>129.98849505649576</v>
      </c>
      <c r="T44" s="98">
        <f>分析係数表!F47</f>
        <v>0.51444037128882703</v>
      </c>
      <c r="U44" s="99">
        <f>SUM(U5:U43)</f>
        <v>74.150296038264258</v>
      </c>
      <c r="V44" s="100">
        <f>分析係数表!D47</f>
        <v>9.5757819315252443E-2</v>
      </c>
      <c r="W44" s="164">
        <f>SUM(W5:W43)</f>
        <v>15</v>
      </c>
      <c r="X44" s="92">
        <f>分析係数表!E47</f>
        <v>7.8077982415729788E-2</v>
      </c>
      <c r="Y44" s="165">
        <f>SUM(Y5:Y43)</f>
        <v>14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368</v>
      </c>
      <c r="S2" s="3" t="s">
        <v>153</v>
      </c>
      <c r="U2" s="64" t="s">
        <v>210</v>
      </c>
      <c r="W2" s="3" t="s">
        <v>130</v>
      </c>
      <c r="Y2" s="3" t="s">
        <v>154</v>
      </c>
    </row>
    <row r="3" spans="1:25" ht="44" x14ac:dyDescent="0.2">
      <c r="B3" s="65"/>
      <c r="C3" s="66" t="s">
        <v>228</v>
      </c>
      <c r="D3" s="66" t="s">
        <v>383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投入係数表!AK5</f>
        <v>1.9286403085824494E-3</v>
      </c>
      <c r="E5" s="110">
        <f>$C$39*D5</f>
        <v>0.19286403085824494</v>
      </c>
      <c r="F5" s="85">
        <f>分析係数表!C8</f>
        <v>0.25708080716677228</v>
      </c>
      <c r="G5" s="110">
        <f t="shared" ref="G5:G38" si="0">E5*F5</f>
        <v>4.9581640726474883E-2</v>
      </c>
      <c r="H5" s="110">
        <f t="array" ref="H5:H43">MMULT(逆行列係数!C5:AO43,'35'!G5:G43)</f>
        <v>5.6593578674608888E-2</v>
      </c>
      <c r="I5" s="110">
        <f t="shared" ref="I5:I38" si="1">C5+H5</f>
        <v>5.6593578674608888E-2</v>
      </c>
      <c r="J5" s="85">
        <f>分析係数表!G8</f>
        <v>0.11961316593145571</v>
      </c>
      <c r="K5" s="111">
        <f t="shared" ref="K5:K38" si="2">I5*J5</f>
        <v>6.7693371166608861E-3</v>
      </c>
      <c r="L5" s="79" t="s">
        <v>178</v>
      </c>
      <c r="M5" s="80" t="s">
        <v>178</v>
      </c>
      <c r="N5" s="81">
        <f>分析係数表!H8</f>
        <v>1.1829938181254628E-2</v>
      </c>
      <c r="O5" s="82">
        <f t="shared" ref="O5:O43" si="3">$M$44*N5</f>
        <v>0.39366362146872941</v>
      </c>
      <c r="P5" s="76">
        <f>分析係数表!C8</f>
        <v>0.25708080716677228</v>
      </c>
      <c r="Q5" s="82">
        <f t="shared" ref="Q5:Q38" si="4">O5*P5</f>
        <v>0.10120336155937566</v>
      </c>
      <c r="R5" s="83">
        <f t="array" ref="R5:R43">MMULT(逆行列係数!C5:AO43,'35'!Q5:Q43)</f>
        <v>0.14672731987521784</v>
      </c>
      <c r="S5" s="84">
        <f t="shared" ref="S5:S38" si="5">I5+R5</f>
        <v>0.20332089854982671</v>
      </c>
      <c r="T5" s="85">
        <f>分析係数表!F8</f>
        <v>0.4511367492365117</v>
      </c>
      <c r="U5" s="86">
        <f t="shared" ref="U5:U38" si="6">S5*T5</f>
        <v>9.1725529223615404E-2</v>
      </c>
      <c r="V5" s="87">
        <f>分析係数表!D8</f>
        <v>0.32558534102477094</v>
      </c>
      <c r="W5" s="167">
        <f t="shared" ref="W5:W38" si="7">ROUND(S5*V5,0)</f>
        <v>0</v>
      </c>
      <c r="X5" s="76">
        <f>分析係数表!E8</f>
        <v>0.2662029182219206</v>
      </c>
      <c r="Y5" s="166">
        <f t="shared" ref="Y5:Y38" si="8">ROUND(S5*X5,0)</f>
        <v>0</v>
      </c>
    </row>
    <row r="6" spans="1:25" x14ac:dyDescent="0.2">
      <c r="A6" s="6" t="s">
        <v>220</v>
      </c>
      <c r="B6" s="5" t="s">
        <v>266</v>
      </c>
      <c r="C6" s="90"/>
      <c r="D6" s="107">
        <f>投入係数表!AK6</f>
        <v>0</v>
      </c>
      <c r="E6" s="110">
        <f t="shared" ref="E6:E43" si="9">$C$39*D6</f>
        <v>0</v>
      </c>
      <c r="F6" s="85">
        <f>分析係数表!C9</f>
        <v>5.5710306406685284E-2</v>
      </c>
      <c r="G6" s="110">
        <f t="shared" si="0"/>
        <v>0</v>
      </c>
      <c r="H6" s="110">
        <v>9.7084014875770564E-4</v>
      </c>
      <c r="I6" s="110">
        <f t="shared" si="1"/>
        <v>9.7084014875770564E-4</v>
      </c>
      <c r="J6" s="85">
        <f>分析係数表!G9</f>
        <v>0.27272727272727271</v>
      </c>
      <c r="K6" s="111">
        <f t="shared" si="2"/>
        <v>2.6477458602482877E-4</v>
      </c>
      <c r="L6" s="79"/>
      <c r="M6" s="80"/>
      <c r="N6" s="81">
        <f>分析係数表!H9</f>
        <v>6.1990942434522072E-4</v>
      </c>
      <c r="O6" s="82">
        <f t="shared" si="3"/>
        <v>2.0628661387007658E-2</v>
      </c>
      <c r="P6" s="76">
        <f>分析係数表!C9</f>
        <v>5.5710306406685284E-2</v>
      </c>
      <c r="Q6" s="82">
        <f t="shared" si="4"/>
        <v>1.1492290466299541E-3</v>
      </c>
      <c r="R6" s="83">
        <v>1.335514789951704E-3</v>
      </c>
      <c r="S6" s="84">
        <f t="shared" si="5"/>
        <v>2.3063549387094097E-3</v>
      </c>
      <c r="T6" s="85">
        <f>分析係数表!F9</f>
        <v>0.77272727272727271</v>
      </c>
      <c r="U6" s="86">
        <f t="shared" si="6"/>
        <v>1.7821833617299983E-3</v>
      </c>
      <c r="V6" s="87">
        <f>分析係数表!D9</f>
        <v>0</v>
      </c>
      <c r="W6" s="167">
        <f t="shared" si="7"/>
        <v>0</v>
      </c>
      <c r="X6" s="76">
        <f>分析係数表!E9</f>
        <v>0</v>
      </c>
      <c r="Y6" s="166">
        <f t="shared" si="8"/>
        <v>0</v>
      </c>
    </row>
    <row r="7" spans="1:25" x14ac:dyDescent="0.2">
      <c r="A7" s="6" t="s">
        <v>221</v>
      </c>
      <c r="B7" s="5" t="s">
        <v>267</v>
      </c>
      <c r="C7" s="90"/>
      <c r="D7" s="107">
        <f>投入係数表!AK7</f>
        <v>0</v>
      </c>
      <c r="E7" s="110">
        <f t="shared" si="9"/>
        <v>0</v>
      </c>
      <c r="F7" s="85">
        <f>分析係数表!C10</f>
        <v>2.7964205816555232E-3</v>
      </c>
      <c r="G7" s="110">
        <f t="shared" si="0"/>
        <v>0</v>
      </c>
      <c r="H7" s="110">
        <v>7.2022862428791179E-5</v>
      </c>
      <c r="I7" s="110">
        <f t="shared" si="1"/>
        <v>7.2022862428791179E-5</v>
      </c>
      <c r="J7" s="85">
        <f>分析係数表!G10</f>
        <v>0.2857142857142857</v>
      </c>
      <c r="K7" s="111">
        <f t="shared" si="2"/>
        <v>2.0577960693940337E-5</v>
      </c>
      <c r="L7" s="79"/>
      <c r="M7" s="80"/>
      <c r="N7" s="81">
        <f>分析係数表!H10</f>
        <v>1.205379436226818E-3</v>
      </c>
      <c r="O7" s="82">
        <f t="shared" si="3"/>
        <v>4.0111286030292667E-2</v>
      </c>
      <c r="P7" s="76">
        <f>分析係数表!C10</f>
        <v>2.7964205816555232E-3</v>
      </c>
      <c r="Q7" s="82">
        <f t="shared" si="4"/>
        <v>1.1216802581178209E-4</v>
      </c>
      <c r="R7" s="83">
        <v>1.9898201589682105E-4</v>
      </c>
      <c r="S7" s="84">
        <f t="shared" si="5"/>
        <v>2.7100487832561226E-4</v>
      </c>
      <c r="T7" s="85">
        <f>分析係数表!F10</f>
        <v>0.5714285714285714</v>
      </c>
      <c r="U7" s="86">
        <f t="shared" si="6"/>
        <v>1.5485993047177843E-4</v>
      </c>
      <c r="V7" s="87">
        <f>分析係数表!D10</f>
        <v>0.14285714285714285</v>
      </c>
      <c r="W7" s="167">
        <f t="shared" si="7"/>
        <v>0</v>
      </c>
      <c r="X7" s="76">
        <f>分析係数表!E10</f>
        <v>0</v>
      </c>
      <c r="Y7" s="166">
        <f t="shared" si="8"/>
        <v>0</v>
      </c>
    </row>
    <row r="8" spans="1:25" x14ac:dyDescent="0.2">
      <c r="A8" s="6" t="s">
        <v>222</v>
      </c>
      <c r="B8" s="5" t="s">
        <v>27</v>
      </c>
      <c r="C8" s="90"/>
      <c r="D8" s="107">
        <f>投入係数表!AK8</f>
        <v>0</v>
      </c>
      <c r="E8" s="110">
        <f t="shared" si="9"/>
        <v>0</v>
      </c>
      <c r="F8" s="85">
        <f>分析係数表!C11</f>
        <v>6.4759848893686245E-3</v>
      </c>
      <c r="G8" s="110">
        <f t="shared" si="0"/>
        <v>0</v>
      </c>
      <c r="H8" s="110">
        <v>2.4272090257708299E-4</v>
      </c>
      <c r="I8" s="110">
        <f t="shared" si="1"/>
        <v>2.4272090257708299E-4</v>
      </c>
      <c r="J8" s="85">
        <f>分析係数表!G11</f>
        <v>0.45</v>
      </c>
      <c r="K8" s="111">
        <f t="shared" si="2"/>
        <v>1.0922440615968734E-4</v>
      </c>
      <c r="L8" s="79"/>
      <c r="M8" s="80"/>
      <c r="N8" s="81">
        <f>分析係数表!H11</f>
        <v>-2.2959608309082246E-5</v>
      </c>
      <c r="O8" s="82">
        <f t="shared" si="3"/>
        <v>-7.6402449581509837E-4</v>
      </c>
      <c r="P8" s="76">
        <f>分析係数表!C11</f>
        <v>6.4759848893686245E-3</v>
      </c>
      <c r="Q8" s="82">
        <f t="shared" si="4"/>
        <v>-4.9478110900060593E-6</v>
      </c>
      <c r="R8" s="83">
        <v>2.5764057406199277E-4</v>
      </c>
      <c r="S8" s="84">
        <f t="shared" si="5"/>
        <v>5.0036147663907581E-4</v>
      </c>
      <c r="T8" s="85">
        <f>分析係数表!F11</f>
        <v>0.7</v>
      </c>
      <c r="U8" s="86">
        <f t="shared" si="6"/>
        <v>3.5025303364735305E-4</v>
      </c>
      <c r="V8" s="87">
        <f>分析係数表!D11</f>
        <v>0</v>
      </c>
      <c r="W8" s="167">
        <f t="shared" si="7"/>
        <v>0</v>
      </c>
      <c r="X8" s="76">
        <f>分析係数表!E11</f>
        <v>0</v>
      </c>
      <c r="Y8" s="166">
        <f t="shared" si="8"/>
        <v>0</v>
      </c>
    </row>
    <row r="9" spans="1:25" x14ac:dyDescent="0.2">
      <c r="A9" s="6" t="s">
        <v>223</v>
      </c>
      <c r="B9" s="5" t="s">
        <v>191</v>
      </c>
      <c r="C9" s="90"/>
      <c r="D9" s="107">
        <f>投入係数表!AK9</f>
        <v>1.4464802314368371E-3</v>
      </c>
      <c r="E9" s="110">
        <f t="shared" si="9"/>
        <v>0.14464802314368372</v>
      </c>
      <c r="F9" s="85">
        <f>分析係数表!C12</f>
        <v>0.17595248540478525</v>
      </c>
      <c r="G9" s="110">
        <f t="shared" si="0"/>
        <v>2.5451179181020051E-2</v>
      </c>
      <c r="H9" s="110">
        <v>3.2723166876499253E-2</v>
      </c>
      <c r="I9" s="110">
        <f t="shared" si="1"/>
        <v>3.2723166876499253E-2</v>
      </c>
      <c r="J9" s="85">
        <f>分析係数表!G12</f>
        <v>0.14349788595589075</v>
      </c>
      <c r="K9" s="111">
        <f t="shared" si="2"/>
        <v>4.6957052685594712E-3</v>
      </c>
      <c r="L9" s="79"/>
      <c r="M9" s="80"/>
      <c r="N9" s="81">
        <f>分析係数表!H12</f>
        <v>9.2205786969274298E-2</v>
      </c>
      <c r="O9" s="82">
        <f t="shared" si="3"/>
        <v>3.0683223751934348</v>
      </c>
      <c r="P9" s="76">
        <f>分析係数表!C12</f>
        <v>0.17595248540478525</v>
      </c>
      <c r="Q9" s="82">
        <f t="shared" si="4"/>
        <v>0.53987894793839886</v>
      </c>
      <c r="R9" s="83">
        <v>0.60024172757079886</v>
      </c>
      <c r="S9" s="84">
        <f t="shared" si="5"/>
        <v>0.63296489444729809</v>
      </c>
      <c r="T9" s="85">
        <f>分析係数表!F12</f>
        <v>0.29285224545766197</v>
      </c>
      <c r="U9" s="86">
        <f t="shared" si="6"/>
        <v>0.18536519063476325</v>
      </c>
      <c r="V9" s="87">
        <f>分析係数表!D12</f>
        <v>4.4880585075991318E-2</v>
      </c>
      <c r="W9" s="167">
        <f t="shared" si="7"/>
        <v>0</v>
      </c>
      <c r="X9" s="76">
        <f>分析係数表!E12</f>
        <v>4.4223517312307163E-2</v>
      </c>
      <c r="Y9" s="166">
        <f t="shared" si="8"/>
        <v>0</v>
      </c>
    </row>
    <row r="10" spans="1:25" x14ac:dyDescent="0.2">
      <c r="A10" s="6" t="s">
        <v>224</v>
      </c>
      <c r="B10" s="5" t="s">
        <v>28</v>
      </c>
      <c r="C10" s="90"/>
      <c r="D10" s="107">
        <f>投入係数表!AK10</f>
        <v>2.7000964320154291E-2</v>
      </c>
      <c r="E10" s="110">
        <f t="shared" si="9"/>
        <v>2.700096432015429</v>
      </c>
      <c r="F10" s="85">
        <f>分析係数表!C13</f>
        <v>0</v>
      </c>
      <c r="G10" s="110">
        <f t="shared" si="0"/>
        <v>0</v>
      </c>
      <c r="H10" s="110">
        <v>0</v>
      </c>
      <c r="I10" s="110">
        <f t="shared" si="1"/>
        <v>0</v>
      </c>
      <c r="J10" s="85">
        <f>分析係数表!G13</f>
        <v>0.2425249169435216</v>
      </c>
      <c r="K10" s="111">
        <f t="shared" si="2"/>
        <v>0</v>
      </c>
      <c r="L10" s="79"/>
      <c r="M10" s="80"/>
      <c r="N10" s="81">
        <f>分析係数表!H13</f>
        <v>1.40971995017765E-2</v>
      </c>
      <c r="O10" s="82">
        <f t="shared" si="3"/>
        <v>0.46911104043047042</v>
      </c>
      <c r="P10" s="76">
        <f>分析係数表!C13</f>
        <v>0</v>
      </c>
      <c r="Q10" s="82">
        <f t="shared" si="4"/>
        <v>0</v>
      </c>
      <c r="R10" s="83">
        <v>0</v>
      </c>
      <c r="S10" s="84">
        <f t="shared" si="5"/>
        <v>0</v>
      </c>
      <c r="T10" s="85">
        <f>分析係数表!F13</f>
        <v>0.37873754152823919</v>
      </c>
      <c r="U10" s="86">
        <f t="shared" si="6"/>
        <v>0</v>
      </c>
      <c r="V10" s="87">
        <f>分析係数表!D13</f>
        <v>0.50166112956810627</v>
      </c>
      <c r="W10" s="167">
        <f t="shared" si="7"/>
        <v>0</v>
      </c>
      <c r="X10" s="76">
        <f>分析係数表!E13</f>
        <v>0.36212624584717606</v>
      </c>
      <c r="Y10" s="166">
        <f t="shared" si="8"/>
        <v>0</v>
      </c>
    </row>
    <row r="11" spans="1:25" x14ac:dyDescent="0.2">
      <c r="A11" s="6" t="s">
        <v>225</v>
      </c>
      <c r="B11" s="5" t="s">
        <v>268</v>
      </c>
      <c r="C11" s="90"/>
      <c r="D11" s="107">
        <f>投入係数表!AK11</f>
        <v>1.9286403085824494E-2</v>
      </c>
      <c r="E11" s="110">
        <f t="shared" si="9"/>
        <v>1.9286403085824495</v>
      </c>
      <c r="F11" s="85">
        <f>分析係数表!C14</f>
        <v>0.19640062597809071</v>
      </c>
      <c r="G11" s="110">
        <f t="shared" si="0"/>
        <v>0.37878616389217112</v>
      </c>
      <c r="H11" s="110">
        <v>0.52391732988259299</v>
      </c>
      <c r="I11" s="110">
        <f t="shared" si="1"/>
        <v>0.52391732988259299</v>
      </c>
      <c r="J11" s="85">
        <f>分析係数表!G14</f>
        <v>0.16773857118025379</v>
      </c>
      <c r="K11" s="111">
        <f t="shared" si="2"/>
        <v>8.7881144331079825E-2</v>
      </c>
      <c r="L11" s="79"/>
      <c r="M11" s="80"/>
      <c r="N11" s="81">
        <f>分析係数表!H14</f>
        <v>1.1652001216859241E-3</v>
      </c>
      <c r="O11" s="82">
        <f t="shared" si="3"/>
        <v>3.877424316261624E-2</v>
      </c>
      <c r="P11" s="76">
        <f>分析係数表!C14</f>
        <v>0.19640062597809071</v>
      </c>
      <c r="Q11" s="82">
        <f t="shared" si="4"/>
        <v>7.6152856289645335E-3</v>
      </c>
      <c r="R11" s="83">
        <v>4.2711651875762924E-2</v>
      </c>
      <c r="S11" s="84">
        <f t="shared" si="5"/>
        <v>0.56662898175835585</v>
      </c>
      <c r="T11" s="85">
        <f>分析係数表!F14</f>
        <v>0.31948548583347819</v>
      </c>
      <c r="U11" s="86">
        <f t="shared" si="6"/>
        <v>0.18102973552439738</v>
      </c>
      <c r="V11" s="87">
        <f>分析係数表!D14</f>
        <v>9.0039979141317575E-2</v>
      </c>
      <c r="W11" s="167">
        <f t="shared" si="7"/>
        <v>0</v>
      </c>
      <c r="X11" s="76">
        <f>分析係数表!E14</f>
        <v>7.6134190856944201E-2</v>
      </c>
      <c r="Y11" s="166">
        <f t="shared" si="8"/>
        <v>0</v>
      </c>
    </row>
    <row r="12" spans="1:25" x14ac:dyDescent="0.2">
      <c r="A12" s="6" t="s">
        <v>226</v>
      </c>
      <c r="B12" s="5" t="s">
        <v>29</v>
      </c>
      <c r="C12" s="90"/>
      <c r="D12" s="107">
        <f>投入係数表!AK12</f>
        <v>2.4108003857280617E-3</v>
      </c>
      <c r="E12" s="110">
        <f t="shared" si="9"/>
        <v>0.24108003857280619</v>
      </c>
      <c r="F12" s="85">
        <f>分析係数表!C15</f>
        <v>0</v>
      </c>
      <c r="G12" s="110">
        <f t="shared" si="0"/>
        <v>0</v>
      </c>
      <c r="H12" s="110">
        <v>0</v>
      </c>
      <c r="I12" s="110">
        <f t="shared" si="1"/>
        <v>0</v>
      </c>
      <c r="J12" s="85">
        <f>分析係数表!G15</f>
        <v>9.5630372492836679E-2</v>
      </c>
      <c r="K12" s="111">
        <f t="shared" si="2"/>
        <v>0</v>
      </c>
      <c r="L12" s="79"/>
      <c r="M12" s="80"/>
      <c r="N12" s="81">
        <f>分析係数表!H15</f>
        <v>8.4950550743604306E-3</v>
      </c>
      <c r="O12" s="82">
        <f t="shared" si="3"/>
        <v>0.2826890634515864</v>
      </c>
      <c r="P12" s="76">
        <f>分析係数表!C15</f>
        <v>0</v>
      </c>
      <c r="Q12" s="82">
        <f t="shared" si="4"/>
        <v>0</v>
      </c>
      <c r="R12" s="83">
        <v>0</v>
      </c>
      <c r="S12" s="84">
        <f t="shared" si="5"/>
        <v>0</v>
      </c>
      <c r="T12" s="85">
        <f>分析係数表!F15</f>
        <v>0.30372492836676218</v>
      </c>
      <c r="U12" s="86">
        <f t="shared" si="6"/>
        <v>0</v>
      </c>
      <c r="V12" s="87">
        <f>分析係数表!D15</f>
        <v>2.2027220630372494E-2</v>
      </c>
      <c r="W12" s="167">
        <f t="shared" si="7"/>
        <v>0</v>
      </c>
      <c r="X12" s="76">
        <f>分析係数表!E15</f>
        <v>2.0355778414517668E-2</v>
      </c>
      <c r="Y12" s="166">
        <f t="shared" si="8"/>
        <v>0</v>
      </c>
    </row>
    <row r="13" spans="1:25" x14ac:dyDescent="0.2">
      <c r="A13" s="6" t="s">
        <v>227</v>
      </c>
      <c r="B13" s="5" t="s">
        <v>30</v>
      </c>
      <c r="C13" s="90"/>
      <c r="D13" s="107">
        <f>投入係数表!AK13</f>
        <v>3.8572806171648989E-3</v>
      </c>
      <c r="E13" s="110">
        <f t="shared" si="9"/>
        <v>0.38572806171648988</v>
      </c>
      <c r="F13" s="85">
        <f>分析係数表!C16</f>
        <v>6.4643221946592777E-2</v>
      </c>
      <c r="G13" s="110">
        <f t="shared" si="0"/>
        <v>2.4934704704568093E-2</v>
      </c>
      <c r="H13" s="110">
        <v>3.3667952673250602E-2</v>
      </c>
      <c r="I13" s="110">
        <f t="shared" si="1"/>
        <v>3.3667952673250602E-2</v>
      </c>
      <c r="J13" s="85">
        <f>分析係数表!G16</f>
        <v>3.2854209445585217E-2</v>
      </c>
      <c r="K13" s="111">
        <f t="shared" si="2"/>
        <v>1.106133968731026E-3</v>
      </c>
      <c r="L13" s="79"/>
      <c r="M13" s="80"/>
      <c r="N13" s="81">
        <f>分析係数表!H16</f>
        <v>1.6731814555243689E-2</v>
      </c>
      <c r="O13" s="82">
        <f t="shared" si="3"/>
        <v>0.55678285132525296</v>
      </c>
      <c r="P13" s="76">
        <f>分析係数表!C16</f>
        <v>6.4643221946592777E-2</v>
      </c>
      <c r="Q13" s="82">
        <f t="shared" si="4"/>
        <v>3.5992237434275098E-2</v>
      </c>
      <c r="R13" s="83">
        <v>4.2692658015414192E-2</v>
      </c>
      <c r="S13" s="84">
        <f t="shared" si="5"/>
        <v>7.6360610688664787E-2</v>
      </c>
      <c r="T13" s="85">
        <f>分析係数表!F16</f>
        <v>0.28747433264887062</v>
      </c>
      <c r="U13" s="86">
        <f t="shared" si="6"/>
        <v>2.1951715598384127E-2</v>
      </c>
      <c r="V13" s="87">
        <f>分析係数表!D16</f>
        <v>2.0533880903490759E-2</v>
      </c>
      <c r="W13" s="167">
        <f t="shared" si="7"/>
        <v>0</v>
      </c>
      <c r="X13" s="76">
        <f>分析係数表!E16</f>
        <v>1.9507186858316223E-2</v>
      </c>
      <c r="Y13" s="166">
        <f t="shared" si="8"/>
        <v>0</v>
      </c>
    </row>
    <row r="14" spans="1:25" x14ac:dyDescent="0.2">
      <c r="A14" s="6" t="s">
        <v>2</v>
      </c>
      <c r="B14" s="5" t="s">
        <v>365</v>
      </c>
      <c r="C14" s="90"/>
      <c r="D14" s="107">
        <f>投入係数表!AK14</f>
        <v>8.1967213114754103E-3</v>
      </c>
      <c r="E14" s="110">
        <f t="shared" si="9"/>
        <v>0.81967213114754101</v>
      </c>
      <c r="F14" s="85">
        <f>分析係数表!C17</f>
        <v>7.1833954921355581E-2</v>
      </c>
      <c r="G14" s="110">
        <f t="shared" si="0"/>
        <v>5.8880290919143922E-2</v>
      </c>
      <c r="H14" s="110">
        <v>8.1502041063608463E-2</v>
      </c>
      <c r="I14" s="110">
        <f t="shared" si="1"/>
        <v>8.1502041063608463E-2</v>
      </c>
      <c r="J14" s="85">
        <f>分析係数表!G17</f>
        <v>0.22404227212681638</v>
      </c>
      <c r="K14" s="111">
        <f t="shared" si="2"/>
        <v>1.8259902462863929E-2</v>
      </c>
      <c r="L14" s="79"/>
      <c r="M14" s="80"/>
      <c r="N14" s="81">
        <f>分析係数表!H17</f>
        <v>2.8642111365580103E-3</v>
      </c>
      <c r="O14" s="82">
        <f t="shared" si="3"/>
        <v>9.5312055852933522E-2</v>
      </c>
      <c r="P14" s="76">
        <f>分析係数表!C17</f>
        <v>7.1833954921355581E-2</v>
      </c>
      <c r="Q14" s="82">
        <f t="shared" si="4"/>
        <v>6.8466419236013522E-3</v>
      </c>
      <c r="R14" s="83">
        <v>1.5791717883840383E-2</v>
      </c>
      <c r="S14" s="84">
        <f t="shared" si="5"/>
        <v>9.729375894744885E-2</v>
      </c>
      <c r="T14" s="85">
        <f>分析係数表!F17</f>
        <v>0.35984147952443857</v>
      </c>
      <c r="U14" s="86">
        <f t="shared" si="6"/>
        <v>3.5010330168144074E-2</v>
      </c>
      <c r="V14" s="87">
        <f>分析係数表!D17</f>
        <v>0.11783355350066051</v>
      </c>
      <c r="W14" s="167">
        <f t="shared" si="7"/>
        <v>0</v>
      </c>
      <c r="X14" s="76">
        <f>分析係数表!E17</f>
        <v>0.10752972258916776</v>
      </c>
      <c r="Y14" s="166">
        <f t="shared" si="8"/>
        <v>0</v>
      </c>
    </row>
    <row r="15" spans="1:25" x14ac:dyDescent="0.2">
      <c r="A15" s="6" t="s">
        <v>3</v>
      </c>
      <c r="B15" s="5" t="s">
        <v>31</v>
      </c>
      <c r="C15" s="90"/>
      <c r="D15" s="107">
        <f>投入係数表!AK15</f>
        <v>4.8216007714561236E-4</v>
      </c>
      <c r="E15" s="110">
        <f t="shared" si="9"/>
        <v>4.8216007714561235E-2</v>
      </c>
      <c r="F15" s="85">
        <f>分析係数表!C18</f>
        <v>8.5547050877982866E-2</v>
      </c>
      <c r="G15" s="110">
        <f t="shared" si="0"/>
        <v>4.1247372650907842E-3</v>
      </c>
      <c r="H15" s="110">
        <v>8.1334489657394465E-3</v>
      </c>
      <c r="I15" s="110">
        <f t="shared" si="1"/>
        <v>8.1334489657394465E-3</v>
      </c>
      <c r="J15" s="85">
        <f>分析係数表!G18</f>
        <v>0.21485411140583555</v>
      </c>
      <c r="K15" s="111">
        <f t="shared" si="2"/>
        <v>1.7475049501986608E-3</v>
      </c>
      <c r="L15" s="79"/>
      <c r="M15" s="80"/>
      <c r="N15" s="81">
        <f>分析係数表!H18</f>
        <v>4.4771236202710384E-4</v>
      </c>
      <c r="O15" s="82">
        <f t="shared" si="3"/>
        <v>1.4898477668394418E-2</v>
      </c>
      <c r="P15" s="76">
        <f>分析係数表!C18</f>
        <v>8.5547050877982866E-2</v>
      </c>
      <c r="Q15" s="82">
        <f t="shared" si="4"/>
        <v>1.2745208271026289E-3</v>
      </c>
      <c r="R15" s="83">
        <v>3.1737912004523808E-3</v>
      </c>
      <c r="S15" s="84">
        <f t="shared" si="5"/>
        <v>1.1307240166191827E-2</v>
      </c>
      <c r="T15" s="85">
        <f>分析係数表!F18</f>
        <v>0.45800176834659595</v>
      </c>
      <c r="U15" s="86">
        <f t="shared" si="6"/>
        <v>5.1787359912355141E-3</v>
      </c>
      <c r="V15" s="87">
        <f>分析係数表!D18</f>
        <v>9.637488947833775E-2</v>
      </c>
      <c r="W15" s="167">
        <f t="shared" si="7"/>
        <v>0</v>
      </c>
      <c r="X15" s="76">
        <f>分析係数表!E18</f>
        <v>8.3996463306808128E-2</v>
      </c>
      <c r="Y15" s="166">
        <f t="shared" si="8"/>
        <v>0</v>
      </c>
    </row>
    <row r="16" spans="1:25" x14ac:dyDescent="0.2">
      <c r="A16" s="6" t="s">
        <v>4</v>
      </c>
      <c r="B16" s="5" t="s">
        <v>32</v>
      </c>
      <c r="C16" s="90"/>
      <c r="D16" s="107">
        <f>投入係数表!AK16</f>
        <v>0</v>
      </c>
      <c r="E16" s="110">
        <f t="shared" si="9"/>
        <v>0</v>
      </c>
      <c r="F16" s="85">
        <f>分析係数表!C19</f>
        <v>0.13115875912408759</v>
      </c>
      <c r="G16" s="110">
        <f t="shared" si="0"/>
        <v>0</v>
      </c>
      <c r="H16" s="110">
        <v>1.0209326161903974E-2</v>
      </c>
      <c r="I16" s="110">
        <f t="shared" si="1"/>
        <v>1.0209326161903974E-2</v>
      </c>
      <c r="J16" s="85">
        <f>分析係数表!G19</f>
        <v>5.7684761281883587E-2</v>
      </c>
      <c r="K16" s="111">
        <f t="shared" si="2"/>
        <v>5.8892254249831957E-4</v>
      </c>
      <c r="L16" s="79"/>
      <c r="M16" s="80"/>
      <c r="N16" s="81">
        <f>分析係数表!H19</f>
        <v>-1.1479804154541123E-4</v>
      </c>
      <c r="O16" s="82">
        <f t="shared" si="3"/>
        <v>-3.8201224790754915E-3</v>
      </c>
      <c r="P16" s="76">
        <f>分析係数表!C19</f>
        <v>0.13115875912408759</v>
      </c>
      <c r="Q16" s="82">
        <f t="shared" si="4"/>
        <v>-5.0104252405757472E-4</v>
      </c>
      <c r="R16" s="83">
        <v>3.6038097157208462E-3</v>
      </c>
      <c r="S16" s="84">
        <f t="shared" si="5"/>
        <v>1.3813135877624821E-2</v>
      </c>
      <c r="T16" s="85">
        <f>分析係数表!F19</f>
        <v>0.24015696533682146</v>
      </c>
      <c r="U16" s="86">
        <f t="shared" si="6"/>
        <v>3.317320794155549E-3</v>
      </c>
      <c r="V16" s="87">
        <f>分析係数表!D19</f>
        <v>2.0536298234139962E-2</v>
      </c>
      <c r="W16" s="167">
        <f t="shared" si="7"/>
        <v>0</v>
      </c>
      <c r="X16" s="76">
        <f>分析係数表!E19</f>
        <v>2.0274689339437543E-2</v>
      </c>
      <c r="Y16" s="166">
        <f t="shared" si="8"/>
        <v>0</v>
      </c>
    </row>
    <row r="17" spans="1:25" x14ac:dyDescent="0.2">
      <c r="A17" s="6" t="s">
        <v>5</v>
      </c>
      <c r="B17" s="5" t="s">
        <v>33</v>
      </c>
      <c r="C17" s="90"/>
      <c r="D17" s="107">
        <f>投入係数表!AK17</f>
        <v>4.8216007714561236E-4</v>
      </c>
      <c r="E17" s="110">
        <f t="shared" si="9"/>
        <v>4.8216007714561235E-2</v>
      </c>
      <c r="F17" s="85">
        <f>分析係数表!C20</f>
        <v>0.10578609000584449</v>
      </c>
      <c r="G17" s="110">
        <f t="shared" si="0"/>
        <v>5.1005829318150672E-3</v>
      </c>
      <c r="H17" s="110">
        <v>1.4139036463735875E-2</v>
      </c>
      <c r="I17" s="110">
        <f t="shared" si="1"/>
        <v>1.4139036463735875E-2</v>
      </c>
      <c r="J17" s="85">
        <f>分析係数表!G20</f>
        <v>0.10007552870090634</v>
      </c>
      <c r="K17" s="111">
        <f t="shared" si="2"/>
        <v>1.4149715494297609E-3</v>
      </c>
      <c r="L17" s="79"/>
      <c r="M17" s="80"/>
      <c r="N17" s="81">
        <f>分析係数表!H20</f>
        <v>5.5677050149524447E-4</v>
      </c>
      <c r="O17" s="82">
        <f t="shared" si="3"/>
        <v>1.8527594023516135E-2</v>
      </c>
      <c r="P17" s="76">
        <f>分析係数表!C20</f>
        <v>0.10578609000584449</v>
      </c>
      <c r="Q17" s="82">
        <f t="shared" si="4"/>
        <v>1.9599617289634244E-3</v>
      </c>
      <c r="R17" s="83">
        <v>6.1872724689310639E-3</v>
      </c>
      <c r="S17" s="84">
        <f t="shared" si="5"/>
        <v>2.0326308932666938E-2</v>
      </c>
      <c r="T17" s="85">
        <f>分析係数表!F20</f>
        <v>0.22356495468277945</v>
      </c>
      <c r="U17" s="86">
        <f t="shared" si="6"/>
        <v>4.5442503353998595E-3</v>
      </c>
      <c r="V17" s="87">
        <f>分析係数表!D20</f>
        <v>3.8519637462235648E-2</v>
      </c>
      <c r="W17" s="167">
        <f t="shared" si="7"/>
        <v>0</v>
      </c>
      <c r="X17" s="76">
        <f>分析係数表!E20</f>
        <v>4.1163141993957701E-2</v>
      </c>
      <c r="Y17" s="166">
        <f t="shared" si="8"/>
        <v>0</v>
      </c>
    </row>
    <row r="18" spans="1:25" x14ac:dyDescent="0.2">
      <c r="A18" s="6" t="s">
        <v>6</v>
      </c>
      <c r="B18" s="5" t="s">
        <v>34</v>
      </c>
      <c r="C18" s="90"/>
      <c r="D18" s="107">
        <f>投入係数表!AK18</f>
        <v>2.4108003857280617E-3</v>
      </c>
      <c r="E18" s="110">
        <f t="shared" si="9"/>
        <v>0.24108003857280619</v>
      </c>
      <c r="F18" s="85">
        <f>分析係数表!C21</f>
        <v>0.49326544021024965</v>
      </c>
      <c r="G18" s="110">
        <f t="shared" si="0"/>
        <v>0.11891645135251921</v>
      </c>
      <c r="H18" s="110">
        <v>0.17516783064852534</v>
      </c>
      <c r="I18" s="110">
        <f t="shared" si="1"/>
        <v>0.17516783064852534</v>
      </c>
      <c r="J18" s="85">
        <f>分析係数表!G21</f>
        <v>0.28516082529957654</v>
      </c>
      <c r="K18" s="111">
        <f t="shared" si="2"/>
        <v>4.9951003153669946E-2</v>
      </c>
      <c r="L18" s="79"/>
      <c r="M18" s="80"/>
      <c r="N18" s="81">
        <f>分析係数表!H21</f>
        <v>9.2412423444056041E-4</v>
      </c>
      <c r="O18" s="82">
        <f t="shared" si="3"/>
        <v>3.0751985956557707E-2</v>
      </c>
      <c r="P18" s="76">
        <f>分析係数表!C21</f>
        <v>0.49326544021024965</v>
      </c>
      <c r="Q18" s="82">
        <f t="shared" si="4"/>
        <v>1.5168891890200853E-2</v>
      </c>
      <c r="R18" s="83">
        <v>4.2468084584598366E-2</v>
      </c>
      <c r="S18" s="84">
        <f t="shared" si="5"/>
        <v>0.2176359152331237</v>
      </c>
      <c r="T18" s="85">
        <f>分析係数表!F21</f>
        <v>0.42584917560140551</v>
      </c>
      <c r="U18" s="86">
        <f t="shared" si="6"/>
        <v>9.2680075083283103E-2</v>
      </c>
      <c r="V18" s="87">
        <f>分析係数表!D21</f>
        <v>0.11514550860437878</v>
      </c>
      <c r="W18" s="167">
        <f t="shared" si="7"/>
        <v>0</v>
      </c>
      <c r="X18" s="76">
        <f>分析係数表!E21</f>
        <v>9.1990269393639065E-2</v>
      </c>
      <c r="Y18" s="166">
        <f t="shared" si="8"/>
        <v>0</v>
      </c>
    </row>
    <row r="19" spans="1:25" x14ac:dyDescent="0.2">
      <c r="A19" s="6" t="s">
        <v>7</v>
      </c>
      <c r="B19" s="5" t="s">
        <v>269</v>
      </c>
      <c r="C19" s="90"/>
      <c r="D19" s="107">
        <f>投入係数表!AK19</f>
        <v>0</v>
      </c>
      <c r="E19" s="110">
        <f t="shared" si="9"/>
        <v>0</v>
      </c>
      <c r="F19" s="85">
        <f>分析係数表!C22</f>
        <v>6.9390630503698536E-2</v>
      </c>
      <c r="G19" s="110">
        <f t="shared" si="0"/>
        <v>0</v>
      </c>
      <c r="H19" s="110">
        <v>3.478223913099114E-3</v>
      </c>
      <c r="I19" s="110">
        <f t="shared" si="1"/>
        <v>3.478223913099114E-3</v>
      </c>
      <c r="J19" s="85">
        <f>分析係数表!G22</f>
        <v>0.19456830158086744</v>
      </c>
      <c r="K19" s="111">
        <f t="shared" si="2"/>
        <v>6.7675211928965322E-4</v>
      </c>
      <c r="L19" s="79"/>
      <c r="M19" s="80"/>
      <c r="N19" s="81">
        <f>分析係数表!H22</f>
        <v>4.5919216618164492E-5</v>
      </c>
      <c r="O19" s="82">
        <f t="shared" si="3"/>
        <v>1.5280489916301967E-3</v>
      </c>
      <c r="P19" s="76">
        <f>分析係数表!C22</f>
        <v>6.9390630503698536E-2</v>
      </c>
      <c r="Q19" s="82">
        <f t="shared" si="4"/>
        <v>1.0603228296976012E-4</v>
      </c>
      <c r="R19" s="83">
        <v>1.1828927041889049E-3</v>
      </c>
      <c r="S19" s="84">
        <f t="shared" si="5"/>
        <v>4.6611166172880192E-3</v>
      </c>
      <c r="T19" s="85">
        <f>分析係数表!F22</f>
        <v>0.41264693960275639</v>
      </c>
      <c r="U19" s="86">
        <f t="shared" si="6"/>
        <v>1.9233955072554534E-3</v>
      </c>
      <c r="V19" s="87">
        <f>分析係数表!D22</f>
        <v>5.3506282934738546E-2</v>
      </c>
      <c r="W19" s="167">
        <f t="shared" si="7"/>
        <v>0</v>
      </c>
      <c r="X19" s="76">
        <f>分析係数表!E22</f>
        <v>5.2492906364004867E-2</v>
      </c>
      <c r="Y19" s="166">
        <f t="shared" si="8"/>
        <v>0</v>
      </c>
    </row>
    <row r="20" spans="1:25" x14ac:dyDescent="0.2">
      <c r="A20" s="6" t="s">
        <v>8</v>
      </c>
      <c r="B20" s="5" t="s">
        <v>270</v>
      </c>
      <c r="C20" s="90"/>
      <c r="D20" s="107">
        <f>投入係数表!AK20</f>
        <v>0</v>
      </c>
      <c r="E20" s="110">
        <f t="shared" si="9"/>
        <v>0</v>
      </c>
      <c r="F20" s="85">
        <f>分析係数表!C23</f>
        <v>0</v>
      </c>
      <c r="G20" s="110">
        <f t="shared" si="0"/>
        <v>0</v>
      </c>
      <c r="H20" s="110">
        <v>0</v>
      </c>
      <c r="I20" s="110">
        <f t="shared" si="1"/>
        <v>0</v>
      </c>
      <c r="J20" s="85">
        <f>分析係数表!G23</f>
        <v>0.21586290978054729</v>
      </c>
      <c r="K20" s="111">
        <f t="shared" si="2"/>
        <v>0</v>
      </c>
      <c r="L20" s="79"/>
      <c r="M20" s="80"/>
      <c r="N20" s="81">
        <f>分析係数表!H23</f>
        <v>2.2959608309082246E-5</v>
      </c>
      <c r="O20" s="82">
        <f t="shared" si="3"/>
        <v>7.6402449581509837E-4</v>
      </c>
      <c r="P20" s="76">
        <f>分析係数表!C23</f>
        <v>0</v>
      </c>
      <c r="Q20" s="82">
        <f t="shared" si="4"/>
        <v>0</v>
      </c>
      <c r="R20" s="83">
        <v>0</v>
      </c>
      <c r="S20" s="84">
        <f t="shared" si="5"/>
        <v>0</v>
      </c>
      <c r="T20" s="85">
        <f>分析係数表!F23</f>
        <v>0.44086968301273366</v>
      </c>
      <c r="U20" s="86">
        <f t="shared" si="6"/>
        <v>0</v>
      </c>
      <c r="V20" s="87">
        <f>分析係数表!D23</f>
        <v>7.1254402600921155E-2</v>
      </c>
      <c r="W20" s="167">
        <f t="shared" si="7"/>
        <v>0</v>
      </c>
      <c r="X20" s="76">
        <f>分析係数表!E23</f>
        <v>7.0780276347873206E-2</v>
      </c>
      <c r="Y20" s="166">
        <f t="shared" si="8"/>
        <v>0</v>
      </c>
    </row>
    <row r="21" spans="1:25" x14ac:dyDescent="0.2">
      <c r="A21" s="6" t="s">
        <v>9</v>
      </c>
      <c r="B21" s="5" t="s">
        <v>271</v>
      </c>
      <c r="C21" s="90"/>
      <c r="D21" s="107">
        <f>投入係数表!AK21</f>
        <v>0</v>
      </c>
      <c r="E21" s="110">
        <f t="shared" si="9"/>
        <v>0</v>
      </c>
      <c r="F21" s="85">
        <f>分析係数表!C24</f>
        <v>0.34782608695652173</v>
      </c>
      <c r="G21" s="110">
        <f t="shared" si="0"/>
        <v>0</v>
      </c>
      <c r="H21" s="110">
        <v>1.3476793907786071E-2</v>
      </c>
      <c r="I21" s="110">
        <f t="shared" si="1"/>
        <v>1.3476793907786071E-2</v>
      </c>
      <c r="J21" s="85">
        <f>分析係数表!G24</f>
        <v>0.20816326530612245</v>
      </c>
      <c r="K21" s="111">
        <f t="shared" si="2"/>
        <v>2.8053734257024068E-3</v>
      </c>
      <c r="L21" s="79"/>
      <c r="M21" s="80"/>
      <c r="N21" s="81">
        <f>分析係数表!H24</f>
        <v>3.5587392879077485E-4</v>
      </c>
      <c r="O21" s="82">
        <f t="shared" si="3"/>
        <v>1.1842379685134026E-2</v>
      </c>
      <c r="P21" s="76">
        <f>分析係数表!C24</f>
        <v>0.34782608695652173</v>
      </c>
      <c r="Q21" s="82">
        <f t="shared" si="4"/>
        <v>4.1190885861335739E-3</v>
      </c>
      <c r="R21" s="83">
        <v>1.710172826556659E-2</v>
      </c>
      <c r="S21" s="84">
        <f t="shared" si="5"/>
        <v>3.0578522173352662E-2</v>
      </c>
      <c r="T21" s="85">
        <f>分析係数表!F24</f>
        <v>0.39183673469387753</v>
      </c>
      <c r="U21" s="86">
        <f t="shared" si="6"/>
        <v>1.1981788280170838E-2</v>
      </c>
      <c r="V21" s="87">
        <f>分析係数表!D24</f>
        <v>9.6598639455782315E-2</v>
      </c>
      <c r="W21" s="167">
        <f t="shared" si="7"/>
        <v>0</v>
      </c>
      <c r="X21" s="76">
        <f>分析係数表!E24</f>
        <v>8.9795918367346933E-2</v>
      </c>
      <c r="Y21" s="166">
        <f t="shared" si="8"/>
        <v>0</v>
      </c>
    </row>
    <row r="22" spans="1:25" x14ac:dyDescent="0.2">
      <c r="A22" s="6" t="s">
        <v>10</v>
      </c>
      <c r="B22" s="5" t="s">
        <v>272</v>
      </c>
      <c r="C22" s="90"/>
      <c r="D22" s="107">
        <f>投入係数表!AK22</f>
        <v>0</v>
      </c>
      <c r="E22" s="110">
        <f t="shared" si="9"/>
        <v>0</v>
      </c>
      <c r="F22" s="85">
        <f>分析係数表!C25</f>
        <v>2.4457402008422391E-2</v>
      </c>
      <c r="G22" s="110">
        <f t="shared" si="0"/>
        <v>0</v>
      </c>
      <c r="H22" s="110">
        <v>2.9671717437714912E-3</v>
      </c>
      <c r="I22" s="110">
        <f t="shared" si="1"/>
        <v>2.9671717437714912E-3</v>
      </c>
      <c r="J22" s="85">
        <f>分析係数表!G25</f>
        <v>0.19696969696969696</v>
      </c>
      <c r="K22" s="111">
        <f t="shared" si="2"/>
        <v>5.8444291922771794E-4</v>
      </c>
      <c r="L22" s="79"/>
      <c r="M22" s="80"/>
      <c r="N22" s="81">
        <f>分析係数表!H25</f>
        <v>5.165911869543506E-4</v>
      </c>
      <c r="O22" s="82">
        <f t="shared" si="3"/>
        <v>1.7190551155839714E-2</v>
      </c>
      <c r="P22" s="76">
        <f>分析係数表!C25</f>
        <v>2.4457402008422391E-2</v>
      </c>
      <c r="Q22" s="82">
        <f t="shared" si="4"/>
        <v>4.2043622036472207E-4</v>
      </c>
      <c r="R22" s="83">
        <v>4.2546392441648647E-3</v>
      </c>
      <c r="S22" s="84">
        <f t="shared" si="5"/>
        <v>7.2218109879363564E-3</v>
      </c>
      <c r="T22" s="85">
        <f>分析係数表!F25</f>
        <v>0.35101010101010099</v>
      </c>
      <c r="U22" s="86">
        <f t="shared" si="6"/>
        <v>2.5349286043513976E-3</v>
      </c>
      <c r="V22" s="87">
        <f>分析係数表!D25</f>
        <v>2.5757575757575757E-2</v>
      </c>
      <c r="W22" s="167">
        <f t="shared" si="7"/>
        <v>0</v>
      </c>
      <c r="X22" s="76">
        <f>分析係数表!E25</f>
        <v>2.5757575757575757E-2</v>
      </c>
      <c r="Y22" s="166">
        <f t="shared" si="8"/>
        <v>0</v>
      </c>
    </row>
    <row r="23" spans="1:25" x14ac:dyDescent="0.2">
      <c r="A23" s="6" t="s">
        <v>11</v>
      </c>
      <c r="B23" s="5" t="s">
        <v>35</v>
      </c>
      <c r="C23" s="90"/>
      <c r="D23" s="107">
        <f>投入係数表!AK23</f>
        <v>0</v>
      </c>
      <c r="E23" s="110">
        <f t="shared" si="9"/>
        <v>0</v>
      </c>
      <c r="F23" s="85">
        <f>分析係数表!C26</f>
        <v>7.6803723816912361E-2</v>
      </c>
      <c r="G23" s="110">
        <f t="shared" si="0"/>
        <v>0</v>
      </c>
      <c r="H23" s="110">
        <v>3.6882554096489013E-3</v>
      </c>
      <c r="I23" s="110">
        <f t="shared" si="1"/>
        <v>3.6882554096489013E-3</v>
      </c>
      <c r="J23" s="85">
        <f>分析係数表!G26</f>
        <v>0.19661921708185054</v>
      </c>
      <c r="K23" s="111">
        <f t="shared" si="2"/>
        <v>7.2518189104306689E-4</v>
      </c>
      <c r="L23" s="79"/>
      <c r="M23" s="80"/>
      <c r="N23" s="81">
        <f>分析係数表!H26</f>
        <v>1.0945993261354961E-2</v>
      </c>
      <c r="O23" s="82">
        <f t="shared" si="3"/>
        <v>0.36424867837984815</v>
      </c>
      <c r="P23" s="76">
        <f>分析係数表!C26</f>
        <v>7.6803723816912361E-2</v>
      </c>
      <c r="Q23" s="82">
        <f t="shared" si="4"/>
        <v>2.7975654894961195E-2</v>
      </c>
      <c r="R23" s="83">
        <v>3.0188122413796856E-2</v>
      </c>
      <c r="S23" s="84">
        <f t="shared" si="5"/>
        <v>3.3876377823445755E-2</v>
      </c>
      <c r="T23" s="85">
        <f>分析係数表!F26</f>
        <v>0.33496441281138789</v>
      </c>
      <c r="U23" s="86">
        <f t="shared" si="6"/>
        <v>1.134738100580723E-2</v>
      </c>
      <c r="V23" s="87">
        <f>分析係数表!D26</f>
        <v>6.005338078291815E-2</v>
      </c>
      <c r="W23" s="167">
        <f t="shared" si="7"/>
        <v>0</v>
      </c>
      <c r="X23" s="76">
        <f>分析係数表!E26</f>
        <v>6.005338078291815E-2</v>
      </c>
      <c r="Y23" s="166">
        <f t="shared" si="8"/>
        <v>0</v>
      </c>
    </row>
    <row r="24" spans="1:25" x14ac:dyDescent="0.2">
      <c r="A24" s="6" t="s">
        <v>12</v>
      </c>
      <c r="B24" s="5" t="s">
        <v>366</v>
      </c>
      <c r="C24" s="90"/>
      <c r="D24" s="107">
        <f>投入係数表!AK24</f>
        <v>0</v>
      </c>
      <c r="E24" s="110">
        <f t="shared" si="9"/>
        <v>0</v>
      </c>
      <c r="F24" s="85">
        <f>分析係数表!C27</f>
        <v>1</v>
      </c>
      <c r="G24" s="110">
        <f t="shared" si="0"/>
        <v>0</v>
      </c>
      <c r="H24" s="110">
        <v>8.1392429715205529E-3</v>
      </c>
      <c r="I24" s="110">
        <f t="shared" si="1"/>
        <v>8.1392429715205529E-3</v>
      </c>
      <c r="J24" s="85">
        <f>分析係数表!G27</f>
        <v>0.17096451389423448</v>
      </c>
      <c r="K24" s="111">
        <f t="shared" si="2"/>
        <v>1.3915217180930758E-3</v>
      </c>
      <c r="L24" s="79"/>
      <c r="M24" s="80"/>
      <c r="N24" s="81">
        <f>分析係数表!H27</f>
        <v>1.0923033653045878E-2</v>
      </c>
      <c r="O24" s="82">
        <f t="shared" si="3"/>
        <v>0.363484653884033</v>
      </c>
      <c r="P24" s="76">
        <f>分析係数表!C27</f>
        <v>1</v>
      </c>
      <c r="Q24" s="82">
        <f t="shared" si="4"/>
        <v>0.363484653884033</v>
      </c>
      <c r="R24" s="83">
        <v>0.37812600974792598</v>
      </c>
      <c r="S24" s="84">
        <f t="shared" si="5"/>
        <v>0.38626525271944656</v>
      </c>
      <c r="T24" s="85">
        <f>分析係数表!F27</f>
        <v>0.32199214841043799</v>
      </c>
      <c r="U24" s="86">
        <f t="shared" si="6"/>
        <v>0.12437437857943538</v>
      </c>
      <c r="V24" s="87">
        <f>分析係数表!D27</f>
        <v>3.2561003771842047E-2</v>
      </c>
      <c r="W24" s="167">
        <f t="shared" si="7"/>
        <v>0</v>
      </c>
      <c r="X24" s="76">
        <f>分析係数表!E27</f>
        <v>3.9334924178277268E-2</v>
      </c>
      <c r="Y24" s="166">
        <f t="shared" si="8"/>
        <v>0</v>
      </c>
    </row>
    <row r="25" spans="1:25" x14ac:dyDescent="0.2">
      <c r="A25" s="6" t="s">
        <v>13</v>
      </c>
      <c r="B25" s="5" t="s">
        <v>192</v>
      </c>
      <c r="C25" s="90"/>
      <c r="D25" s="107">
        <f>投入係数表!AK25</f>
        <v>0</v>
      </c>
      <c r="E25" s="110">
        <f t="shared" si="9"/>
        <v>0</v>
      </c>
      <c r="F25" s="85">
        <f>分析係数表!C28</f>
        <v>0.18074367492972143</v>
      </c>
      <c r="G25" s="110">
        <f t="shared" si="0"/>
        <v>0</v>
      </c>
      <c r="H25" s="110">
        <v>3.1127552099563791E-2</v>
      </c>
      <c r="I25" s="110">
        <f t="shared" si="1"/>
        <v>3.1127552099563791E-2</v>
      </c>
      <c r="J25" s="85">
        <f>分析係数表!G28</f>
        <v>0.12488465087665333</v>
      </c>
      <c r="K25" s="111">
        <f t="shared" si="2"/>
        <v>3.8873534765988616E-3</v>
      </c>
      <c r="L25" s="79"/>
      <c r="M25" s="80"/>
      <c r="N25" s="81">
        <f>分析係数表!H28</f>
        <v>2.063494796778767E-2</v>
      </c>
      <c r="O25" s="82">
        <f t="shared" si="3"/>
        <v>0.68666701561381971</v>
      </c>
      <c r="P25" s="76">
        <f>分析係数表!C28</f>
        <v>0.18074367492972143</v>
      </c>
      <c r="Q25" s="82">
        <f t="shared" si="4"/>
        <v>0.12411071985506618</v>
      </c>
      <c r="R25" s="83">
        <v>0.14320293979409712</v>
      </c>
      <c r="S25" s="84">
        <f t="shared" si="5"/>
        <v>0.1743304918936609</v>
      </c>
      <c r="T25" s="85">
        <f>分析係数表!F28</f>
        <v>0.21337024505280427</v>
      </c>
      <c r="U25" s="86">
        <f t="shared" si="6"/>
        <v>3.7196939775526336E-2</v>
      </c>
      <c r="V25" s="87">
        <f>分析係数表!D28</f>
        <v>2.7888854711370859E-2</v>
      </c>
      <c r="W25" s="167">
        <f t="shared" si="7"/>
        <v>0</v>
      </c>
      <c r="X25" s="76">
        <f>分析係数表!E28</f>
        <v>2.7735055880241978E-2</v>
      </c>
      <c r="Y25" s="166">
        <f t="shared" si="8"/>
        <v>0</v>
      </c>
    </row>
    <row r="26" spans="1:25" x14ac:dyDescent="0.2">
      <c r="A26" s="6" t="s">
        <v>14</v>
      </c>
      <c r="B26" s="5" t="s">
        <v>50</v>
      </c>
      <c r="C26" s="90"/>
      <c r="D26" s="107">
        <f>投入係数表!AK26</f>
        <v>5.0144648023143681E-2</v>
      </c>
      <c r="E26" s="110">
        <f t="shared" si="9"/>
        <v>5.0144648023143681</v>
      </c>
      <c r="F26" s="85">
        <f>分析係数表!C29</f>
        <v>0.4900686838685725</v>
      </c>
      <c r="G26" s="110">
        <f t="shared" si="0"/>
        <v>2.4574321659754839</v>
      </c>
      <c r="H26" s="110">
        <v>2.5980822763861617</v>
      </c>
      <c r="I26" s="110">
        <f t="shared" si="1"/>
        <v>2.5980822763861617</v>
      </c>
      <c r="J26" s="85">
        <f>分析係数表!G29</f>
        <v>0.25811666442139297</v>
      </c>
      <c r="K26" s="111">
        <f t="shared" si="2"/>
        <v>0.67060833107313567</v>
      </c>
      <c r="L26" s="79"/>
      <c r="M26" s="80"/>
      <c r="N26" s="81">
        <f>分析係数表!H29</f>
        <v>9.8668916708280954E-3</v>
      </c>
      <c r="O26" s="82">
        <f t="shared" si="3"/>
        <v>0.32833952707653852</v>
      </c>
      <c r="P26" s="76">
        <f>分析係数表!C29</f>
        <v>0.4900686838685725</v>
      </c>
      <c r="Q26" s="82">
        <f t="shared" si="4"/>
        <v>0.16090891989642875</v>
      </c>
      <c r="R26" s="83">
        <v>0.23178114510105405</v>
      </c>
      <c r="S26" s="84">
        <f t="shared" si="5"/>
        <v>2.8298634214872158</v>
      </c>
      <c r="T26" s="85">
        <f>分析係数表!F29</f>
        <v>0.3889263101172033</v>
      </c>
      <c r="U26" s="86">
        <f t="shared" si="6"/>
        <v>1.1006083386546668</v>
      </c>
      <c r="V26" s="87">
        <f>分析係数表!D29</f>
        <v>9.1472450491714943E-2</v>
      </c>
      <c r="W26" s="167">
        <f t="shared" si="7"/>
        <v>0</v>
      </c>
      <c r="X26" s="76">
        <f>分析係数表!E29</f>
        <v>6.1565404822847905E-2</v>
      </c>
      <c r="Y26" s="166">
        <f t="shared" si="8"/>
        <v>0</v>
      </c>
    </row>
    <row r="27" spans="1:25" x14ac:dyDescent="0.2">
      <c r="A27" s="6" t="s">
        <v>15</v>
      </c>
      <c r="B27" s="5" t="s">
        <v>36</v>
      </c>
      <c r="C27" s="90"/>
      <c r="D27" s="107">
        <f>投入係数表!AK27</f>
        <v>1.4464802314368371E-3</v>
      </c>
      <c r="E27" s="110">
        <f t="shared" si="9"/>
        <v>0.14464802314368372</v>
      </c>
      <c r="F27" s="85">
        <f>分析係数表!C30</f>
        <v>1</v>
      </c>
      <c r="G27" s="110">
        <f t="shared" si="0"/>
        <v>0.14464802314368372</v>
      </c>
      <c r="H27" s="110">
        <v>0.18948263396233811</v>
      </c>
      <c r="I27" s="110">
        <f t="shared" si="1"/>
        <v>0.18948263396233811</v>
      </c>
      <c r="J27" s="85">
        <f>分析係数表!G30</f>
        <v>0.3444616177228233</v>
      </c>
      <c r="K27" s="111">
        <f t="shared" si="2"/>
        <v>6.5269494625048566E-2</v>
      </c>
      <c r="L27" s="79"/>
      <c r="M27" s="80"/>
      <c r="N27" s="81">
        <f>分析係数表!H30</f>
        <v>0</v>
      </c>
      <c r="O27" s="82">
        <f t="shared" si="3"/>
        <v>0</v>
      </c>
      <c r="P27" s="76">
        <f>分析係数表!C30</f>
        <v>1</v>
      </c>
      <c r="Q27" s="82">
        <f t="shared" si="4"/>
        <v>0</v>
      </c>
      <c r="R27" s="83">
        <v>8.8126870112228736E-2</v>
      </c>
      <c r="S27" s="84">
        <f t="shared" si="5"/>
        <v>0.27760950407456686</v>
      </c>
      <c r="T27" s="85">
        <f>分析係数表!F30</f>
        <v>0.4403400309119011</v>
      </c>
      <c r="U27" s="86">
        <f t="shared" si="6"/>
        <v>0.12224257760563231</v>
      </c>
      <c r="V27" s="87">
        <f>分析係数表!D30</f>
        <v>0.12627511591962906</v>
      </c>
      <c r="W27" s="167">
        <f t="shared" si="7"/>
        <v>0</v>
      </c>
      <c r="X27" s="76">
        <f>分析係数表!E30</f>
        <v>8.212261720762494E-2</v>
      </c>
      <c r="Y27" s="166">
        <f t="shared" si="8"/>
        <v>0</v>
      </c>
    </row>
    <row r="28" spans="1:25" x14ac:dyDescent="0.2">
      <c r="A28" s="6" t="s">
        <v>16</v>
      </c>
      <c r="B28" s="5" t="s">
        <v>193</v>
      </c>
      <c r="C28" s="90"/>
      <c r="D28" s="107">
        <f>投入係数表!AK28</f>
        <v>4.339440694310511E-3</v>
      </c>
      <c r="E28" s="110">
        <f t="shared" si="9"/>
        <v>0.43394406943105107</v>
      </c>
      <c r="F28" s="85">
        <f>分析係数表!C31</f>
        <v>4.323595505617972E-2</v>
      </c>
      <c r="G28" s="110">
        <f t="shared" si="0"/>
        <v>1.8761986282816657E-2</v>
      </c>
      <c r="H28" s="110">
        <v>2.6645821876265127E-2</v>
      </c>
      <c r="I28" s="110">
        <f t="shared" si="1"/>
        <v>2.6645821876265127E-2</v>
      </c>
      <c r="J28" s="85">
        <f>分析係数表!G31</f>
        <v>7.0393374741200831E-2</v>
      </c>
      <c r="K28" s="111">
        <f t="shared" si="2"/>
        <v>1.8756893246232181E-3</v>
      </c>
      <c r="L28" s="79"/>
      <c r="M28" s="80"/>
      <c r="N28" s="81">
        <f>分析係数表!H31</f>
        <v>2.2758711736377779E-2</v>
      </c>
      <c r="O28" s="82">
        <f t="shared" si="3"/>
        <v>0.75733928147671636</v>
      </c>
      <c r="P28" s="76">
        <f>分析係数表!C31</f>
        <v>4.323595505617972E-2</v>
      </c>
      <c r="Q28" s="82">
        <f t="shared" si="4"/>
        <v>3.2744287136206751E-2</v>
      </c>
      <c r="R28" s="83">
        <v>4.2723675380791845E-2</v>
      </c>
      <c r="S28" s="84">
        <f t="shared" si="5"/>
        <v>6.9369497257056975E-2</v>
      </c>
      <c r="T28" s="85">
        <f>分析係数表!F31</f>
        <v>0.34575569358178054</v>
      </c>
      <c r="U28" s="86">
        <f t="shared" si="6"/>
        <v>2.3984898637533156E-2</v>
      </c>
      <c r="V28" s="87">
        <f>分析係数表!D31</f>
        <v>1.4492753623188406E-2</v>
      </c>
      <c r="W28" s="167">
        <f t="shared" si="7"/>
        <v>0</v>
      </c>
      <c r="X28" s="76">
        <f>分析係数表!E31</f>
        <v>1.2422360248447204E-2</v>
      </c>
      <c r="Y28" s="166">
        <f t="shared" si="8"/>
        <v>0</v>
      </c>
    </row>
    <row r="29" spans="1:25" x14ac:dyDescent="0.2">
      <c r="A29" s="6" t="s">
        <v>17</v>
      </c>
      <c r="B29" s="5" t="s">
        <v>273</v>
      </c>
      <c r="C29" s="90"/>
      <c r="D29" s="107">
        <f>投入係数表!AK29</f>
        <v>2.4108003857280617E-3</v>
      </c>
      <c r="E29" s="110">
        <f t="shared" si="9"/>
        <v>0.24108003857280619</v>
      </c>
      <c r="F29" s="85">
        <f>分析係数表!C32</f>
        <v>0.52019105514546249</v>
      </c>
      <c r="G29" s="110">
        <f t="shared" si="0"/>
        <v>0.12540767963969685</v>
      </c>
      <c r="H29" s="110">
        <v>0.14133645706701392</v>
      </c>
      <c r="I29" s="110">
        <f t="shared" si="1"/>
        <v>0.14133645706701392</v>
      </c>
      <c r="J29" s="85">
        <f>分析係数表!G32</f>
        <v>0.14013266998341625</v>
      </c>
      <c r="K29" s="111">
        <f t="shared" si="2"/>
        <v>1.9805855094797143E-2</v>
      </c>
      <c r="L29" s="79"/>
      <c r="M29" s="80"/>
      <c r="N29" s="81">
        <f>分析係数表!H32</f>
        <v>6.5492282701657108E-3</v>
      </c>
      <c r="O29" s="82">
        <f t="shared" si="3"/>
        <v>0.21793798743125681</v>
      </c>
      <c r="P29" s="76">
        <f>分析係数表!C32</f>
        <v>0.52019105514546249</v>
      </c>
      <c r="Q29" s="82">
        <f t="shared" si="4"/>
        <v>0.11336939163814402</v>
      </c>
      <c r="R29" s="83">
        <v>0.1425191048811382</v>
      </c>
      <c r="S29" s="84">
        <f t="shared" si="5"/>
        <v>0.28385556194815209</v>
      </c>
      <c r="T29" s="85">
        <f>分析係数表!F32</f>
        <v>0.48341625207296851</v>
      </c>
      <c r="U29" s="86">
        <f t="shared" si="6"/>
        <v>0.13722039188704202</v>
      </c>
      <c r="V29" s="87">
        <f>分析係数表!D32</f>
        <v>9.1210613598673301E-3</v>
      </c>
      <c r="W29" s="167">
        <f t="shared" si="7"/>
        <v>0</v>
      </c>
      <c r="X29" s="76">
        <f>分析係数表!E32</f>
        <v>1.4096185737976783E-2</v>
      </c>
      <c r="Y29" s="166">
        <f t="shared" si="8"/>
        <v>0</v>
      </c>
    </row>
    <row r="30" spans="1:25" x14ac:dyDescent="0.2">
      <c r="A30" s="6" t="s">
        <v>18</v>
      </c>
      <c r="B30" s="5" t="s">
        <v>274</v>
      </c>
      <c r="C30" s="90"/>
      <c r="D30" s="107">
        <f>投入係数表!AK30</f>
        <v>0</v>
      </c>
      <c r="E30" s="110">
        <f t="shared" si="9"/>
        <v>0</v>
      </c>
      <c r="F30" s="85">
        <f>分析係数表!C33</f>
        <v>0.8616094310609943</v>
      </c>
      <c r="G30" s="110">
        <f t="shared" si="0"/>
        <v>0</v>
      </c>
      <c r="H30" s="110">
        <v>2.2634631246848187E-2</v>
      </c>
      <c r="I30" s="110">
        <f t="shared" si="1"/>
        <v>2.2634631246848187E-2</v>
      </c>
      <c r="J30" s="85">
        <f>分析係数表!G33</f>
        <v>0.50771971496437052</v>
      </c>
      <c r="K30" s="111">
        <f t="shared" si="2"/>
        <v>1.1492048524973396E-2</v>
      </c>
      <c r="L30" s="79"/>
      <c r="M30" s="80"/>
      <c r="N30" s="81">
        <f>分析係数表!H33</f>
        <v>9.6430354898145438E-4</v>
      </c>
      <c r="O30" s="82">
        <f t="shared" si="3"/>
        <v>3.2089028824234131E-2</v>
      </c>
      <c r="P30" s="76">
        <f>分析係数表!C33</f>
        <v>0.8616094310609943</v>
      </c>
      <c r="Q30" s="82">
        <f t="shared" si="4"/>
        <v>2.7648209868548216E-2</v>
      </c>
      <c r="R30" s="83">
        <v>7.7778531335096476E-2</v>
      </c>
      <c r="S30" s="84">
        <f t="shared" si="5"/>
        <v>0.10041316258194466</v>
      </c>
      <c r="T30" s="85">
        <f>分析係数表!F33</f>
        <v>0.64489311163895491</v>
      </c>
      <c r="U30" s="86">
        <f t="shared" si="6"/>
        <v>6.475575686697857E-2</v>
      </c>
      <c r="V30" s="87">
        <f>分析係数表!D33</f>
        <v>5.3444180522565318E-2</v>
      </c>
      <c r="W30" s="167">
        <f t="shared" si="7"/>
        <v>0</v>
      </c>
      <c r="X30" s="76">
        <f>分析係数表!E33</f>
        <v>5.6413301662707839E-2</v>
      </c>
      <c r="Y30" s="166">
        <f t="shared" si="8"/>
        <v>0</v>
      </c>
    </row>
    <row r="31" spans="1:25" x14ac:dyDescent="0.2">
      <c r="A31" s="6" t="s">
        <v>19</v>
      </c>
      <c r="B31" s="5" t="s">
        <v>275</v>
      </c>
      <c r="C31" s="90"/>
      <c r="D31" s="107">
        <f>投入係数表!AK31</f>
        <v>4.0983606557377046E-2</v>
      </c>
      <c r="E31" s="110">
        <f t="shared" si="9"/>
        <v>4.0983606557377046</v>
      </c>
      <c r="F31" s="85">
        <f>分析係数表!C34</f>
        <v>0.46533725073451271</v>
      </c>
      <c r="G31" s="110">
        <f t="shared" si="0"/>
        <v>1.9071198800594782</v>
      </c>
      <c r="H31" s="110">
        <v>2.1841722047686725</v>
      </c>
      <c r="I31" s="110">
        <f t="shared" si="1"/>
        <v>2.1841722047686725</v>
      </c>
      <c r="J31" s="85">
        <f>分析係数表!G34</f>
        <v>0.42478189749182116</v>
      </c>
      <c r="K31" s="111">
        <f t="shared" si="2"/>
        <v>0.92779681359053123</v>
      </c>
      <c r="L31" s="79"/>
      <c r="M31" s="80"/>
      <c r="N31" s="81">
        <f>分析係数表!H34</f>
        <v>0.16189393808941618</v>
      </c>
      <c r="O31" s="82">
        <f t="shared" si="3"/>
        <v>5.3873277261162125</v>
      </c>
      <c r="P31" s="76">
        <f>分析係数表!C34</f>
        <v>0.46533725073451271</v>
      </c>
      <c r="Q31" s="82">
        <f t="shared" si="4"/>
        <v>2.506924272876732</v>
      </c>
      <c r="R31" s="83">
        <v>2.725577490285366</v>
      </c>
      <c r="S31" s="84">
        <f t="shared" si="5"/>
        <v>4.9097496950540389</v>
      </c>
      <c r="T31" s="85">
        <f>分析係数表!F34</f>
        <v>0.69907306434023986</v>
      </c>
      <c r="U31" s="86">
        <f t="shared" si="6"/>
        <v>3.432273764464985</v>
      </c>
      <c r="V31" s="87">
        <f>分析係数表!D34</f>
        <v>0.22532715376226828</v>
      </c>
      <c r="W31" s="167">
        <f t="shared" si="7"/>
        <v>1</v>
      </c>
      <c r="X31" s="76">
        <f>分析係数表!E34</f>
        <v>0.16319520174482008</v>
      </c>
      <c r="Y31" s="166">
        <f t="shared" si="8"/>
        <v>1</v>
      </c>
    </row>
    <row r="32" spans="1:25" x14ac:dyDescent="0.2">
      <c r="A32" s="6" t="s">
        <v>20</v>
      </c>
      <c r="B32" s="5" t="s">
        <v>37</v>
      </c>
      <c r="C32" s="90"/>
      <c r="D32" s="107">
        <f>投入係数表!AK32</f>
        <v>2.7000964320154291E-2</v>
      </c>
      <c r="E32" s="110">
        <f t="shared" si="9"/>
        <v>2.700096432015429</v>
      </c>
      <c r="F32" s="85">
        <f>分析係数表!C35</f>
        <v>0.39835445318599483</v>
      </c>
      <c r="G32" s="110">
        <f t="shared" si="0"/>
        <v>1.0755954377249619</v>
      </c>
      <c r="H32" s="110">
        <v>1.2080173468749267</v>
      </c>
      <c r="I32" s="110">
        <f t="shared" si="1"/>
        <v>1.2080173468749267</v>
      </c>
      <c r="J32" s="85">
        <f>分析係数表!G35</f>
        <v>0.31392226148409896</v>
      </c>
      <c r="K32" s="111">
        <f t="shared" si="2"/>
        <v>0.37922353744299819</v>
      </c>
      <c r="L32" s="79"/>
      <c r="M32" s="80"/>
      <c r="N32" s="81">
        <f>分析係数表!H35</f>
        <v>6.1135697025008755E-2</v>
      </c>
      <c r="O32" s="82">
        <f t="shared" si="3"/>
        <v>2.0344062262316531</v>
      </c>
      <c r="P32" s="76">
        <f>分析係数表!C35</f>
        <v>0.39835445318599483</v>
      </c>
      <c r="Q32" s="82">
        <f t="shared" si="4"/>
        <v>0.81041477980869348</v>
      </c>
      <c r="R32" s="83">
        <v>1.0421728193208279</v>
      </c>
      <c r="S32" s="84">
        <f t="shared" si="5"/>
        <v>2.2501901661957548</v>
      </c>
      <c r="T32" s="85">
        <f>分析係数表!F35</f>
        <v>0.64325088339222614</v>
      </c>
      <c r="U32" s="86">
        <f t="shared" si="6"/>
        <v>1.4474368122059194</v>
      </c>
      <c r="V32" s="87">
        <f>分析係数表!D35</f>
        <v>6.9257950530035334E-2</v>
      </c>
      <c r="W32" s="167">
        <f t="shared" si="7"/>
        <v>0</v>
      </c>
      <c r="X32" s="76">
        <f>分析係数表!E35</f>
        <v>6.332155477031802E-2</v>
      </c>
      <c r="Y32" s="166">
        <f t="shared" si="8"/>
        <v>0</v>
      </c>
    </row>
    <row r="33" spans="1:25" x14ac:dyDescent="0.2">
      <c r="A33" s="6" t="s">
        <v>21</v>
      </c>
      <c r="B33" s="5" t="s">
        <v>38</v>
      </c>
      <c r="C33" s="90"/>
      <c r="D33" s="107">
        <f>投入係数表!AK33</f>
        <v>1.5429122468659595E-2</v>
      </c>
      <c r="E33" s="110">
        <f t="shared" si="9"/>
        <v>1.5429122468659595</v>
      </c>
      <c r="F33" s="85">
        <f>分析係数表!C36</f>
        <v>0.82984806862140492</v>
      </c>
      <c r="G33" s="110">
        <f t="shared" si="0"/>
        <v>1.2803827481140289</v>
      </c>
      <c r="H33" s="110">
        <v>1.42531391556017</v>
      </c>
      <c r="I33" s="110">
        <f t="shared" si="1"/>
        <v>1.42531391556017</v>
      </c>
      <c r="J33" s="85">
        <f>分析係数表!G36</f>
        <v>2.3700511715593859E-2</v>
      </c>
      <c r="K33" s="111">
        <f t="shared" si="2"/>
        <v>3.3780669154132761E-2</v>
      </c>
      <c r="L33" s="79"/>
      <c r="M33" s="80"/>
      <c r="N33" s="81">
        <f>分析係数表!H36</f>
        <v>0.1825633254696675</v>
      </c>
      <c r="O33" s="82">
        <f t="shared" si="3"/>
        <v>6.075140778473755</v>
      </c>
      <c r="P33" s="76">
        <f>分析係数表!C36</f>
        <v>0.82984806862140492</v>
      </c>
      <c r="Q33" s="82">
        <f t="shared" si="4"/>
        <v>5.0414438416195839</v>
      </c>
      <c r="R33" s="83">
        <v>5.2636721442909851</v>
      </c>
      <c r="S33" s="84">
        <f t="shared" si="5"/>
        <v>6.688986059851155</v>
      </c>
      <c r="T33" s="85">
        <f>分析係数表!F36</f>
        <v>0.87735658497172098</v>
      </c>
      <c r="U33" s="86">
        <f t="shared" si="6"/>
        <v>5.8686259663944567</v>
      </c>
      <c r="V33" s="87">
        <f>分析係数表!D36</f>
        <v>1.3129544842445462E-2</v>
      </c>
      <c r="W33" s="167">
        <f t="shared" si="7"/>
        <v>0</v>
      </c>
      <c r="X33" s="76">
        <f>分析係数表!E36</f>
        <v>5.0498249394021009E-3</v>
      </c>
      <c r="Y33" s="166">
        <f t="shared" si="8"/>
        <v>0</v>
      </c>
    </row>
    <row r="34" spans="1:25" x14ac:dyDescent="0.2">
      <c r="A34" s="6" t="s">
        <v>22</v>
      </c>
      <c r="B34" s="5" t="s">
        <v>378</v>
      </c>
      <c r="C34" s="90"/>
      <c r="D34" s="107">
        <f>投入係数表!AK34</f>
        <v>2.7483124397299902E-2</v>
      </c>
      <c r="E34" s="110">
        <f t="shared" si="9"/>
        <v>2.7483124397299901</v>
      </c>
      <c r="F34" s="85">
        <f>分析係数表!C37</f>
        <v>0.51418558077436582</v>
      </c>
      <c r="G34" s="110">
        <f t="shared" si="0"/>
        <v>1.4131426279719792</v>
      </c>
      <c r="H34" s="110">
        <v>1.7586280622511798</v>
      </c>
      <c r="I34" s="110">
        <f t="shared" si="1"/>
        <v>1.7586280622511798</v>
      </c>
      <c r="J34" s="85">
        <f>分析係数表!G37</f>
        <v>0.49604430379746833</v>
      </c>
      <c r="K34" s="111">
        <f t="shared" si="2"/>
        <v>0.87235743277807731</v>
      </c>
      <c r="L34" s="79"/>
      <c r="M34" s="80"/>
      <c r="N34" s="81">
        <f>分析係数表!H37</f>
        <v>4.8416074021777188E-2</v>
      </c>
      <c r="O34" s="82">
        <f t="shared" si="3"/>
        <v>1.6111366555500886</v>
      </c>
      <c r="P34" s="76">
        <f>分析係数表!C37</f>
        <v>0.51418558077436582</v>
      </c>
      <c r="Q34" s="82">
        <f t="shared" si="4"/>
        <v>0.82842323694089171</v>
      </c>
      <c r="R34" s="83">
        <v>1.0037800715509821</v>
      </c>
      <c r="S34" s="84">
        <f t="shared" si="5"/>
        <v>2.762408133802162</v>
      </c>
      <c r="T34" s="85">
        <f>分析係数表!F37</f>
        <v>0.72084956183057447</v>
      </c>
      <c r="U34" s="86">
        <f t="shared" si="6"/>
        <v>1.9912806928485034</v>
      </c>
      <c r="V34" s="87">
        <f>分析係数表!D37</f>
        <v>0.12153115871470302</v>
      </c>
      <c r="W34" s="167">
        <f t="shared" si="7"/>
        <v>0</v>
      </c>
      <c r="X34" s="76">
        <f>分析係数表!E37</f>
        <v>0.11197663096397274</v>
      </c>
      <c r="Y34" s="166">
        <f t="shared" si="8"/>
        <v>0</v>
      </c>
    </row>
    <row r="35" spans="1:25" x14ac:dyDescent="0.2">
      <c r="A35" s="6" t="s">
        <v>23</v>
      </c>
      <c r="B35" s="5" t="s">
        <v>194</v>
      </c>
      <c r="C35" s="90"/>
      <c r="D35" s="107">
        <f>投入係数表!AK35</f>
        <v>7.1359691417550622E-2</v>
      </c>
      <c r="E35" s="110">
        <f t="shared" si="9"/>
        <v>7.1359691417550621</v>
      </c>
      <c r="F35" s="85">
        <f>分析係数表!C38</f>
        <v>1.798368367772285E-2</v>
      </c>
      <c r="G35" s="110">
        <f t="shared" si="0"/>
        <v>0.12833101177931444</v>
      </c>
      <c r="H35" s="110">
        <v>0.13468258568044436</v>
      </c>
      <c r="I35" s="110">
        <f t="shared" si="1"/>
        <v>0.13468258568044436</v>
      </c>
      <c r="J35" s="85">
        <f>分析係数表!G38</f>
        <v>0.32425742574257427</v>
      </c>
      <c r="K35" s="111">
        <f t="shared" si="2"/>
        <v>4.3671828525094582E-2</v>
      </c>
      <c r="L35" s="79"/>
      <c r="M35" s="80"/>
      <c r="N35" s="81">
        <f>分析係数表!H38</f>
        <v>4.2681911846583896E-2</v>
      </c>
      <c r="O35" s="82">
        <f t="shared" si="3"/>
        <v>1.4203215377202678</v>
      </c>
      <c r="P35" s="76">
        <f>分析係数表!C38</f>
        <v>1.798368367772285E-2</v>
      </c>
      <c r="Q35" s="82">
        <f t="shared" si="4"/>
        <v>2.55426132550182E-2</v>
      </c>
      <c r="R35" s="83">
        <v>3.2309301515402018E-2</v>
      </c>
      <c r="S35" s="84">
        <f t="shared" si="5"/>
        <v>0.16699188719584637</v>
      </c>
      <c r="T35" s="85">
        <f>分析係数表!F38</f>
        <v>0.53712871287128716</v>
      </c>
      <c r="U35" s="86">
        <f t="shared" si="6"/>
        <v>8.9696137429452136E-2</v>
      </c>
      <c r="V35" s="87">
        <f>分析係数表!D38</f>
        <v>0.15099009900990099</v>
      </c>
      <c r="W35" s="167">
        <f t="shared" si="7"/>
        <v>0</v>
      </c>
      <c r="X35" s="76">
        <f>分析係数表!E38</f>
        <v>0.14603960396039603</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0.11224359379537419</v>
      </c>
      <c r="I36" s="110">
        <f t="shared" si="1"/>
        <v>0.11224359379537419</v>
      </c>
      <c r="J36" s="85">
        <f>分析係数表!G39</f>
        <v>0.35219608488238197</v>
      </c>
      <c r="K36" s="111">
        <f t="shared" si="2"/>
        <v>3.9531754287859211E-2</v>
      </c>
      <c r="L36" s="79"/>
      <c r="M36" s="80"/>
      <c r="N36" s="81">
        <f>分析係数表!H39</f>
        <v>3.8399944896940056E-3</v>
      </c>
      <c r="O36" s="82">
        <f t="shared" si="3"/>
        <v>0.1277830969250752</v>
      </c>
      <c r="P36" s="76">
        <f>分析係数表!C39</f>
        <v>1</v>
      </c>
      <c r="Q36" s="82">
        <f t="shared" si="4"/>
        <v>0.1277830969250752</v>
      </c>
      <c r="R36" s="83">
        <v>0.21329898070891873</v>
      </c>
      <c r="S36" s="84">
        <f t="shared" si="5"/>
        <v>0.32554257450429291</v>
      </c>
      <c r="T36" s="85">
        <f>分析係数表!F39</f>
        <v>0.70282941273235733</v>
      </c>
      <c r="U36" s="86">
        <f t="shared" si="6"/>
        <v>0.22880089645823187</v>
      </c>
      <c r="V36" s="87">
        <f>分析係数表!D39</f>
        <v>6.3990787958545819E-2</v>
      </c>
      <c r="W36" s="167">
        <f t="shared" si="7"/>
        <v>0</v>
      </c>
      <c r="X36" s="76">
        <f>分析係数表!E39</f>
        <v>7.9453857542358938E-2</v>
      </c>
      <c r="Y36" s="166">
        <f t="shared" si="8"/>
        <v>0</v>
      </c>
    </row>
    <row r="37" spans="1:25" x14ac:dyDescent="0.2">
      <c r="A37" s="6" t="s">
        <v>25</v>
      </c>
      <c r="B37" s="5" t="s">
        <v>40</v>
      </c>
      <c r="C37" s="90"/>
      <c r="D37" s="107">
        <f>投入係数表!AK37</f>
        <v>0</v>
      </c>
      <c r="E37" s="110">
        <f t="shared" si="9"/>
        <v>0</v>
      </c>
      <c r="F37" s="85">
        <f>分析係数表!C40</f>
        <v>0.9626016260162602</v>
      </c>
      <c r="G37" s="110">
        <f t="shared" si="0"/>
        <v>0</v>
      </c>
      <c r="H37" s="110">
        <v>1.6988189657061183E-3</v>
      </c>
      <c r="I37" s="110">
        <f t="shared" si="1"/>
        <v>1.6988189657061183E-3</v>
      </c>
      <c r="J37" s="85">
        <f>分析係数表!G40</f>
        <v>0.50871012884234912</v>
      </c>
      <c r="K37" s="111">
        <f t="shared" si="2"/>
        <v>8.6420641492418568E-4</v>
      </c>
      <c r="L37" s="79"/>
      <c r="M37" s="80"/>
      <c r="N37" s="81">
        <f>分析係数表!H40</f>
        <v>2.9858970605961464E-2</v>
      </c>
      <c r="O37" s="82">
        <f t="shared" si="3"/>
        <v>0.99361385680753544</v>
      </c>
      <c r="P37" s="76">
        <f>分析係数表!C40</f>
        <v>0.9626016260162602</v>
      </c>
      <c r="Q37" s="82">
        <f t="shared" si="4"/>
        <v>0.9564543141952212</v>
      </c>
      <c r="R37" s="83">
        <v>0.95815850385823365</v>
      </c>
      <c r="S37" s="84">
        <f t="shared" si="5"/>
        <v>0.95985732282393976</v>
      </c>
      <c r="T37" s="85">
        <f>分析係数表!F40</f>
        <v>0.70414515272885203</v>
      </c>
      <c r="U37" s="86">
        <f t="shared" si="6"/>
        <v>0.67587888117777006</v>
      </c>
      <c r="V37" s="87">
        <f>分析係数表!D40</f>
        <v>8.6039666071514739E-2</v>
      </c>
      <c r="W37" s="167">
        <f t="shared" si="7"/>
        <v>0</v>
      </c>
      <c r="X37" s="76">
        <f>分析係数表!E40</f>
        <v>4.8545094822178253E-2</v>
      </c>
      <c r="Y37" s="166">
        <f t="shared" si="8"/>
        <v>0</v>
      </c>
    </row>
    <row r="38" spans="1:25" x14ac:dyDescent="0.2">
      <c r="A38" s="6" t="s">
        <v>26</v>
      </c>
      <c r="B38" s="5" t="s">
        <v>277</v>
      </c>
      <c r="C38" s="90"/>
      <c r="D38" s="107">
        <f>投入係数表!AK38</f>
        <v>0</v>
      </c>
      <c r="E38" s="110">
        <f t="shared" si="9"/>
        <v>0</v>
      </c>
      <c r="F38" s="85">
        <f>分析係数表!C41</f>
        <v>0.80407934786411506</v>
      </c>
      <c r="G38" s="110">
        <f t="shared" si="0"/>
        <v>0</v>
      </c>
      <c r="H38" s="110">
        <v>2.3869944322337708E-3</v>
      </c>
      <c r="I38" s="110">
        <f t="shared" si="1"/>
        <v>2.3869944322337708E-3</v>
      </c>
      <c r="J38" s="85">
        <f>分析係数表!G41</f>
        <v>0.44359889765752225</v>
      </c>
      <c r="K38" s="111">
        <f t="shared" si="2"/>
        <v>1.058868098853544E-3</v>
      </c>
      <c r="L38" s="79"/>
      <c r="M38" s="80"/>
      <c r="N38" s="81">
        <f>分析係数表!H41</f>
        <v>5.117122701886706E-2</v>
      </c>
      <c r="O38" s="82">
        <f t="shared" si="3"/>
        <v>1.7028195950479006</v>
      </c>
      <c r="P38" s="76">
        <f>分析係数表!C41</f>
        <v>0.80407934786411506</v>
      </c>
      <c r="Q38" s="82">
        <f t="shared" si="4"/>
        <v>1.3692020695163525</v>
      </c>
      <c r="R38" s="83">
        <v>1.3940797074824061</v>
      </c>
      <c r="S38" s="84">
        <f t="shared" si="5"/>
        <v>1.3964667019146397</v>
      </c>
      <c r="T38" s="85">
        <f>分析係数表!F41</f>
        <v>0.54800826756858323</v>
      </c>
      <c r="U38" s="86">
        <f t="shared" si="6"/>
        <v>0.76527529803345484</v>
      </c>
      <c r="V38" s="87">
        <f>分析係数表!D41</f>
        <v>0.13760491043467368</v>
      </c>
      <c r="W38" s="167">
        <f t="shared" si="7"/>
        <v>0</v>
      </c>
      <c r="X38" s="76">
        <f>分析係数表!E41</f>
        <v>0.12955655768508079</v>
      </c>
      <c r="Y38" s="166">
        <f t="shared" si="8"/>
        <v>0</v>
      </c>
    </row>
    <row r="39" spans="1:25" x14ac:dyDescent="0.2">
      <c r="A39" s="6" t="s">
        <v>51</v>
      </c>
      <c r="B39" s="5" t="s">
        <v>368</v>
      </c>
      <c r="C39" s="75">
        <f>最終需要_まとめ!C40</f>
        <v>100</v>
      </c>
      <c r="D39" s="107">
        <f>投入係数表!AK39</f>
        <v>0</v>
      </c>
      <c r="E39" s="110">
        <f t="shared" si="9"/>
        <v>0</v>
      </c>
      <c r="F39" s="85">
        <f>分析係数表!C42</f>
        <v>0.72084063047285463</v>
      </c>
      <c r="G39" s="110">
        <f>E39*F39</f>
        <v>0</v>
      </c>
      <c r="H39" s="110">
        <v>1.3443052964858747E-2</v>
      </c>
      <c r="I39" s="110">
        <f>C39+H39</f>
        <v>100.01344305296486</v>
      </c>
      <c r="J39" s="85">
        <f>分析係数表!G42</f>
        <v>0.48553519768563164</v>
      </c>
      <c r="K39" s="111">
        <f>I39*J39</f>
        <v>48.560046843941954</v>
      </c>
      <c r="L39" s="79"/>
      <c r="M39" s="80"/>
      <c r="N39" s="81">
        <f>分析係数表!H42</f>
        <v>1.3345272329654056E-2</v>
      </c>
      <c r="O39" s="82">
        <f t="shared" si="3"/>
        <v>0.44408923819252594</v>
      </c>
      <c r="P39" s="76">
        <f>分析係数表!C42</f>
        <v>0.72084063047285463</v>
      </c>
      <c r="Q39" s="82">
        <f>O39*P39</f>
        <v>0.32011756644491013</v>
      </c>
      <c r="R39" s="83">
        <v>0.336578344105745</v>
      </c>
      <c r="S39" s="84">
        <f>I39+R39</f>
        <v>100.35002139707061</v>
      </c>
      <c r="T39" s="85">
        <f>分析係数表!F42</f>
        <v>0.55737704918032782</v>
      </c>
      <c r="U39" s="86">
        <f>S39*T39</f>
        <v>55.932798811481973</v>
      </c>
      <c r="V39" s="87">
        <f>分析係数表!D42</f>
        <v>0.19961427193828352</v>
      </c>
      <c r="W39" s="167">
        <f>ROUND(S39*V39,0)</f>
        <v>20</v>
      </c>
      <c r="X39" s="76">
        <f>分析係数表!E42</f>
        <v>0.15043394406943106</v>
      </c>
      <c r="Y39" s="166">
        <f>ROUND(S39*X39,0)</f>
        <v>15</v>
      </c>
    </row>
    <row r="40" spans="1:25" x14ac:dyDescent="0.2">
      <c r="A40" s="6" t="s">
        <v>195</v>
      </c>
      <c r="B40" s="5" t="s">
        <v>41</v>
      </c>
      <c r="C40" s="90"/>
      <c r="D40" s="107">
        <f>投入係数表!AK40</f>
        <v>7.9556412729026041E-2</v>
      </c>
      <c r="E40" s="110">
        <f t="shared" si="9"/>
        <v>7.9556412729026045</v>
      </c>
      <c r="F40" s="85">
        <f>分析係数表!C43</f>
        <v>0.38963327337469256</v>
      </c>
      <c r="G40" s="110">
        <f>E40*F40</f>
        <v>3.0997825509558474</v>
      </c>
      <c r="H40" s="110">
        <v>3.5491237391743482</v>
      </c>
      <c r="I40" s="110">
        <f>C40+H40</f>
        <v>3.5491237391743482</v>
      </c>
      <c r="J40" s="85">
        <f>分析係数表!G43</f>
        <v>0.33758167298539971</v>
      </c>
      <c r="K40" s="111">
        <f>I40*J40</f>
        <v>1.1981191295026739</v>
      </c>
      <c r="L40" s="79"/>
      <c r="M40" s="80"/>
      <c r="N40" s="81">
        <f>分析係数表!H43</f>
        <v>3.6299140736659033E-2</v>
      </c>
      <c r="O40" s="82">
        <f t="shared" si="3"/>
        <v>1.2079227278836706</v>
      </c>
      <c r="P40" s="76">
        <f>分析係数表!C43</f>
        <v>0.38963327337469256</v>
      </c>
      <c r="Q40" s="82">
        <f>O40*P40</f>
        <v>0.4706468864490026</v>
      </c>
      <c r="R40" s="83">
        <v>0.84133961657202794</v>
      </c>
      <c r="S40" s="84">
        <f>I40+R40</f>
        <v>4.3904633557463759</v>
      </c>
      <c r="T40" s="85">
        <f>分析係数表!F43</f>
        <v>0.6053884004194563</v>
      </c>
      <c r="U40" s="86">
        <f>S40*T40</f>
        <v>2.6579355880355369</v>
      </c>
      <c r="V40" s="87">
        <f>分析係数表!D43</f>
        <v>0.1323707348552069</v>
      </c>
      <c r="W40" s="167">
        <f>ROUND(S40*V40,0)</f>
        <v>1</v>
      </c>
      <c r="X40" s="76">
        <f>分析係数表!E43</f>
        <v>0.1111559248205211</v>
      </c>
      <c r="Y40" s="166">
        <f>ROUND(S40*X40,0)</f>
        <v>0</v>
      </c>
    </row>
    <row r="41" spans="1:25" x14ac:dyDescent="0.2">
      <c r="A41" s="6" t="s">
        <v>341</v>
      </c>
      <c r="B41" s="5" t="s">
        <v>42</v>
      </c>
      <c r="C41" s="90"/>
      <c r="D41" s="107">
        <f>投入係数表!AK41</f>
        <v>2.4108003857280617E-3</v>
      </c>
      <c r="E41" s="110">
        <f t="shared" si="9"/>
        <v>0.24108003857280619</v>
      </c>
      <c r="F41" s="85">
        <f>分析係数表!C44</f>
        <v>0.46868809379421872</v>
      </c>
      <c r="G41" s="110">
        <f>E41*F41</f>
        <v>0.11299134373052526</v>
      </c>
      <c r="H41" s="110">
        <v>0.11864335137016477</v>
      </c>
      <c r="I41" s="110">
        <f>C41+H41</f>
        <v>0.11864335137016477</v>
      </c>
      <c r="J41" s="85">
        <f>分析係数表!G44</f>
        <v>0.26169007702763936</v>
      </c>
      <c r="K41" s="111">
        <f>I41*J41</f>
        <v>3.1047787758875699E-2</v>
      </c>
      <c r="L41" s="79"/>
      <c r="M41" s="80"/>
      <c r="N41" s="81">
        <f>分析係数表!H44</f>
        <v>0.11189365109431233</v>
      </c>
      <c r="O41" s="82">
        <f t="shared" si="3"/>
        <v>3.7234733803548821</v>
      </c>
      <c r="P41" s="76">
        <f>分析係数表!C44</f>
        <v>0.46868809379421872</v>
      </c>
      <c r="Q41" s="82">
        <f>O41*P41</f>
        <v>1.7451476409320457</v>
      </c>
      <c r="R41" s="83">
        <v>1.7735712294000994</v>
      </c>
      <c r="S41" s="84">
        <f>I41+R41</f>
        <v>1.8922145807702642</v>
      </c>
      <c r="T41" s="85">
        <f>分析係数表!F44</f>
        <v>0.56748980516538283</v>
      </c>
      <c r="U41" s="86">
        <f>S41*T41</f>
        <v>1.0738124837724137</v>
      </c>
      <c r="V41" s="87">
        <f>分析係数表!D44</f>
        <v>0.1153375623017671</v>
      </c>
      <c r="W41" s="167">
        <f>ROUND(S41*V41,0)</f>
        <v>0</v>
      </c>
      <c r="X41" s="76">
        <f>分析係数表!E44</f>
        <v>8.8151336656094245E-2</v>
      </c>
      <c r="Y41" s="166">
        <f>ROUND(S41*X41,0)</f>
        <v>0</v>
      </c>
    </row>
    <row r="42" spans="1:25" x14ac:dyDescent="0.2">
      <c r="A42" s="6" t="s">
        <v>342</v>
      </c>
      <c r="B42" s="5" t="s">
        <v>279</v>
      </c>
      <c r="C42" s="90"/>
      <c r="D42" s="107">
        <f>投入係数表!AK42</f>
        <v>5.7859209257473485E-3</v>
      </c>
      <c r="E42" s="110">
        <f t="shared" si="9"/>
        <v>0.57859209257473487</v>
      </c>
      <c r="F42" s="85">
        <f>分析係数表!C45</f>
        <v>1</v>
      </c>
      <c r="G42" s="110">
        <f>E42*F42</f>
        <v>0.57859209257473487</v>
      </c>
      <c r="H42" s="110">
        <v>0.60731452213488502</v>
      </c>
      <c r="I42" s="110">
        <f>C42+H42</f>
        <v>0.60731452213488502</v>
      </c>
      <c r="J42" s="85">
        <f>分析係数表!G45</f>
        <v>0</v>
      </c>
      <c r="K42" s="111">
        <f>I42*J42</f>
        <v>0</v>
      </c>
      <c r="L42" s="79"/>
      <c r="M42" s="80"/>
      <c r="N42" s="81">
        <f>分析係数表!H45</f>
        <v>0</v>
      </c>
      <c r="O42" s="82">
        <f t="shared" si="3"/>
        <v>0</v>
      </c>
      <c r="P42" s="76">
        <f>分析係数表!C45</f>
        <v>1</v>
      </c>
      <c r="Q42" s="82">
        <f>O42*P42</f>
        <v>0</v>
      </c>
      <c r="R42" s="83">
        <v>3.5111841274482088E-2</v>
      </c>
      <c r="S42" s="84">
        <f>I42+R42</f>
        <v>0.6424263634093671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投入係数表!AK43</f>
        <v>1.0125361620057859E-2</v>
      </c>
      <c r="E43" s="110">
        <f t="shared" si="9"/>
        <v>1.0125361620057858</v>
      </c>
      <c r="F43" s="85">
        <f>分析係数表!C46</f>
        <v>0.536069455406472</v>
      </c>
      <c r="G43" s="110">
        <f>E43*F43</f>
        <v>0.54278970894580092</v>
      </c>
      <c r="H43" s="110">
        <v>0.592367741518533</v>
      </c>
      <c r="I43" s="110">
        <f>C43+H43</f>
        <v>0.592367741518533</v>
      </c>
      <c r="J43" s="85">
        <f>分析係数表!G46</f>
        <v>9.4007050528789656E-3</v>
      </c>
      <c r="K43" s="111">
        <f>I43*J43</f>
        <v>5.5686744208557739E-3</v>
      </c>
      <c r="L43" s="79"/>
      <c r="M43" s="80"/>
      <c r="N43" s="81">
        <f>分析係数表!H46</f>
        <v>2.2310999374350673E-2</v>
      </c>
      <c r="O43" s="82">
        <f t="shared" si="3"/>
        <v>0.74244080380832189</v>
      </c>
      <c r="P43" s="76">
        <f>分析係数表!C46</f>
        <v>0.536069455406472</v>
      </c>
      <c r="Q43" s="82">
        <f>O43*P43</f>
        <v>0.39799983736907041</v>
      </c>
      <c r="R43" s="83">
        <v>0.45131173395380386</v>
      </c>
      <c r="S43" s="84">
        <f>I43+R43</f>
        <v>1.0436794754723369</v>
      </c>
      <c r="T43" s="85">
        <f>分析係数表!F46</f>
        <v>0.31345475910693305</v>
      </c>
      <c r="U43" s="86">
        <f>S43*T43</f>
        <v>0.3271462985690316</v>
      </c>
      <c r="V43" s="87">
        <f>分析係数表!D46</f>
        <v>1.7626321974148062E-3</v>
      </c>
      <c r="W43" s="167">
        <f>ROUND(S43*V43,0)</f>
        <v>0</v>
      </c>
      <c r="X43" s="76">
        <f>分析係数表!E46</f>
        <v>4.4065804935370153E-3</v>
      </c>
      <c r="Y43" s="166">
        <f>ROUND(S43*X43,0)</f>
        <v>0</v>
      </c>
    </row>
    <row r="44" spans="1:25" x14ac:dyDescent="0.2">
      <c r="A44" s="192">
        <v>40</v>
      </c>
      <c r="B44" s="14" t="s">
        <v>151</v>
      </c>
      <c r="C44" s="197">
        <f>SUM(C5:C43)</f>
        <v>100</v>
      </c>
      <c r="D44" s="108">
        <f>投入係数表!AK44</f>
        <v>0.40597878495660561</v>
      </c>
      <c r="E44" s="96">
        <f>SUM(E5:E43)</f>
        <v>40.597878495660559</v>
      </c>
      <c r="F44" s="98">
        <f>分析係数表!C47</f>
        <v>0.44522465035354009</v>
      </c>
      <c r="G44" s="96">
        <f>SUM(G5:G43)</f>
        <v>13.550753007871155</v>
      </c>
      <c r="H44" s="96">
        <f>SUM(H5:H43)</f>
        <v>15.686434285399745</v>
      </c>
      <c r="I44" s="96">
        <f>SUM(I5:I43)</f>
        <v>115.68643428539974</v>
      </c>
      <c r="J44" s="98">
        <f>分析係数表!G47</f>
        <v>0.26635660586338372</v>
      </c>
      <c r="K44" s="112">
        <f>SUM(K5:K43)</f>
        <v>53.044998792405927</v>
      </c>
      <c r="L44" s="94">
        <f>最終需要_まとめ!$L$33</f>
        <v>0.62733333333333341</v>
      </c>
      <c r="M44" s="91">
        <f>K44*L44</f>
        <v>33.276895909102656</v>
      </c>
      <c r="N44" s="95">
        <f>分析係数表!H47</f>
        <v>1</v>
      </c>
      <c r="O44" s="96">
        <f>SUM(O5:O43)</f>
        <v>33.276895909102656</v>
      </c>
      <c r="P44" s="92">
        <f>分析係数表!C47</f>
        <v>0.44522465035354009</v>
      </c>
      <c r="Q44" s="96">
        <f>SUM(Q5:Q43)</f>
        <v>16.165682806263632</v>
      </c>
      <c r="R44" s="91">
        <f>SUM(R5:R43)</f>
        <v>18.13333761386998</v>
      </c>
      <c r="S44" s="97">
        <f>SUM(S5:S43)</f>
        <v>133.81977189926971</v>
      </c>
      <c r="T44" s="98">
        <f>分析係数表!F47</f>
        <v>0.51444037128882703</v>
      </c>
      <c r="U44" s="99">
        <f>SUM(U5:U43)</f>
        <v>76.752222585955366</v>
      </c>
      <c r="V44" s="100">
        <f>分析係数表!D47</f>
        <v>9.5757819315252443E-2</v>
      </c>
      <c r="W44" s="164">
        <f>SUM(W5:W43)</f>
        <v>22</v>
      </c>
      <c r="X44" s="92">
        <f>分析係数表!E47</f>
        <v>7.8077982415729788E-2</v>
      </c>
      <c r="Y44" s="165">
        <f>SUM(Y5:Y43)</f>
        <v>16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L15" sqref="L15"/>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359</v>
      </c>
    </row>
    <row r="2" spans="1:18" x14ac:dyDescent="0.2">
      <c r="A2" s="43" t="s">
        <v>358</v>
      </c>
      <c r="B2" s="44"/>
      <c r="C2" s="44"/>
      <c r="D2" s="44"/>
      <c r="E2" s="44"/>
      <c r="F2" s="45"/>
      <c r="G2" s="45"/>
      <c r="O2" s="426"/>
      <c r="P2" s="434" t="s">
        <v>606</v>
      </c>
      <c r="Q2" s="427"/>
      <c r="R2" s="428" t="s">
        <v>558</v>
      </c>
    </row>
    <row r="3" spans="1:18" x14ac:dyDescent="0.2">
      <c r="A3" s="15" t="s">
        <v>397</v>
      </c>
      <c r="I3" s="15" t="s">
        <v>254</v>
      </c>
      <c r="O3" s="426"/>
      <c r="P3" s="427"/>
      <c r="Q3" s="427"/>
    </row>
    <row r="4" spans="1:18" x14ac:dyDescent="0.2">
      <c r="A4" s="50"/>
      <c r="B4" s="51"/>
      <c r="C4" s="52" t="s">
        <v>123</v>
      </c>
      <c r="D4" s="113"/>
      <c r="E4" s="122" t="s">
        <v>124</v>
      </c>
      <c r="F4" s="122"/>
      <c r="G4" s="114" t="s">
        <v>125</v>
      </c>
      <c r="I4" s="136"/>
      <c r="J4" s="137" t="s">
        <v>128</v>
      </c>
      <c r="K4" s="138" t="s">
        <v>210</v>
      </c>
      <c r="L4" s="139" t="s">
        <v>130</v>
      </c>
      <c r="M4" s="138" t="s">
        <v>255</v>
      </c>
      <c r="O4" s="49"/>
      <c r="P4" s="431" t="s">
        <v>559</v>
      </c>
      <c r="Q4" s="437" t="s">
        <v>607</v>
      </c>
      <c r="R4" s="433" t="s">
        <v>608</v>
      </c>
    </row>
    <row r="5" spans="1:18" x14ac:dyDescent="0.2">
      <c r="A5" s="54"/>
      <c r="B5" s="126"/>
      <c r="C5" s="123" t="s">
        <v>128</v>
      </c>
      <c r="D5" s="124" t="s">
        <v>129</v>
      </c>
      <c r="E5" s="125" t="s">
        <v>130</v>
      </c>
      <c r="F5" s="124" t="s">
        <v>131</v>
      </c>
      <c r="G5" s="115" t="s">
        <v>132</v>
      </c>
      <c r="I5" s="140"/>
      <c r="J5" s="141" t="s">
        <v>127</v>
      </c>
      <c r="K5" s="142" t="s">
        <v>127</v>
      </c>
      <c r="L5" s="143" t="s">
        <v>256</v>
      </c>
      <c r="M5" s="142" t="s">
        <v>256</v>
      </c>
      <c r="O5" s="49"/>
      <c r="P5" s="432" t="s">
        <v>560</v>
      </c>
      <c r="Q5" s="438">
        <v>2019</v>
      </c>
      <c r="R5" s="436">
        <v>2020</v>
      </c>
    </row>
    <row r="6" spans="1:18" x14ac:dyDescent="0.2">
      <c r="A6" s="2" t="s">
        <v>264</v>
      </c>
      <c r="B6" s="10" t="s">
        <v>265</v>
      </c>
      <c r="C6" s="175">
        <f>'1'!S5+'2'!S5+'3'!S5+'4'!S5+'5'!S5+'6'!S5+'7'!S5+'8'!S5+'9'!S5+'10'!S5+'11'!S5+'12'!S5+'13'!S5+'14'!S5+'15'!S5+'16'!S5+'17'!S5+'18'!S5+'19'!S5+'20'!S5+'21'!S5+'22'!S5+'23'!S5+'24'!S5+'25'!S5+'26'!S5+'27'!S5+'28'!S5+'29'!S5+'30'!S5+'31'!S5+'32'!S5+'33'!S5+'34'!S5+'35'!S5+'36'!S5+'37'!S5+'38'!S5+'39'!S5</f>
        <v>114.43991944506334</v>
      </c>
      <c r="D6" s="193">
        <f>'1'!U5+'2'!U5+'3'!U5+'4'!U5+'5'!U5+'6'!U5+'7'!U5+'8'!U5+'9'!U5+'10'!U5+'11'!U5+'12'!U5+'13'!U5+'14'!U5+'15'!U5+'16'!U5+'17'!U5+'18'!U5+'19'!U5+'20'!U5+'21'!U5+'22'!U5+'23'!U5+'24'!U5+'25'!U5+'26'!U5+'27'!U5+'28'!U5+'29'!U5+'30'!U5+'31'!U5+'32'!U5+'33'!U5+'34'!U5+'35'!U5+'36'!U5+'37'!U5+'38'!U5+'39'!U5</f>
        <v>51.628053241334129</v>
      </c>
      <c r="E6" s="120">
        <f>'1'!W5+'2'!W5+'3'!W5+'4'!W5+'5'!W5+'6'!W5+'7'!W5+'8'!W5+'9'!W5+'10'!W5+'11'!W5+'12'!W5+'13'!W5+'14'!W5+'15'!W5+'16'!W5+'17'!W5+'18'!W5+'19'!W5+'20'!W5+'21'!W5+'22'!W5+'23'!W5+'24'!W5+'25'!W5+'26'!W5+'27'!W5+'28'!W5+'29'!W5+'30'!W5+'31'!W5+'32'!W5+'33'!W5+'34'!W5+'35'!W5+'36'!W5+'37'!W5+'38'!W5+'39'!W5</f>
        <v>36</v>
      </c>
      <c r="F6" s="172">
        <f>'1'!Y5+'2'!Y5+'3'!Y5+'4'!Y5+'5'!Y5+'6'!Y5+'7'!Y5+'8'!Y5+'9'!Y5+'10'!Y5+'11'!Y5+'12'!Y5+'13'!Y5+'14'!Y5+'15'!Y5+'16'!Y5+'17'!Y5+'18'!Y5+'19'!Y5+'20'!Y5+'21'!Y5+'22'!Y5+'23'!Y5+'24'!Y5+'25'!Y5+'26'!Y5+'27'!Y5+'28'!Y5+'29'!Y5+'30'!Y5+'31'!Y5+'32'!Y5+'33'!Y5+'34'!Y5+'35'!Y5+'36'!Y5+'37'!Y5+'38'!Y5+'39'!Y5</f>
        <v>30</v>
      </c>
      <c r="G6" s="116">
        <v>1</v>
      </c>
      <c r="I6" s="144" t="s">
        <v>257</v>
      </c>
      <c r="J6" s="145">
        <f>C45</f>
        <v>4835.9187720601731</v>
      </c>
      <c r="K6" s="145">
        <f>D45</f>
        <v>2360.2560052423692</v>
      </c>
      <c r="L6" s="146">
        <f>E45</f>
        <v>408</v>
      </c>
      <c r="M6" s="147">
        <f>F45</f>
        <v>330</v>
      </c>
      <c r="O6" s="49"/>
      <c r="P6" s="429" t="s">
        <v>561</v>
      </c>
      <c r="Q6" s="429">
        <v>22311703</v>
      </c>
      <c r="R6" s="429">
        <v>21735871</v>
      </c>
    </row>
    <row r="7" spans="1:18" x14ac:dyDescent="0.2">
      <c r="A7" s="159" t="s">
        <v>220</v>
      </c>
      <c r="B7" s="3" t="s">
        <v>266</v>
      </c>
      <c r="C7" s="174">
        <f>'1'!S6+'2'!S6+'3'!S6+'4'!S6+'5'!S6+'6'!S6+'7'!S6+'8'!S6+'9'!S6+'10'!S6+'11'!S6+'12'!S6+'13'!S6+'14'!S6+'15'!S6+'16'!S6+'17'!S6+'18'!S6+'19'!S6+'20'!S6+'21'!S6+'22'!S6+'23'!S6+'24'!S6+'25'!S6+'26'!S6+'27'!S6+'28'!S6+'29'!S6+'30'!S6+'31'!S6+'32'!S6+'33'!S6+'34'!S6+'35'!S6+'36'!S6+'37'!S6+'38'!S6+'39'!S6</f>
        <v>101.02718167762932</v>
      </c>
      <c r="D7" s="193">
        <f>'1'!U6+'2'!U6+'3'!U6+'4'!U6+'5'!U6+'6'!U6+'7'!U6+'8'!U6+'9'!U6+'10'!U6+'11'!U6+'12'!U6+'13'!U6+'14'!U6+'15'!U6+'16'!U6+'17'!U6+'18'!U6+'19'!U6+'20'!U6+'21'!U6+'22'!U6+'23'!U6+'24'!U6+'25'!U6+'26'!U6+'27'!U6+'28'!U6+'29'!U6+'30'!U6+'31'!U6+'32'!U6+'33'!U6+'34'!U6+'35'!U6+'36'!U6+'37'!U6+'38'!U6+'39'!U6</f>
        <v>78.06645856907717</v>
      </c>
      <c r="E7" s="120">
        <f>'1'!W6+'2'!W6+'3'!W6+'4'!W6+'5'!W6+'6'!W6+'7'!W6+'8'!W6+'9'!W6+'10'!W6+'11'!W6+'12'!W6+'13'!W6+'14'!W6+'15'!W6+'16'!W6+'17'!W6+'18'!W6+'19'!W6+'20'!W6+'21'!W6+'22'!W6+'23'!W6+'24'!W6+'25'!W6+'26'!W6+'27'!W6+'28'!W6+'29'!W6+'30'!W6+'31'!W6+'32'!W6+'33'!W6+'34'!W6+'35'!W6+'36'!W6+'37'!W6+'38'!W6+'39'!W6</f>
        <v>0</v>
      </c>
      <c r="F7" s="172">
        <f>'1'!Y6+'2'!Y6+'3'!Y6+'4'!Y6+'5'!Y6+'6'!Y6+'7'!Y6+'8'!Y6+'9'!Y6+'10'!Y6+'11'!Y6+'12'!Y6+'13'!Y6+'14'!Y6+'15'!Y6+'16'!Y6+'17'!Y6+'18'!Y6+'19'!Y6+'20'!Y6+'21'!Y6+'22'!Y6+'23'!Y6+'24'!Y6+'25'!Y6+'26'!Y6+'27'!Y6+'28'!Y6+'29'!Y6+'30'!Y6+'31'!Y6+'32'!Y6+'33'!Y6+'34'!Y6+'35'!Y6+'36'!Y6+'37'!Y6+'38'!Y6+'39'!Y6</f>
        <v>0</v>
      </c>
      <c r="G7" s="117">
        <v>2</v>
      </c>
      <c r="I7" s="144" t="s">
        <v>258</v>
      </c>
      <c r="J7" s="145">
        <f>最終需要_まとめ!C45</f>
        <v>3900</v>
      </c>
      <c r="K7" s="383">
        <f>Q37</f>
        <v>296081</v>
      </c>
      <c r="L7" s="148" t="s">
        <v>259</v>
      </c>
      <c r="M7" s="149" t="s">
        <v>259</v>
      </c>
      <c r="O7" s="49"/>
      <c r="P7" s="429" t="s">
        <v>562</v>
      </c>
      <c r="Q7" s="429">
        <v>7098009</v>
      </c>
      <c r="R7" s="429">
        <v>6903478</v>
      </c>
    </row>
    <row r="8" spans="1:18" x14ac:dyDescent="0.2">
      <c r="A8" s="159" t="s">
        <v>221</v>
      </c>
      <c r="B8" s="3" t="s">
        <v>267</v>
      </c>
      <c r="C8" s="174">
        <f>'1'!S7+'2'!S7+'3'!S7+'4'!S7+'5'!S7+'6'!S7+'7'!S7+'8'!S7+'9'!S7+'10'!S7+'11'!S7+'12'!S7+'13'!S7+'14'!S7+'15'!S7+'16'!S7+'17'!S7+'18'!S7+'19'!S7+'20'!S7+'21'!S7+'22'!S7+'23'!S7+'24'!S7+'25'!S7+'26'!S7+'27'!S7+'28'!S7+'29'!S7+'30'!S7+'31'!S7+'32'!S7+'33'!S7+'34'!S7+'35'!S7+'36'!S7+'37'!S7+'38'!S7+'39'!S7</f>
        <v>100.02051718094026</v>
      </c>
      <c r="D8" s="193">
        <f>'1'!U7+'2'!U7+'3'!U7+'4'!U7+'5'!U7+'6'!U7+'7'!U7+'8'!U7+'9'!U7+'10'!U7+'11'!U7+'12'!U7+'13'!U7+'14'!U7+'15'!U7+'16'!U7+'17'!U7+'18'!U7+'19'!U7+'20'!U7+'21'!U7+'22'!U7+'23'!U7+'24'!U7+'25'!U7+'26'!U7+'27'!U7+'28'!U7+'29'!U7+'30'!U7+'31'!U7+'32'!U7+'33'!U7+'34'!U7+'35'!U7+'36'!U7+'37'!U7+'38'!U7+'39'!U7</f>
        <v>57.154581246251617</v>
      </c>
      <c r="E8" s="120">
        <f>'1'!W7+'2'!W7+'3'!W7+'4'!W7+'5'!W7+'6'!W7+'7'!W7+'8'!W7+'9'!W7+'10'!W7+'11'!W7+'12'!W7+'13'!W7+'14'!W7+'15'!W7+'16'!W7+'17'!W7+'18'!W7+'19'!W7+'20'!W7+'21'!W7+'22'!W7+'23'!W7+'24'!W7+'25'!W7+'26'!W7+'27'!W7+'28'!W7+'29'!W7+'30'!W7+'31'!W7+'32'!W7+'33'!W7+'34'!W7+'35'!W7+'36'!W7+'37'!W7+'38'!W7+'39'!W7</f>
        <v>14</v>
      </c>
      <c r="F8" s="172">
        <f>'1'!Y7+'2'!Y7+'3'!Y7+'4'!Y7+'5'!Y7+'6'!Y7+'7'!Y7+'8'!Y7+'9'!Y7+'10'!Y7+'11'!Y7+'12'!Y7+'13'!Y7+'14'!Y7+'15'!Y7+'16'!Y7+'17'!Y7+'18'!Y7+'19'!Y7+'20'!Y7+'21'!Y7+'22'!Y7+'23'!Y7+'24'!Y7+'25'!Y7+'26'!Y7+'27'!Y7+'28'!Y7+'29'!Y7+'30'!Y7+'31'!Y7+'32'!Y7+'33'!Y7+'34'!Y7+'35'!Y7+'36'!Y7+'37'!Y7+'38'!Y7+'39'!Y7</f>
        <v>0</v>
      </c>
      <c r="G8" s="117">
        <v>3</v>
      </c>
      <c r="I8" s="144" t="s">
        <v>260</v>
      </c>
      <c r="J8" s="441">
        <f>J6/J7</f>
        <v>1.2399791723231213</v>
      </c>
      <c r="K8" s="150">
        <f>K6/K7*100</f>
        <v>0.79716564225410258</v>
      </c>
      <c r="L8" s="148" t="s">
        <v>262</v>
      </c>
      <c r="M8" s="151" t="s">
        <v>262</v>
      </c>
      <c r="O8" s="49"/>
      <c r="P8" s="429" t="s">
        <v>563</v>
      </c>
      <c r="Q8" s="429">
        <v>3587529</v>
      </c>
      <c r="R8" s="429">
        <v>3385318</v>
      </c>
    </row>
    <row r="9" spans="1:18" x14ac:dyDescent="0.2">
      <c r="A9" s="159" t="s">
        <v>222</v>
      </c>
      <c r="B9" s="3" t="s">
        <v>27</v>
      </c>
      <c r="C9" s="174">
        <f>'1'!S8+'2'!S8+'3'!S8+'4'!S8+'5'!S8+'6'!S8+'7'!S8+'8'!S8+'9'!S8+'10'!S8+'11'!S8+'12'!S8+'13'!S8+'14'!S8+'15'!S8+'16'!S8+'17'!S8+'18'!S8+'19'!S8+'20'!S8+'21'!S8+'22'!S8+'23'!S8+'24'!S8+'25'!S8+'26'!S8+'27'!S8+'28'!S8+'29'!S8+'30'!S8+'31'!S8+'32'!S8+'33'!S8+'34'!S8+'35'!S8+'36'!S8+'37'!S8+'38'!S8+'39'!S8</f>
        <v>100.80754878517547</v>
      </c>
      <c r="D9" s="193">
        <f>'1'!U8+'2'!U8+'3'!U8+'4'!U8+'5'!U8+'6'!U8+'7'!U8+'8'!U8+'9'!U8+'10'!U8+'11'!U8+'12'!U8+'13'!U8+'14'!U8+'15'!U8+'16'!U8+'17'!U8+'18'!U8+'19'!U8+'20'!U8+'21'!U8+'22'!U8+'23'!U8+'24'!U8+'25'!U8+'26'!U8+'27'!U8+'28'!U8+'29'!U8+'30'!U8+'31'!U8+'32'!U8+'33'!U8+'34'!U8+'35'!U8+'36'!U8+'37'!U8+'38'!U8+'39'!U8</f>
        <v>70.565284149622855</v>
      </c>
      <c r="E9" s="120">
        <f>'1'!W8+'2'!W8+'3'!W8+'4'!W8+'5'!W8+'6'!W8+'7'!W8+'8'!W8+'9'!W8+'10'!W8+'11'!W8+'12'!W8+'13'!W8+'14'!W8+'15'!W8+'16'!W8+'17'!W8+'18'!W8+'19'!W8+'20'!W8+'21'!W8+'22'!W8+'23'!W8+'24'!W8+'25'!W8+'26'!W8+'27'!W8+'28'!W8+'29'!W8+'30'!W8+'31'!W8+'32'!W8+'33'!W8+'34'!W8+'35'!W8+'36'!W8+'37'!W8+'38'!W8+'39'!W8</f>
        <v>0</v>
      </c>
      <c r="F9" s="172">
        <f>'1'!Y8+'2'!Y8+'3'!Y8+'4'!Y8+'5'!Y8+'6'!Y8+'7'!Y8+'8'!Y8+'9'!Y8+'10'!Y8+'11'!Y8+'12'!Y8+'13'!Y8+'14'!Y8+'15'!Y8+'16'!Y8+'17'!Y8+'18'!Y8+'19'!Y8+'20'!Y8+'21'!Y8+'22'!Y8+'23'!Y8+'24'!Y8+'25'!Y8+'26'!Y8+'27'!Y8+'28'!Y8+'29'!Y8+'30'!Y8+'31'!Y8+'32'!Y8+'33'!Y8+'34'!Y8+'35'!Y8+'36'!Y8+'37'!Y8+'38'!Y8+'39'!Y8</f>
        <v>0</v>
      </c>
      <c r="G9" s="117">
        <v>4</v>
      </c>
      <c r="I9" s="152" t="s">
        <v>125</v>
      </c>
      <c r="J9" s="456" t="s">
        <v>609</v>
      </c>
      <c r="K9" s="457"/>
      <c r="L9" s="153"/>
      <c r="M9" s="154"/>
      <c r="O9" s="49"/>
      <c r="P9" s="429" t="s">
        <v>564</v>
      </c>
      <c r="Q9" s="429">
        <v>1982260</v>
      </c>
      <c r="R9" s="429">
        <v>1908128</v>
      </c>
    </row>
    <row r="10" spans="1:18" x14ac:dyDescent="0.2">
      <c r="A10" s="2" t="s">
        <v>223</v>
      </c>
      <c r="B10" s="10" t="s">
        <v>191</v>
      </c>
      <c r="C10" s="175">
        <f>'1'!S9+'2'!S9+'3'!S9+'4'!S9+'5'!S9+'6'!S9+'7'!S9+'8'!S9+'9'!S9+'10'!S9+'11'!S9+'12'!S9+'13'!S9+'14'!S9+'15'!S9+'16'!S9+'17'!S9+'18'!S9+'19'!S9+'20'!S9+'21'!S9+'22'!S9+'23'!S9+'24'!S9+'25'!S9+'26'!S9+'27'!S9+'28'!S9+'29'!S9+'30'!S9+'31'!S9+'32'!S9+'33'!S9+'34'!S9+'35'!S9+'36'!S9+'37'!S9+'38'!S9+'39'!S9</f>
        <v>124.13341599175239</v>
      </c>
      <c r="D10" s="194">
        <f>'1'!U9+'2'!U9+'3'!U9+'4'!U9+'5'!U9+'6'!U9+'7'!U9+'8'!U9+'9'!U9+'10'!U9+'11'!U9+'12'!U9+'13'!U9+'14'!U9+'15'!U9+'16'!U9+'17'!U9+'18'!U9+'19'!U9+'20'!U9+'21'!U9+'22'!U9+'23'!U9+'24'!U9+'25'!U9+'26'!U9+'27'!U9+'28'!U9+'29'!U9+'30'!U9+'31'!U9+'32'!U9+'33'!U9+'34'!U9+'35'!U9+'36'!U9+'37'!U9+'38'!U9+'39'!U9</f>
        <v>36.352749609514731</v>
      </c>
      <c r="E10" s="119">
        <f>'1'!W9+'2'!W9+'3'!W9+'4'!W9+'5'!W9+'6'!W9+'7'!W9+'8'!W9+'9'!W9+'10'!W9+'11'!W9+'12'!W9+'13'!W9+'14'!W9+'15'!W9+'16'!W9+'17'!W9+'18'!W9+'19'!W9+'20'!W9+'21'!W9+'22'!W9+'23'!W9+'24'!W9+'25'!W9+'26'!W9+'27'!W9+'28'!W9+'29'!W9+'30'!W9+'31'!W9+'32'!W9+'33'!W9+'34'!W9+'35'!W9+'36'!W9+'37'!W9+'38'!W9+'39'!W9</f>
        <v>5</v>
      </c>
      <c r="F10" s="171">
        <f>'1'!Y9+'2'!Y9+'3'!Y9+'4'!Y9+'5'!Y9+'6'!Y9+'7'!Y9+'8'!Y9+'9'!Y9+'10'!Y9+'11'!Y9+'12'!Y9+'13'!Y9+'14'!Y9+'15'!Y9+'16'!Y9+'17'!Y9+'18'!Y9+'19'!Y9+'20'!Y9+'21'!Y9+'22'!Y9+'23'!Y9+'24'!Y9+'25'!Y9+'26'!Y9+'27'!Y9+'28'!Y9+'29'!Y9+'30'!Y9+'31'!Y9+'32'!Y9+'33'!Y9+'34'!Y9+'35'!Y9+'36'!Y9+'37'!Y9+'38'!Y9+'39'!Y9</f>
        <v>5</v>
      </c>
      <c r="G10" s="116">
        <v>5</v>
      </c>
      <c r="I10" s="26" t="s">
        <v>261</v>
      </c>
      <c r="O10" s="49"/>
      <c r="P10" s="429" t="s">
        <v>565</v>
      </c>
      <c r="Q10" s="429">
        <v>2933055</v>
      </c>
      <c r="R10" s="429">
        <v>2958496</v>
      </c>
    </row>
    <row r="11" spans="1:18" x14ac:dyDescent="0.2">
      <c r="A11" s="159" t="s">
        <v>224</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37.873754152823921</v>
      </c>
      <c r="E11" s="120">
        <f>'1'!W10+'2'!W10+'3'!W10+'4'!W10+'5'!W10+'6'!W10+'7'!W10+'8'!W10+'9'!W10+'10'!W10+'11'!W10+'12'!W10+'13'!W10+'14'!W10+'15'!W10+'16'!W10+'17'!W10+'18'!W10+'19'!W10+'20'!W10+'21'!W10+'22'!W10+'23'!W10+'24'!W10+'25'!W10+'26'!W10+'27'!W10+'28'!W10+'29'!W10+'30'!W10+'31'!W10+'32'!W10+'33'!W10+'34'!W10+'35'!W10+'36'!W10+'37'!W10+'38'!W10+'39'!W10</f>
        <v>50</v>
      </c>
      <c r="F11" s="172">
        <f>'1'!Y10+'2'!Y10+'3'!Y10+'4'!Y10+'5'!Y10+'6'!Y10+'7'!Y10+'8'!Y10+'9'!Y10+'10'!Y10+'11'!Y10+'12'!Y10+'13'!Y10+'14'!Y10+'15'!Y10+'16'!Y10+'17'!Y10+'18'!Y10+'19'!Y10+'20'!Y10+'21'!Y10+'22'!Y10+'23'!Y10+'24'!Y10+'25'!Y10+'26'!Y10+'27'!Y10+'28'!Y10+'29'!Y10+'30'!Y10+'31'!Y10+'32'!Y10+'33'!Y10+'34'!Y10+'35'!Y10+'36'!Y10+'37'!Y10+'38'!Y10+'39'!Y10</f>
        <v>36</v>
      </c>
      <c r="G11" s="117">
        <v>6</v>
      </c>
      <c r="O11" s="49"/>
      <c r="P11" s="429" t="s">
        <v>566</v>
      </c>
      <c r="Q11" s="429">
        <v>1278601</v>
      </c>
      <c r="R11" s="429">
        <v>1266442</v>
      </c>
    </row>
    <row r="12" spans="1:18" x14ac:dyDescent="0.2">
      <c r="A12" s="159" t="s">
        <v>225</v>
      </c>
      <c r="B12" s="3" t="s">
        <v>268</v>
      </c>
      <c r="C12" s="174">
        <f>'1'!S11+'2'!S11+'3'!S11+'4'!S11+'5'!S11+'6'!S11+'7'!S11+'8'!S11+'9'!S11+'10'!S11+'11'!S11+'12'!S11+'13'!S11+'14'!S11+'15'!S11+'16'!S11+'17'!S11+'18'!S11+'19'!S11+'20'!S11+'21'!S11+'22'!S11+'23'!S11+'24'!S11+'25'!S11+'26'!S11+'27'!S11+'28'!S11+'29'!S11+'30'!S11+'31'!S11+'32'!S11+'33'!S11+'34'!S11+'35'!S11+'36'!S11+'37'!S11+'38'!S11+'39'!S11</f>
        <v>128.75010506930937</v>
      </c>
      <c r="D12" s="193">
        <f>'1'!U11+'2'!U11+'3'!U11+'4'!U11+'5'!U11+'6'!U11+'7'!U11+'8'!U11+'9'!U11+'10'!U11+'11'!U11+'12'!U11+'13'!U11+'14'!U11+'15'!U11+'16'!U11+'17'!U11+'18'!U11+'19'!U11+'20'!U11+'21'!U11+'22'!U11+'23'!U11+'24'!U11+'25'!U11+'26'!U11+'27'!U11+'28'!U11+'29'!U11+'30'!U11+'31'!U11+'32'!U11+'33'!U11+'34'!U11+'35'!U11+'36'!U11+'37'!U11+'38'!U11+'39'!U11</f>
        <v>41.133789869179679</v>
      </c>
      <c r="E12" s="120">
        <f>'1'!W11+'2'!W11+'3'!W11+'4'!W11+'5'!W11+'6'!W11+'7'!W11+'8'!W11+'9'!W11+'10'!W11+'11'!W11+'12'!W11+'13'!W11+'14'!W11+'15'!W11+'16'!W11+'17'!W11+'18'!W11+'19'!W11+'20'!W11+'21'!W11+'22'!W11+'23'!W11+'24'!W11+'25'!W11+'26'!W11+'27'!W11+'28'!W11+'29'!W11+'30'!W11+'31'!W11+'32'!W11+'33'!W11+'34'!W11+'35'!W11+'36'!W11+'37'!W11+'38'!W11+'39'!W11</f>
        <v>11</v>
      </c>
      <c r="F12" s="172">
        <f>'1'!Y11+'2'!Y11+'3'!Y11+'4'!Y11+'5'!Y11+'6'!Y11+'7'!Y11+'8'!Y11+'9'!Y11+'10'!Y11+'11'!Y11+'12'!Y11+'13'!Y11+'14'!Y11+'15'!Y11+'16'!Y11+'17'!Y11+'18'!Y11+'19'!Y11+'20'!Y11+'21'!Y11+'22'!Y11+'23'!Y11+'24'!Y11+'25'!Y11+'26'!Y11+'27'!Y11+'28'!Y11+'29'!Y11+'30'!Y11+'31'!Y11+'32'!Y11+'33'!Y11+'34'!Y11+'35'!Y11+'36'!Y11+'37'!Y11+'38'!Y11+'39'!Y11</f>
        <v>9</v>
      </c>
      <c r="G12" s="117">
        <v>7</v>
      </c>
      <c r="I12" s="26" t="s">
        <v>320</v>
      </c>
      <c r="J12" s="180">
        <f>最終需要_まとめ!C45</f>
        <v>3900</v>
      </c>
      <c r="O12" s="49"/>
      <c r="P12" s="429" t="s">
        <v>567</v>
      </c>
      <c r="Q12" s="429">
        <v>2700326</v>
      </c>
      <c r="R12" s="429">
        <v>2598785</v>
      </c>
    </row>
    <row r="13" spans="1:18" x14ac:dyDescent="0.2">
      <c r="A13" s="159" t="s">
        <v>226</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30.372492836676219</v>
      </c>
      <c r="E13" s="120">
        <f>'1'!W12+'2'!W12+'3'!W12+'4'!W12+'5'!W12+'6'!W12+'7'!W12+'8'!W12+'9'!W12+'10'!W12+'11'!W12+'12'!W12+'13'!W12+'14'!W12+'15'!W12+'16'!W12+'17'!W12+'18'!W12+'19'!W12+'20'!W12+'21'!W12+'22'!W12+'23'!W12+'24'!W12+'25'!W12+'26'!W12+'27'!W12+'28'!W12+'29'!W12+'30'!W12+'31'!W12+'32'!W12+'33'!W12+'34'!W12+'35'!W12+'36'!W12+'37'!W12+'38'!W12+'39'!W12</f>
        <v>2</v>
      </c>
      <c r="F13" s="172">
        <f>'1'!Y12+'2'!Y12+'3'!Y12+'4'!Y12+'5'!Y12+'6'!Y12+'7'!Y12+'8'!Y12+'9'!Y12+'10'!Y12+'11'!Y12+'12'!Y12+'13'!Y12+'14'!Y12+'15'!Y12+'16'!Y12+'17'!Y12+'18'!Y12+'19'!Y12+'20'!Y12+'21'!Y12+'22'!Y12+'23'!Y12+'24'!Y12+'25'!Y12+'26'!Y12+'27'!Y12+'28'!Y12+'29'!Y12+'30'!Y12+'31'!Y12+'32'!Y12+'33'!Y12+'34'!Y12+'35'!Y12+'36'!Y12+'37'!Y12+'38'!Y12+'39'!Y12</f>
        <v>2</v>
      </c>
      <c r="G13" s="117">
        <v>8</v>
      </c>
      <c r="I13" s="177" t="s">
        <v>321</v>
      </c>
      <c r="J13" s="183">
        <f>'1'!H44+'2'!H44+'3'!H44+'4'!H44+'5'!H44+'6'!H44+'7'!H44+'8'!H44+'9'!H44+'10'!H44+'11'!H44+'12'!H44+'13'!H44+'14'!H44+'15'!H44+'16'!H44+'17'!H44+'18'!H44+'19'!H44+'20'!H44+'21'!H44+'22'!H44+'23'!H44+'24'!H44+'25'!H44+'26'!H44+'27'!H44+'28'!H44+'29'!H44+'30'!H44+'31'!H44+'32'!H44+'33'!H44+'34'!H44+'35'!H44+'36'!H44+'37'!H44+'38'!H44+'39'!H44</f>
        <v>561.15232779177279</v>
      </c>
      <c r="O13" s="49"/>
      <c r="P13" s="429" t="s">
        <v>568</v>
      </c>
      <c r="Q13" s="429">
        <v>1115874</v>
      </c>
      <c r="R13" s="429">
        <v>1131429</v>
      </c>
    </row>
    <row r="14" spans="1:18" x14ac:dyDescent="0.2">
      <c r="A14" s="159" t="s">
        <v>227</v>
      </c>
      <c r="B14" s="3" t="s">
        <v>30</v>
      </c>
      <c r="C14" s="174">
        <f>'1'!S13+'2'!S13+'3'!S13+'4'!S13+'5'!S13+'6'!S13+'7'!S13+'8'!S13+'9'!S13+'10'!S13+'11'!S13+'12'!S13+'13'!S13+'14'!S13+'15'!S13+'16'!S13+'17'!S13+'18'!S13+'19'!S13+'20'!S13+'21'!S13+'22'!S13+'23'!S13+'24'!S13+'25'!S13+'26'!S13+'27'!S13+'28'!S13+'29'!S13+'30'!S13+'31'!S13+'32'!S13+'33'!S13+'34'!S13+'35'!S13+'36'!S13+'37'!S13+'38'!S13+'39'!S13</f>
        <v>105.26315806275979</v>
      </c>
      <c r="D14" s="193">
        <f>'1'!U13+'2'!U13+'3'!U13+'4'!U13+'5'!U13+'6'!U13+'7'!U13+'8'!U13+'9'!U13+'10'!U13+'11'!U13+'12'!U13+'13'!U13+'14'!U13+'15'!U13+'16'!U13+'17'!U13+'18'!U13+'19'!U13+'20'!U13+'21'!U13+'22'!U13+'23'!U13+'24'!U13+'25'!U13+'26'!U13+'27'!U13+'28'!U13+'29'!U13+'30'!U13+'31'!U13+'32'!U13+'33'!U13+'34'!U13+'35'!U13+'36'!U13+'37'!U13+'38'!U13+'39'!U13</f>
        <v>30.260456116604441</v>
      </c>
      <c r="E14" s="120">
        <f>'1'!W13+'2'!W13+'3'!W13+'4'!W13+'5'!W13+'6'!W13+'7'!W13+'8'!W13+'9'!W13+'10'!W13+'11'!W13+'12'!W13+'13'!W13+'14'!W13+'15'!W13+'16'!W13+'17'!W13+'18'!W13+'19'!W13+'20'!W13+'21'!W13+'22'!W13+'23'!W13+'24'!W13+'25'!W13+'26'!W13+'27'!W13+'28'!W13+'29'!W13+'30'!W13+'31'!W13+'32'!W13+'33'!W13+'34'!W13+'35'!W13+'36'!W13+'37'!W13+'38'!W13+'39'!W13</f>
        <v>2</v>
      </c>
      <c r="F14" s="172">
        <f>'1'!Y13+'2'!Y13+'3'!Y13+'4'!Y13+'5'!Y13+'6'!Y13+'7'!Y13+'8'!Y13+'9'!Y13+'10'!Y13+'11'!Y13+'12'!Y13+'13'!Y13+'14'!Y13+'15'!Y13+'16'!Y13+'17'!Y13+'18'!Y13+'19'!Y13+'20'!Y13+'21'!Y13+'22'!Y13+'23'!Y13+'24'!Y13+'25'!Y13+'26'!Y13+'27'!Y13+'28'!Y13+'29'!Y13+'30'!Y13+'31'!Y13+'32'!Y13+'33'!Y13+'34'!Y13+'35'!Y13+'36'!Y13+'37'!Y13+'38'!Y13+'39'!Y13</f>
        <v>2</v>
      </c>
      <c r="G14" s="117">
        <v>9</v>
      </c>
      <c r="I14" s="178" t="s">
        <v>322</v>
      </c>
      <c r="J14" s="184">
        <f>'1'!R44+'2'!R44+'3'!R44+'4'!R44+'5'!R44+'6'!R44+'7'!R44+'8'!R44+'9'!R44+'10'!R44+'11'!R44+'12'!R44+'13'!R44+'14'!R44+'15'!R44+'16'!R44+'17'!R44+'18'!R44+'19'!R44+'20'!R44+'21'!R44+'22'!R44+'23'!R44+'24'!R44+'25'!R44+'26'!R44+'27'!R44+'28'!R44+'29'!R44+'30'!R44+'31'!R44+'32'!R44+'33'!R44+'34'!R44+'35'!R44+'36'!R44+'37'!R44+'38'!R44+'39'!R44</f>
        <v>374.67731141016424</v>
      </c>
      <c r="L14" t="s">
        <v>178</v>
      </c>
      <c r="O14" s="49"/>
      <c r="P14" s="429" t="s">
        <v>569</v>
      </c>
      <c r="Q14" s="429">
        <v>672561</v>
      </c>
      <c r="R14" s="429">
        <v>686870</v>
      </c>
    </row>
    <row r="15" spans="1:18" x14ac:dyDescent="0.2">
      <c r="A15" s="159" t="s">
        <v>2</v>
      </c>
      <c r="B15" s="3" t="s">
        <v>365</v>
      </c>
      <c r="C15" s="174">
        <f>'1'!S14+'2'!S14+'3'!S14+'4'!S14+'5'!S14+'6'!S14+'7'!S14+'8'!S14+'9'!S14+'10'!S14+'11'!S14+'12'!S14+'13'!S14+'14'!S14+'15'!S14+'16'!S14+'17'!S14+'18'!S14+'19'!S14+'20'!S14+'21'!S14+'22'!S14+'23'!S14+'24'!S14+'25'!S14+'26'!S14+'27'!S14+'28'!S14+'29'!S14+'30'!S14+'31'!S14+'32'!S14+'33'!S14+'34'!S14+'35'!S14+'36'!S14+'37'!S14+'38'!S14+'39'!S14</f>
        <v>106.33961943725149</v>
      </c>
      <c r="D15" s="193">
        <f>'1'!U14+'2'!U14+'3'!U14+'4'!U14+'5'!U14+'6'!U14+'7'!U14+'8'!U14+'9'!U14+'10'!U14+'11'!U14+'12'!U14+'13'!U14+'14'!U14+'15'!U14+'16'!U14+'17'!U14+'18'!U14+'19'!U14+'20'!U14+'21'!U14+'22'!U14+'23'!U14+'24'!U14+'25'!U14+'26'!U14+'27'!U14+'28'!U14+'29'!U14+'30'!U14+'31'!U14+'32'!U14+'33'!U14+'34'!U14+'35'!U14+'36'!U14+'37'!U14+'38'!U14+'39'!U14</f>
        <v>38.265405990366332</v>
      </c>
      <c r="E15" s="120">
        <f>'1'!W14+'2'!W14+'3'!W14+'4'!W14+'5'!W14+'6'!W14+'7'!W14+'8'!W14+'9'!W14+'10'!W14+'11'!W14+'12'!W14+'13'!W14+'14'!W14+'15'!W14+'16'!W14+'17'!W14+'18'!W14+'19'!W14+'20'!W14+'21'!W14+'22'!W14+'23'!W14+'24'!W14+'25'!W14+'26'!W14+'27'!W14+'28'!W14+'29'!W14+'30'!W14+'31'!W14+'32'!W14+'33'!W14+'34'!W14+'35'!W14+'36'!W14+'37'!W14+'38'!W14+'39'!W14</f>
        <v>12</v>
      </c>
      <c r="F15" s="172">
        <f>'1'!Y14+'2'!Y14+'3'!Y14+'4'!Y14+'5'!Y14+'6'!Y14+'7'!Y14+'8'!Y14+'9'!Y14+'10'!Y14+'11'!Y14+'12'!Y14+'13'!Y14+'14'!Y14+'15'!Y14+'16'!Y14+'17'!Y14+'18'!Y14+'19'!Y14+'20'!Y14+'21'!Y14+'22'!Y14+'23'!Y14+'24'!Y14+'25'!Y14+'26'!Y14+'27'!Y14+'28'!Y14+'29'!Y14+'30'!Y14+'31'!Y14+'32'!Y14+'33'!Y14+'34'!Y14+'35'!Y14+'36'!Y14+'37'!Y14+'38'!Y14+'39'!Y14</f>
        <v>11</v>
      </c>
      <c r="G15" s="117">
        <v>10</v>
      </c>
      <c r="I15" s="179" t="s">
        <v>323</v>
      </c>
      <c r="J15" s="182">
        <f>J12+J13+J14</f>
        <v>4835.8296392019374</v>
      </c>
      <c r="O15" s="49"/>
      <c r="P15" s="429" t="s">
        <v>570</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102.74685760872937</v>
      </c>
      <c r="D16" s="193">
        <f>'1'!U15+'2'!U15+'3'!U15+'4'!U15+'5'!U15+'6'!U15+'7'!U15+'8'!U15+'9'!U15+'10'!U15+'11'!U15+'12'!U15+'13'!U15+'14'!U15+'15'!U15+'16'!U15+'17'!U15+'18'!U15+'19'!U15+'20'!U15+'21'!U15+'22'!U15+'23'!U15+'24'!U15+'25'!U15+'26'!U15+'27'!U15+'28'!U15+'29'!U15+'30'!U15+'31'!U15+'32'!U15+'33'!U15+'34'!U15+'35'!U15+'36'!U15+'37'!U15+'38'!U15+'39'!U15</f>
        <v>47.058242476853941</v>
      </c>
      <c r="E16" s="120">
        <f>'1'!W15+'2'!W15+'3'!W15+'4'!W15+'5'!W15+'6'!W15+'7'!W15+'8'!W15+'9'!W15+'10'!W15+'11'!W15+'12'!W15+'13'!W15+'14'!W15+'15'!W15+'16'!W15+'17'!W15+'18'!W15+'19'!W15+'20'!W15+'21'!W15+'22'!W15+'23'!W15+'24'!W15+'25'!W15+'26'!W15+'27'!W15+'28'!W15+'29'!W15+'30'!W15+'31'!W15+'32'!W15+'33'!W15+'34'!W15+'35'!W15+'36'!W15+'37'!W15+'38'!W15+'39'!W15</f>
        <v>10</v>
      </c>
      <c r="F16" s="172">
        <f>'1'!Y15+'2'!Y15+'3'!Y15+'4'!Y15+'5'!Y15+'6'!Y15+'7'!Y15+'8'!Y15+'9'!Y15+'10'!Y15+'11'!Y15+'12'!Y15+'13'!Y15+'14'!Y15+'15'!Y15+'16'!Y15+'17'!Y15+'18'!Y15+'19'!Y15+'20'!Y15+'21'!Y15+'22'!Y15+'23'!Y15+'24'!Y15+'25'!Y15+'26'!Y15+'27'!Y15+'28'!Y15+'29'!Y15+'30'!Y15+'31'!Y15+'32'!Y15+'33'!Y15+'34'!Y15+'35'!Y15+'36'!Y15+'37'!Y15+'38'!Y15+'39'!Y15</f>
        <v>8</v>
      </c>
      <c r="G16" s="117">
        <v>11</v>
      </c>
      <c r="J16" s="181" t="s">
        <v>355</v>
      </c>
      <c r="O16" s="49"/>
      <c r="P16" s="429" t="s">
        <v>571</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117.99522055986343</v>
      </c>
      <c r="D17" s="193">
        <f>'1'!U16+'2'!U16+'3'!U16+'4'!U16+'5'!U16+'6'!U16+'7'!U16+'8'!U16+'9'!U16+'10'!U16+'11'!U16+'12'!U16+'13'!U16+'14'!U16+'15'!U16+'16'!U16+'17'!U16+'18'!U16+'19'!U16+'20'!U16+'21'!U16+'22'!U16+'23'!U16+'24'!U16+'25'!U16+'26'!U16+'27'!U16+'28'!U16+'29'!U16+'30'!U16+'31'!U16+'32'!U16+'33'!U16+'34'!U16+'35'!U16+'36'!U16+'37'!U16+'38'!U16+'39'!U16</f>
        <v>28.337374093905712</v>
      </c>
      <c r="E17" s="120">
        <f>'1'!W16+'2'!W16+'3'!W16+'4'!W16+'5'!W16+'6'!W16+'7'!W16+'8'!W16+'9'!W16+'10'!W16+'11'!W16+'12'!W16+'13'!W16+'14'!W16+'15'!W16+'16'!W16+'17'!W16+'18'!W16+'19'!W16+'20'!W16+'21'!W16+'22'!W16+'23'!W16+'24'!W16+'25'!W16+'26'!W16+'27'!W16+'28'!W16+'29'!W16+'30'!W16+'31'!W16+'32'!W16+'33'!W16+'34'!W16+'35'!W16+'36'!W16+'37'!W16+'38'!W16+'39'!W16</f>
        <v>2</v>
      </c>
      <c r="F17" s="172">
        <f>'1'!Y16+'2'!Y16+'3'!Y16+'4'!Y16+'5'!Y16+'6'!Y16+'7'!Y16+'8'!Y16+'9'!Y16+'10'!Y16+'11'!Y16+'12'!Y16+'13'!Y16+'14'!Y16+'15'!Y16+'16'!Y16+'17'!Y16+'18'!Y16+'19'!Y16+'20'!Y16+'21'!Y16+'22'!Y16+'23'!Y16+'24'!Y16+'25'!Y16+'26'!Y16+'27'!Y16+'28'!Y16+'29'!Y16+'30'!Y16+'31'!Y16+'32'!Y16+'33'!Y16+'34'!Y16+'35'!Y16+'36'!Y16+'37'!Y16+'38'!Y16+'39'!Y16</f>
        <v>2</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109.81757343997123</v>
      </c>
      <c r="D18" s="193">
        <f>'1'!U17+'2'!U17+'3'!U17+'4'!U17+'5'!U17+'6'!U17+'7'!U17+'8'!U17+'9'!U17+'10'!U17+'11'!U17+'12'!U17+'13'!U17+'14'!U17+'15'!U17+'16'!U17+'17'!U17+'18'!U17+'19'!U17+'20'!U17+'21'!U17+'22'!U17+'23'!U17+'24'!U17+'25'!U17+'26'!U17+'27'!U17+'28'!U17+'29'!U17+'30'!U17+'31'!U17+'32'!U17+'33'!U17+'34'!U17+'35'!U17+'36'!U17+'37'!U17+'38'!U17+'39'!U17</f>
        <v>24.551360829479979</v>
      </c>
      <c r="E18" s="120">
        <f>'1'!W17+'2'!W17+'3'!W17+'4'!W17+'5'!W17+'6'!W17+'7'!W17+'8'!W17+'9'!W17+'10'!W17+'11'!W17+'12'!W17+'13'!W17+'14'!W17+'15'!W17+'16'!W17+'17'!W17+'18'!W17+'19'!W17+'20'!W17+'21'!W17+'22'!W17+'23'!W17+'24'!W17+'25'!W17+'26'!W17+'27'!W17+'28'!W17+'29'!W17+'30'!W17+'31'!W17+'32'!W17+'33'!W17+'34'!W17+'35'!W17+'36'!W17+'37'!W17+'38'!W17+'39'!W17</f>
        <v>4</v>
      </c>
      <c r="F18" s="172">
        <f>'1'!Y17+'2'!Y17+'3'!Y17+'4'!Y17+'5'!Y17+'6'!Y17+'7'!Y17+'8'!Y17+'9'!Y17+'10'!Y17+'11'!Y17+'12'!Y17+'13'!Y17+'14'!Y17+'15'!Y17+'16'!Y17+'17'!Y17+'18'!Y17+'19'!Y17+'20'!Y17+'21'!Y17+'22'!Y17+'23'!Y17+'24'!Y17+'25'!Y17+'26'!Y17+'27'!Y17+'28'!Y17+'29'!Y17+'30'!Y17+'31'!Y17+'32'!Y17+'33'!Y17+'34'!Y17+'35'!Y17+'36'!Y17+'37'!Y17+'38'!Y17+'39'!Y17</f>
        <v>4</v>
      </c>
      <c r="G18" s="117">
        <v>13</v>
      </c>
      <c r="O18" s="49">
        <v>100</v>
      </c>
      <c r="P18" s="430" t="s">
        <v>562</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129.55266898786186</v>
      </c>
      <c r="D19" s="193">
        <f>'1'!U18+'2'!U18+'3'!U18+'4'!U18+'5'!U18+'6'!U18+'7'!U18+'8'!U18+'9'!U18+'10'!U18+'11'!U18+'12'!U18+'13'!U18+'14'!U18+'15'!U18+'16'!U18+'17'!U18+'18'!U18+'19'!U18+'20'!U18+'21'!U18+'22'!U18+'23'!U18+'24'!U18+'25'!U18+'26'!U18+'27'!U18+'28'!U18+'29'!U18+'30'!U18+'31'!U18+'32'!U18+'33'!U18+'34'!U18+'35'!U18+'36'!U18+'37'!U18+'38'!U18+'39'!U18</f>
        <v>55.169897285442737</v>
      </c>
      <c r="E19" s="120">
        <f>'1'!W18+'2'!W18+'3'!W18+'4'!W18+'5'!W18+'6'!W18+'7'!W18+'8'!W18+'9'!W18+'10'!W18+'11'!W18+'12'!W18+'13'!W18+'14'!W18+'15'!W18+'16'!W18+'17'!W18+'18'!W18+'19'!W18+'20'!W18+'21'!W18+'22'!W18+'23'!W18+'24'!W18+'25'!W18+'26'!W18+'27'!W18+'28'!W18+'29'!W18+'30'!W18+'31'!W18+'32'!W18+'33'!W18+'34'!W18+'35'!W18+'36'!W18+'37'!W18+'38'!W18+'39'!W18</f>
        <v>13</v>
      </c>
      <c r="F19" s="172">
        <f>'1'!Y18+'2'!Y18+'3'!Y18+'4'!Y18+'5'!Y18+'6'!Y18+'7'!Y18+'8'!Y18+'9'!Y18+'10'!Y18+'11'!Y18+'12'!Y18+'13'!Y18+'14'!Y18+'15'!Y18+'16'!Y18+'17'!Y18+'18'!Y18+'19'!Y18+'20'!Y18+'21'!Y18+'22'!Y18+'23'!Y18+'24'!Y18+'25'!Y18+'26'!Y18+'27'!Y18+'28'!Y18+'29'!Y18+'30'!Y18+'31'!Y18+'32'!Y18+'33'!Y18+'34'!Y18+'35'!Y18+'36'!Y18+'37'!Y18+'38'!Y18+'39'!Y18</f>
        <v>10</v>
      </c>
      <c r="G19" s="117">
        <v>14</v>
      </c>
      <c r="L19" t="s">
        <v>611</v>
      </c>
      <c r="O19" s="49"/>
      <c r="P19" s="430" t="s">
        <v>572</v>
      </c>
      <c r="Q19" s="435">
        <v>3587529</v>
      </c>
      <c r="R19" s="429">
        <v>3385318</v>
      </c>
    </row>
    <row r="20" spans="1:18" x14ac:dyDescent="0.2">
      <c r="A20" s="159" t="s">
        <v>7</v>
      </c>
      <c r="B20" s="3" t="s">
        <v>269</v>
      </c>
      <c r="C20" s="174">
        <f>'1'!S19+'2'!S19+'3'!S19+'4'!S19+'5'!S19+'6'!S19+'7'!S19+'8'!S19+'9'!S19+'10'!S19+'11'!S19+'12'!S19+'13'!S19+'14'!S19+'15'!S19+'16'!S19+'17'!S19+'18'!S19+'19'!S19+'20'!S19+'21'!S19+'22'!S19+'23'!S19+'24'!S19+'25'!S19+'26'!S19+'27'!S19+'28'!S19+'29'!S19+'30'!S19+'31'!S19+'32'!S19+'33'!S19+'34'!S19+'35'!S19+'36'!S19+'37'!S19+'38'!S19+'39'!S19</f>
        <v>102.11374305078816</v>
      </c>
      <c r="D20" s="193">
        <f>'1'!U19+'2'!U19+'3'!U19+'4'!U19+'5'!U19+'6'!U19+'7'!U19+'8'!U19+'9'!U19+'10'!U19+'11'!U19+'12'!U19+'13'!U19+'14'!U19+'15'!U19+'16'!U19+'17'!U19+'18'!U19+'19'!U19+'20'!U19+'21'!U19+'22'!U19+'23'!U19+'24'!U19+'25'!U19+'26'!U19+'27'!U19+'28'!U19+'29'!U19+'30'!U19+'31'!U19+'32'!U19+'33'!U19+'34'!U19+'35'!U19+'36'!U19+'37'!U19+'38'!U19+'39'!U19</f>
        <v>42.136923561289983</v>
      </c>
      <c r="E20" s="120">
        <f>'1'!W19+'2'!W19+'3'!W19+'4'!W19+'5'!W19+'6'!W19+'7'!W19+'8'!W19+'9'!W19+'10'!W19+'11'!W19+'12'!W19+'13'!W19+'14'!W19+'15'!W19+'16'!W19+'17'!W19+'18'!W19+'19'!W19+'20'!W19+'21'!W19+'22'!W19+'23'!W19+'24'!W19+'25'!W19+'26'!W19+'27'!W19+'28'!W19+'29'!W19+'30'!W19+'31'!W19+'32'!W19+'33'!W19+'34'!W19+'35'!W19+'36'!W19+'37'!W19+'38'!W19+'39'!W19</f>
        <v>5</v>
      </c>
      <c r="F20" s="172">
        <f>'1'!Y19+'2'!Y19+'3'!Y19+'4'!Y19+'5'!Y19+'6'!Y19+'7'!Y19+'8'!Y19+'9'!Y19+'10'!Y19+'11'!Y19+'12'!Y19+'13'!Y19+'14'!Y19+'15'!Y19+'16'!Y19+'17'!Y19+'18'!Y19+'19'!Y19+'20'!Y19+'21'!Y19+'22'!Y19+'23'!Y19+'24'!Y19+'25'!Y19+'26'!Y19+'27'!Y19+'28'!Y19+'29'!Y19+'30'!Y19+'31'!Y19+'32'!Y19+'33'!Y19+'34'!Y19+'35'!Y19+'36'!Y19+'37'!Y19+'38'!Y19+'39'!Y19</f>
        <v>5</v>
      </c>
      <c r="G20" s="117">
        <v>15</v>
      </c>
      <c r="O20" s="49">
        <v>202</v>
      </c>
      <c r="P20" s="430" t="s">
        <v>573</v>
      </c>
      <c r="Q20" s="429">
        <v>1983439</v>
      </c>
      <c r="R20" s="429">
        <v>1820927</v>
      </c>
    </row>
    <row r="21" spans="1:18" x14ac:dyDescent="0.2">
      <c r="A21" s="159" t="s">
        <v>8</v>
      </c>
      <c r="B21" s="3" t="s">
        <v>270</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44.086968301273366</v>
      </c>
      <c r="E21" s="120">
        <f>'1'!W20+'2'!W20+'3'!W20+'4'!W20+'5'!W20+'6'!W20+'7'!W20+'8'!W20+'9'!W20+'10'!W20+'11'!W20+'12'!W20+'13'!W20+'14'!W20+'15'!W20+'16'!W20+'17'!W20+'18'!W20+'19'!W20+'20'!W20+'21'!W20+'22'!W20+'23'!W20+'24'!W20+'25'!W20+'26'!W20+'27'!W20+'28'!W20+'29'!W20+'30'!W20+'31'!W20+'32'!W20+'33'!W20+'34'!W20+'35'!W20+'36'!W20+'37'!W20+'38'!W20+'39'!W20</f>
        <v>7</v>
      </c>
      <c r="F21" s="172">
        <f>'1'!Y20+'2'!Y20+'3'!Y20+'4'!Y20+'5'!Y20+'6'!Y20+'7'!Y20+'8'!Y20+'9'!Y20+'10'!Y20+'11'!Y20+'12'!Y20+'13'!Y20+'14'!Y20+'15'!Y20+'16'!Y20+'17'!Y20+'18'!Y20+'19'!Y20+'20'!Y20+'21'!Y20+'22'!Y20+'23'!Y20+'24'!Y20+'25'!Y20+'26'!Y20+'27'!Y20+'28'!Y20+'29'!Y20+'30'!Y20+'31'!Y20+'32'!Y20+'33'!Y20+'34'!Y20+'35'!Y20+'36'!Y20+'37'!Y20+'38'!Y20+'39'!Y20</f>
        <v>7</v>
      </c>
      <c r="G21" s="117">
        <v>16</v>
      </c>
      <c r="O21" s="49">
        <v>204</v>
      </c>
      <c r="P21" s="430" t="s">
        <v>574</v>
      </c>
      <c r="Q21" s="429">
        <v>1396599</v>
      </c>
      <c r="R21" s="429">
        <v>1365527</v>
      </c>
    </row>
    <row r="22" spans="1:18" x14ac:dyDescent="0.2">
      <c r="A22" s="159" t="s">
        <v>9</v>
      </c>
      <c r="B22" s="3" t="s">
        <v>271</v>
      </c>
      <c r="C22" s="174">
        <f>'1'!S21+'2'!S21+'3'!S21+'4'!S21+'5'!S21+'6'!S21+'7'!S21+'8'!S21+'9'!S21+'10'!S21+'11'!S21+'12'!S21+'13'!S21+'14'!S21+'15'!S21+'16'!S21+'17'!S21+'18'!S21+'19'!S21+'20'!S21+'21'!S21+'22'!S21+'23'!S21+'24'!S21+'25'!S21+'26'!S21+'27'!S21+'28'!S21+'29'!S21+'30'!S21+'31'!S21+'32'!S21+'33'!S21+'34'!S21+'35'!S21+'36'!S21+'37'!S21+'38'!S21+'39'!S21</f>
        <v>105.91048402685428</v>
      </c>
      <c r="D22" s="193">
        <f>'1'!U21+'2'!U21+'3'!U21+'4'!U21+'5'!U21+'6'!U21+'7'!U21+'8'!U21+'9'!U21+'10'!U21+'11'!U21+'12'!U21+'13'!U21+'14'!U21+'15'!U21+'16'!U21+'17'!U21+'18'!U21+'19'!U21+'20'!U21+'21'!U21+'22'!U21+'23'!U21+'24'!U21+'25'!U21+'26'!U21+'27'!U21+'28'!U21+'29'!U21+'30'!U21+'31'!U21+'32'!U21+'33'!U21+'34'!U21+'35'!U21+'36'!U21+'37'!U21+'38'!U21+'39'!U21</f>
        <v>41.499618230930658</v>
      </c>
      <c r="E22" s="120">
        <f>'1'!W21+'2'!W21+'3'!W21+'4'!W21+'5'!W21+'6'!W21+'7'!W21+'8'!W21+'9'!W21+'10'!W21+'11'!W21+'12'!W21+'13'!W21+'14'!W21+'15'!W21+'16'!W21+'17'!W21+'18'!W21+'19'!W21+'20'!W21+'21'!W21+'22'!W21+'23'!W21+'24'!W21+'25'!W21+'26'!W21+'27'!W21+'28'!W21+'29'!W21+'30'!W21+'31'!W21+'32'!W21+'33'!W21+'34'!W21+'35'!W21+'36'!W21+'37'!W21+'38'!W21+'39'!W21</f>
        <v>10</v>
      </c>
      <c r="F22" s="172">
        <f>'1'!Y21+'2'!Y21+'3'!Y21+'4'!Y21+'5'!Y21+'6'!Y21+'7'!Y21+'8'!Y21+'9'!Y21+'10'!Y21+'11'!Y21+'12'!Y21+'13'!Y21+'14'!Y21+'15'!Y21+'16'!Y21+'17'!Y21+'18'!Y21+'19'!Y21+'20'!Y21+'21'!Y21+'22'!Y21+'23'!Y21+'24'!Y21+'25'!Y21+'26'!Y21+'27'!Y21+'28'!Y21+'29'!Y21+'30'!Y21+'31'!Y21+'32'!Y21+'33'!Y21+'34'!Y21+'35'!Y21+'36'!Y21+'37'!Y21+'38'!Y21+'39'!Y21</f>
        <v>9</v>
      </c>
      <c r="G22" s="117">
        <v>17</v>
      </c>
      <c r="O22" s="49">
        <v>206</v>
      </c>
      <c r="P22" s="430" t="s">
        <v>575</v>
      </c>
      <c r="Q22" s="429">
        <v>207491</v>
      </c>
      <c r="R22" s="429">
        <v>198864</v>
      </c>
    </row>
    <row r="23" spans="1:18" x14ac:dyDescent="0.2">
      <c r="A23" s="159" t="s">
        <v>10</v>
      </c>
      <c r="B23" s="3" t="s">
        <v>272</v>
      </c>
      <c r="C23" s="174">
        <f>'1'!S22+'2'!S22+'3'!S22+'4'!S22+'5'!S22+'6'!S22+'7'!S22+'8'!S22+'9'!S22+'10'!S22+'11'!S22+'12'!S22+'13'!S22+'14'!S22+'15'!S22+'16'!S22+'17'!S22+'18'!S22+'19'!S22+'20'!S22+'21'!S22+'22'!S22+'23'!S22+'24'!S22+'25'!S22+'26'!S22+'27'!S22+'28'!S22+'29'!S22+'30'!S22+'31'!S22+'32'!S22+'33'!S22+'34'!S22+'35'!S22+'36'!S22+'37'!S22+'38'!S22+'39'!S22</f>
        <v>102.67006952484476</v>
      </c>
      <c r="D23" s="193">
        <f>'1'!U22+'2'!U22+'3'!U22+'4'!U22+'5'!U22+'6'!U22+'7'!U22+'8'!U22+'9'!U22+'10'!U22+'11'!U22+'12'!U22+'13'!U22+'14'!U22+'15'!U22+'16'!U22+'17'!U22+'18'!U22+'19'!U22+'20'!U22+'21'!U22+'22'!U22+'23'!U22+'24'!U22+'25'!U22+'26'!U22+'27'!U22+'28'!U22+'29'!U22+'30'!U22+'31'!U22+'32'!U22+'33'!U22+'34'!U22+'35'!U22+'36'!U22+'37'!U22+'38'!U22+'39'!U22</f>
        <v>36.038231474629846</v>
      </c>
      <c r="E23" s="120">
        <f>'1'!W22+'2'!W22+'3'!W22+'4'!W22+'5'!W22+'6'!W22+'7'!W22+'8'!W22+'9'!W22+'10'!W22+'11'!W22+'12'!W22+'13'!W22+'14'!W22+'15'!W22+'16'!W22+'17'!W22+'18'!W22+'19'!W22+'20'!W22+'21'!W22+'22'!W22+'23'!W22+'24'!W22+'25'!W22+'26'!W22+'27'!W22+'28'!W22+'29'!W22+'30'!W22+'31'!W22+'32'!W22+'33'!W22+'34'!W22+'35'!W22+'36'!W22+'37'!W22+'38'!W22+'39'!W22</f>
        <v>3</v>
      </c>
      <c r="F23" s="172">
        <f>'1'!Y22+'2'!Y22+'3'!Y22+'4'!Y22+'5'!Y22+'6'!Y22+'7'!Y22+'8'!Y22+'9'!Y22+'10'!Y22+'11'!Y22+'12'!Y22+'13'!Y22+'14'!Y22+'15'!Y22+'16'!Y22+'17'!Y22+'18'!Y22+'19'!Y22+'20'!Y22+'21'!Y22+'22'!Y22+'23'!Y22+'24'!Y22+'25'!Y22+'26'!Y22+'27'!Y22+'28'!Y22+'29'!Y22+'30'!Y22+'31'!Y22+'32'!Y22+'33'!Y22+'34'!Y22+'35'!Y22+'36'!Y22+'37'!Y22+'38'!Y22+'39'!Y22</f>
        <v>3</v>
      </c>
      <c r="G23" s="117">
        <v>18</v>
      </c>
      <c r="O23" s="49"/>
      <c r="P23" s="430" t="s">
        <v>564</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102.99707770161692</v>
      </c>
      <c r="D24" s="193">
        <f>'1'!U23+'2'!U23+'3'!U23+'4'!U23+'5'!U23+'6'!U23+'7'!U23+'8'!U23+'9'!U23+'10'!U23+'11'!U23+'12'!U23+'13'!U23+'14'!U23+'15'!U23+'16'!U23+'17'!U23+'18'!U23+'19'!U23+'20'!U23+'21'!U23+'22'!U23+'23'!U23+'24'!U23+'25'!U23+'26'!U23+'27'!U23+'28'!U23+'29'!U23+'30'!U23+'31'!U23+'32'!U23+'33'!U23+'34'!U23+'35'!U23+'36'!U23+'37'!U23+'38'!U23+'39'!U23</f>
        <v>34.500355653610988</v>
      </c>
      <c r="E24" s="120">
        <f>'1'!W23+'2'!W23+'3'!W23+'4'!W23+'5'!W23+'6'!W23+'7'!W23+'8'!W23+'9'!W23+'10'!W23+'11'!W23+'12'!W23+'13'!W23+'14'!W23+'15'!W23+'16'!W23+'17'!W23+'18'!W23+'19'!W23+'20'!W23+'21'!W23+'22'!W23+'23'!W23+'24'!W23+'25'!W23+'26'!W23+'27'!W23+'28'!W23+'29'!W23+'30'!W23+'31'!W23+'32'!W23+'33'!W23+'34'!W23+'35'!W23+'36'!W23+'37'!W23+'38'!W23+'39'!W23</f>
        <v>6</v>
      </c>
      <c r="F24" s="172">
        <f>'1'!Y23+'2'!Y23+'3'!Y23+'4'!Y23+'5'!Y23+'6'!Y23+'7'!Y23+'8'!Y23+'9'!Y23+'10'!Y23+'11'!Y23+'12'!Y23+'13'!Y23+'14'!Y23+'15'!Y23+'16'!Y23+'17'!Y23+'18'!Y23+'19'!Y23+'20'!Y23+'21'!Y23+'22'!Y23+'23'!Y23+'24'!Y23+'25'!Y23+'26'!Y23+'27'!Y23+'28'!Y23+'29'!Y23+'30'!Y23+'31'!Y23+'32'!Y23+'33'!Y23+'34'!Y23+'35'!Y23+'36'!Y23+'37'!Y23+'38'!Y23+'39'!Y23</f>
        <v>6</v>
      </c>
      <c r="G24" s="117">
        <v>19</v>
      </c>
      <c r="O24" s="49">
        <v>207</v>
      </c>
      <c r="P24" s="430" t="s">
        <v>576</v>
      </c>
      <c r="Q24" s="429">
        <v>654478</v>
      </c>
      <c r="R24" s="429">
        <v>639533</v>
      </c>
    </row>
    <row r="25" spans="1:18" x14ac:dyDescent="0.2">
      <c r="A25" s="159" t="s">
        <v>12</v>
      </c>
      <c r="B25" s="3" t="s">
        <v>367</v>
      </c>
      <c r="C25" s="174">
        <f>'1'!S24+'2'!S24+'3'!S24+'4'!S24+'5'!S24+'6'!S24+'7'!S24+'8'!S24+'9'!S24+'10'!S24+'11'!S24+'12'!S24+'13'!S24+'14'!S24+'15'!S24+'16'!S24+'17'!S24+'18'!S24+'19'!S24+'20'!S24+'21'!S24+'22'!S24+'23'!S24+'24'!S24+'25'!S24+'26'!S24+'27'!S24+'28'!S24+'29'!S24+'30'!S24+'31'!S24+'32'!S24+'33'!S24+'34'!S24+'35'!S24+'36'!S24+'37'!S24+'38'!S24+'39'!S24</f>
        <v>112.31482844405225</v>
      </c>
      <c r="D25" s="193">
        <f>'1'!U24+'2'!U24+'3'!U24+'4'!U24+'5'!U24+'6'!U24+'7'!U24+'8'!U24+'9'!U24+'10'!U24+'11'!U24+'12'!U24+'13'!U24+'14'!U24+'15'!U24+'16'!U24+'17'!U24+'18'!U24+'19'!U24+'20'!U24+'21'!U24+'22'!U24+'23'!U24+'24'!U24+'25'!U24+'26'!U24+'27'!U24+'28'!U24+'29'!U24+'30'!U24+'31'!U24+'32'!U24+'33'!U24+'34'!U24+'35'!U24+'36'!U24+'37'!U24+'38'!U24+'39'!U24</f>
        <v>36.164492909050161</v>
      </c>
      <c r="E25" s="120">
        <f>'1'!W24+'2'!W24+'3'!W24+'4'!W24+'5'!W24+'6'!W24+'7'!W24+'8'!W24+'9'!W24+'10'!W24+'11'!W24+'12'!W24+'13'!W24+'14'!W24+'15'!W24+'16'!W24+'17'!W24+'18'!W24+'19'!W24+'20'!W24+'21'!W24+'22'!W24+'23'!W24+'24'!W24+'25'!W24+'26'!W24+'27'!W24+'28'!W24+'29'!W24+'30'!W24+'31'!W24+'32'!W24+'33'!W24+'34'!W24+'35'!W24+'36'!W24+'37'!W24+'38'!W24+'39'!W24</f>
        <v>3</v>
      </c>
      <c r="F25" s="172">
        <f>'1'!Y24+'2'!Y24+'3'!Y24+'4'!Y24+'5'!Y24+'6'!Y24+'7'!Y24+'8'!Y24+'9'!Y24+'10'!Y24+'11'!Y24+'12'!Y24+'13'!Y24+'14'!Y24+'15'!Y24+'16'!Y24+'17'!Y24+'18'!Y24+'19'!Y24+'20'!Y24+'21'!Y24+'22'!Y24+'23'!Y24+'24'!Y24+'25'!Y24+'26'!Y24+'27'!Y24+'28'!Y24+'29'!Y24+'30'!Y24+'31'!Y24+'32'!Y24+'33'!Y24+'34'!Y24+'35'!Y24+'36'!Y24+'37'!Y24+'38'!Y24+'39'!Y24</f>
        <v>4</v>
      </c>
      <c r="G25" s="117">
        <v>20</v>
      </c>
      <c r="O25" s="49">
        <v>214</v>
      </c>
      <c r="P25" s="430" t="s">
        <v>577</v>
      </c>
      <c r="Q25" s="429">
        <v>470475</v>
      </c>
      <c r="R25" s="429">
        <v>449216</v>
      </c>
    </row>
    <row r="26" spans="1:18" x14ac:dyDescent="0.2">
      <c r="A26" s="159" t="s">
        <v>13</v>
      </c>
      <c r="B26" s="3" t="s">
        <v>192</v>
      </c>
      <c r="C26" s="174">
        <f>'1'!S25+'2'!S25+'3'!S25+'4'!S25+'5'!S25+'6'!S25+'7'!S25+'8'!S25+'9'!S25+'10'!S25+'11'!S25+'12'!S25+'13'!S25+'14'!S25+'15'!S25+'16'!S25+'17'!S25+'18'!S25+'19'!S25+'20'!S25+'21'!S25+'22'!S25+'23'!S25+'24'!S25+'25'!S25+'26'!S25+'27'!S25+'28'!S25+'29'!S25+'30'!S25+'31'!S25+'32'!S25+'33'!S25+'34'!S25+'35'!S25+'36'!S25+'37'!S25+'38'!S25+'39'!S25</f>
        <v>113.98246159281099</v>
      </c>
      <c r="D26" s="193">
        <f>'1'!U25+'2'!U25+'3'!U25+'4'!U25+'5'!U25+'6'!U25+'7'!U25+'8'!U25+'9'!U25+'10'!U25+'11'!U25+'12'!U25+'13'!U25+'14'!U25+'15'!U25+'16'!U25+'17'!U25+'18'!U25+'19'!U25+'20'!U25+'21'!U25+'22'!U25+'23'!U25+'24'!U25+'25'!U25+'26'!U25+'27'!U25+'28'!U25+'29'!U25+'30'!U25+'31'!U25+'32'!U25+'33'!U25+'34'!U25+'35'!U25+'36'!U25+'37'!U25+'38'!U25+'39'!U25</f>
        <v>24.320465761779928</v>
      </c>
      <c r="E26" s="120">
        <f>'1'!W25+'2'!W25+'3'!W25+'4'!W25+'5'!W25+'6'!W25+'7'!W25+'8'!W25+'9'!W25+'10'!W25+'11'!W25+'12'!W25+'13'!W25+'14'!W25+'15'!W25+'16'!W25+'17'!W25+'18'!W25+'19'!W25+'20'!W25+'21'!W25+'22'!W25+'23'!W25+'24'!W25+'25'!W25+'26'!W25+'27'!W25+'28'!W25+'29'!W25+'30'!W25+'31'!W25+'32'!W25+'33'!W25+'34'!W25+'35'!W25+'36'!W25+'37'!W25+'38'!W25+'39'!W25</f>
        <v>3</v>
      </c>
      <c r="F26" s="172">
        <f>'1'!Y25+'2'!Y25+'3'!Y25+'4'!Y25+'5'!Y25+'6'!Y25+'7'!Y25+'8'!Y25+'9'!Y25+'10'!Y25+'11'!Y25+'12'!Y25+'13'!Y25+'14'!Y25+'15'!Y25+'16'!Y25+'17'!Y25+'18'!Y25+'19'!Y25+'20'!Y25+'21'!Y25+'22'!Y25+'23'!Y25+'24'!Y25+'25'!Y25+'26'!Y25+'27'!Y25+'28'!Y25+'29'!Y25+'30'!Y25+'31'!Y25+'32'!Y25+'33'!Y25+'34'!Y25+'35'!Y25+'36'!Y25+'37'!Y25+'38'!Y25+'39'!Y25</f>
        <v>3</v>
      </c>
      <c r="G26" s="117">
        <v>21</v>
      </c>
      <c r="O26" s="49">
        <v>217</v>
      </c>
      <c r="P26" s="430" t="s">
        <v>578</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130.62795955271216</v>
      </c>
      <c r="D27" s="195">
        <f>'1'!U26+'2'!U26+'3'!U26+'4'!U26+'5'!U26+'6'!U26+'7'!U26+'8'!U26+'9'!U26+'10'!U26+'11'!U26+'12'!U26+'13'!U26+'14'!U26+'15'!U26+'16'!U26+'17'!U26+'18'!U26+'19'!U26+'20'!U26+'21'!U26+'22'!U26+'23'!U26+'24'!U26+'25'!U26+'26'!U26+'27'!U26+'28'!U26+'29'!U26+'30'!U26+'31'!U26+'32'!U26+'33'!U26+'34'!U26+'35'!U26+'36'!U26+'37'!U26+'38'!U26+'39'!U26</f>
        <v>50.804650306975631</v>
      </c>
      <c r="E27" s="121">
        <f>'1'!W26+'2'!W26+'3'!W26+'4'!W26+'5'!W26+'6'!W26+'7'!W26+'8'!W26+'9'!W26+'10'!W26+'11'!W26+'12'!W26+'13'!W26+'14'!W26+'15'!W26+'16'!W26+'17'!W26+'18'!W26+'19'!W26+'20'!W26+'21'!W26+'22'!W26+'23'!W26+'24'!W26+'25'!W26+'26'!W26+'27'!W26+'28'!W26+'29'!W26+'30'!W26+'31'!W26+'32'!W26+'33'!W26+'34'!W26+'35'!W26+'36'!W26+'37'!W26+'38'!W26+'39'!W26</f>
        <v>9</v>
      </c>
      <c r="F27" s="173">
        <f>'1'!Y26+'2'!Y26+'3'!Y26+'4'!Y26+'5'!Y26+'6'!Y26+'7'!Y26+'8'!Y26+'9'!Y26+'10'!Y26+'11'!Y26+'12'!Y26+'13'!Y26+'14'!Y26+'15'!Y26+'16'!Y26+'17'!Y26+'18'!Y26+'19'!Y26+'20'!Y26+'21'!Y26+'22'!Y26+'23'!Y26+'24'!Y26+'25'!Y26+'26'!Y26+'27'!Y26+'28'!Y26+'29'!Y26+'30'!Y26+'31'!Y26+'32'!Y26+'33'!Y26+'34'!Y26+'35'!Y26+'36'!Y26+'37'!Y26+'38'!Y26+'39'!Y26</f>
        <v>6</v>
      </c>
      <c r="G27" s="55">
        <v>22</v>
      </c>
      <c r="O27" s="49">
        <v>219</v>
      </c>
      <c r="P27" s="430" t="s">
        <v>579</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117.22538293554587</v>
      </c>
      <c r="D28" s="193">
        <f>'1'!U27+'2'!U27+'3'!U27+'4'!U27+'5'!U27+'6'!U27+'7'!U27+'8'!U27+'9'!U27+'10'!U27+'11'!U27+'12'!U27+'13'!U27+'14'!U27+'15'!U27+'16'!U27+'17'!U27+'18'!U27+'19'!U27+'20'!U27+'21'!U27+'22'!U27+'23'!U27+'24'!U27+'25'!U27+'26'!U27+'27'!U27+'28'!U27+'29'!U27+'30'!U27+'31'!U27+'32'!U27+'33'!U27+'34'!U27+'35'!U27+'36'!U27+'37'!U27+'38'!U27+'39'!U27</f>
        <v>51.619028745497701</v>
      </c>
      <c r="E28" s="120">
        <f>'1'!W27+'2'!W27+'3'!W27+'4'!W27+'5'!W27+'6'!W27+'7'!W27+'8'!W27+'9'!W27+'10'!W27+'11'!W27+'12'!W27+'13'!W27+'14'!W27+'15'!W27+'16'!W27+'17'!W27+'18'!W27+'19'!W27+'20'!W27+'21'!W27+'22'!W27+'23'!W27+'24'!W27+'25'!W27+'26'!W27+'27'!W27+'28'!W27+'29'!W27+'30'!W27+'31'!W27+'32'!W27+'33'!W27+'34'!W27+'35'!W27+'36'!W27+'37'!W27+'38'!W27+'39'!W27</f>
        <v>13</v>
      </c>
      <c r="F28" s="172">
        <f>'1'!Y27+'2'!Y27+'3'!Y27+'4'!Y27+'5'!Y27+'6'!Y27+'7'!Y27+'8'!Y27+'9'!Y27+'10'!Y27+'11'!Y27+'12'!Y27+'13'!Y27+'14'!Y27+'15'!Y27+'16'!Y27+'17'!Y27+'18'!Y27+'19'!Y27+'20'!Y27+'21'!Y27+'22'!Y27+'23'!Y27+'24'!Y27+'25'!Y27+'26'!Y27+'27'!Y27+'28'!Y27+'29'!Y27+'30'!Y27+'31'!Y27+'32'!Y27+'33'!Y27+'34'!Y27+'35'!Y27+'36'!Y27+'37'!Y27+'38'!Y27+'39'!Y27</f>
        <v>8</v>
      </c>
      <c r="G28" s="117">
        <v>23</v>
      </c>
      <c r="O28" s="49">
        <v>301</v>
      </c>
      <c r="P28" s="430" t="s">
        <v>580</v>
      </c>
      <c r="Q28" s="429">
        <v>62895</v>
      </c>
      <c r="R28" s="429">
        <v>61899</v>
      </c>
    </row>
    <row r="29" spans="1:18" x14ac:dyDescent="0.2">
      <c r="A29" s="159" t="s">
        <v>16</v>
      </c>
      <c r="B29" s="3" t="s">
        <v>193</v>
      </c>
      <c r="C29" s="174">
        <f>'1'!S28+'2'!S28+'3'!S28+'4'!S28+'5'!S28+'6'!S28+'7'!S28+'8'!S28+'9'!S28+'10'!S28+'11'!S28+'12'!S28+'13'!S28+'14'!S28+'15'!S28+'16'!S28+'17'!S28+'18'!S28+'19'!S28+'20'!S28+'21'!S28+'22'!S28+'23'!S28+'24'!S28+'25'!S28+'26'!S28+'27'!S28+'28'!S28+'29'!S28+'30'!S28+'31'!S28+'32'!S28+'33'!S28+'34'!S28+'35'!S28+'36'!S28+'37'!S28+'38'!S28+'39'!S28</f>
        <v>104.96297663855464</v>
      </c>
      <c r="D29" s="193">
        <f>'1'!U28+'2'!U28+'3'!U28+'4'!U28+'5'!U28+'6'!U28+'7'!U28+'8'!U28+'9'!U28+'10'!U28+'11'!U28+'12'!U28+'13'!U28+'14'!U28+'15'!U28+'16'!U28+'17'!U28+'18'!U28+'19'!U28+'20'!U28+'21'!U28+'22'!U28+'23'!U28+'24'!U28+'25'!U28+'26'!U28+'27'!U28+'28'!U28+'29'!U28+'30'!U28+'31'!U28+'32'!U28+'33'!U28+'34'!U28+'35'!U28+'36'!U28+'37'!U28+'38'!U28+'39'!U28</f>
        <v>36.291546788071699</v>
      </c>
      <c r="E29" s="120">
        <f>'1'!W28+'2'!W28+'3'!W28+'4'!W28+'5'!W28+'6'!W28+'7'!W28+'8'!W28+'9'!W28+'10'!W28+'11'!W28+'12'!W28+'13'!W28+'14'!W28+'15'!W28+'16'!W28+'17'!W28+'18'!W28+'19'!W28+'20'!W28+'21'!W28+'22'!W28+'23'!W28+'24'!W28+'25'!W28+'26'!W28+'27'!W28+'28'!W28+'29'!W28+'30'!W28+'31'!W28+'32'!W28+'33'!W28+'34'!W28+'35'!W28+'36'!W28+'37'!W28+'38'!W28+'39'!W28</f>
        <v>1</v>
      </c>
      <c r="F29" s="172">
        <f>'1'!Y28+'2'!Y28+'3'!Y28+'4'!Y28+'5'!Y28+'6'!Y28+'7'!Y28+'8'!Y28+'9'!Y28+'10'!Y28+'11'!Y28+'12'!Y28+'13'!Y28+'14'!Y28+'15'!Y28+'16'!Y28+'17'!Y28+'18'!Y28+'19'!Y28+'20'!Y28+'21'!Y28+'22'!Y28+'23'!Y28+'24'!Y28+'25'!Y28+'26'!Y28+'27'!Y28+'28'!Y28+'29'!Y28+'30'!Y28+'31'!Y28+'32'!Y28+'33'!Y28+'34'!Y28+'35'!Y28+'36'!Y28+'37'!Y28+'38'!Y28+'39'!Y28</f>
        <v>1</v>
      </c>
      <c r="G29" s="117">
        <v>24</v>
      </c>
      <c r="O29" s="49"/>
      <c r="P29" s="430" t="s">
        <v>565</v>
      </c>
      <c r="Q29" s="429">
        <v>2933055</v>
      </c>
      <c r="R29" s="429">
        <v>2958496</v>
      </c>
    </row>
    <row r="30" spans="1:18" x14ac:dyDescent="0.2">
      <c r="A30" s="159" t="s">
        <v>17</v>
      </c>
      <c r="B30" s="3" t="s">
        <v>273</v>
      </c>
      <c r="C30" s="174">
        <f>'1'!S29+'2'!S29+'3'!S29+'4'!S29+'5'!S29+'6'!S29+'7'!S29+'8'!S29+'9'!S29+'10'!S29+'11'!S29+'12'!S29+'13'!S29+'14'!S29+'15'!S29+'16'!S29+'17'!S29+'18'!S29+'19'!S29+'20'!S29+'21'!S29+'22'!S29+'23'!S29+'24'!S29+'25'!S29+'26'!S29+'27'!S29+'28'!S29+'29'!S29+'30'!S29+'31'!S29+'32'!S29+'33'!S29+'34'!S29+'35'!S29+'36'!S29+'37'!S29+'38'!S29+'39'!S29</f>
        <v>112.05591379292714</v>
      </c>
      <c r="D30" s="193">
        <f>'1'!U29+'2'!U29+'3'!U29+'4'!U29+'5'!U29+'6'!U29+'7'!U29+'8'!U29+'9'!U29+'10'!U29+'11'!U29+'12'!U29+'13'!U29+'14'!U29+'15'!U29+'16'!U29+'17'!U29+'18'!U29+'19'!U29+'20'!U29+'21'!U29+'22'!U29+'23'!U29+'24'!U29+'25'!U29+'26'!U29+'27'!U29+'28'!U29+'29'!U29+'30'!U29+'31'!U29+'32'!U29+'33'!U29+'34'!U29+'35'!U29+'36'!U29+'37'!U29+'38'!U29+'39'!U29</f>
        <v>54.16964986838849</v>
      </c>
      <c r="E30" s="120">
        <f>'1'!W29+'2'!W29+'3'!W29+'4'!W29+'5'!W29+'6'!W29+'7'!W29+'8'!W29+'9'!W29+'10'!W29+'11'!W29+'12'!W29+'13'!W29+'14'!W29+'15'!W29+'16'!W29+'17'!W29+'18'!W29+'19'!W29+'20'!W29+'21'!W29+'22'!W29+'23'!W29+'24'!W29+'25'!W29+'26'!W29+'27'!W29+'28'!W29+'29'!W29+'30'!W29+'31'!W29+'32'!W29+'33'!W29+'34'!W29+'35'!W29+'36'!W29+'37'!W29+'38'!W29+'39'!W29</f>
        <v>1</v>
      </c>
      <c r="F30" s="172">
        <f>'1'!Y29+'2'!Y29+'3'!Y29+'4'!Y29+'5'!Y29+'6'!Y29+'7'!Y29+'8'!Y29+'9'!Y29+'10'!Y29+'11'!Y29+'12'!Y29+'13'!Y29+'14'!Y29+'15'!Y29+'16'!Y29+'17'!Y29+'18'!Y29+'19'!Y29+'20'!Y29+'21'!Y29+'22'!Y29+'23'!Y29+'24'!Y29+'25'!Y29+'26'!Y29+'27'!Y29+'28'!Y29+'29'!Y29+'30'!Y29+'31'!Y29+'32'!Y29+'33'!Y29+'34'!Y29+'35'!Y29+'36'!Y29+'37'!Y29+'38'!Y29+'39'!Y29</f>
        <v>1</v>
      </c>
      <c r="G30" s="117">
        <v>25</v>
      </c>
      <c r="O30" s="49">
        <v>203</v>
      </c>
      <c r="P30" s="430" t="s">
        <v>581</v>
      </c>
      <c r="Q30" s="429">
        <v>1187637</v>
      </c>
      <c r="R30" s="429">
        <v>1167801</v>
      </c>
    </row>
    <row r="31" spans="1:18" x14ac:dyDescent="0.2">
      <c r="A31" s="159" t="s">
        <v>18</v>
      </c>
      <c r="B31" s="3" t="s">
        <v>274</v>
      </c>
      <c r="C31" s="174">
        <f>'1'!S30+'2'!S30+'3'!S30+'4'!S30+'5'!S30+'6'!S30+'7'!S30+'8'!S30+'9'!S30+'10'!S30+'11'!S30+'12'!S30+'13'!S30+'14'!S30+'15'!S30+'16'!S30+'17'!S30+'18'!S30+'19'!S30+'20'!S30+'21'!S30+'22'!S30+'23'!S30+'24'!S30+'25'!S30+'26'!S30+'27'!S30+'28'!S30+'29'!S30+'30'!S30+'31'!S30+'32'!S30+'33'!S30+'34'!S30+'35'!S30+'36'!S30+'37'!S30+'38'!S30+'39'!S30</f>
        <v>110.99034004280809</v>
      </c>
      <c r="D31" s="193">
        <f>'1'!U30+'2'!U30+'3'!U30+'4'!U30+'5'!U30+'6'!U30+'7'!U30+'8'!U30+'9'!U30+'10'!U30+'11'!U30+'12'!U30+'13'!U30+'14'!U30+'15'!U30+'16'!U30+'17'!U30+'18'!U30+'19'!U30+'20'!U30+'21'!U30+'22'!U30+'23'!U30+'24'!U30+'25'!U30+'26'!U30+'27'!U30+'28'!U30+'29'!U30+'30'!U30+'31'!U30+'32'!U30+'33'!U30+'34'!U30+'35'!U30+'36'!U30+'37'!U30+'38'!U30+'39'!U30</f>
        <v>71.576905752072165</v>
      </c>
      <c r="E31" s="120">
        <f>'1'!W30+'2'!W30+'3'!W30+'4'!W30+'5'!W30+'6'!W30+'7'!W30+'8'!W30+'9'!W30+'10'!W30+'11'!W30+'12'!W30+'13'!W30+'14'!W30+'15'!W30+'16'!W30+'17'!W30+'18'!W30+'19'!W30+'20'!W30+'21'!W30+'22'!W30+'23'!W30+'24'!W30+'25'!W30+'26'!W30+'27'!W30+'28'!W30+'29'!W30+'30'!W30+'31'!W30+'32'!W30+'33'!W30+'34'!W30+'35'!W30+'36'!W30+'37'!W30+'38'!W30+'39'!W30</f>
        <v>5</v>
      </c>
      <c r="F31" s="172">
        <f>'1'!Y30+'2'!Y30+'3'!Y30+'4'!Y30+'5'!Y30+'6'!Y30+'7'!Y30+'8'!Y30+'9'!Y30+'10'!Y30+'11'!Y30+'12'!Y30+'13'!Y30+'14'!Y30+'15'!Y30+'16'!Y30+'17'!Y30+'18'!Y30+'19'!Y30+'20'!Y30+'21'!Y30+'22'!Y30+'23'!Y30+'24'!Y30+'25'!Y30+'26'!Y30+'27'!Y30+'28'!Y30+'29'!Y30+'30'!Y30+'31'!Y30+'32'!Y30+'33'!Y30+'34'!Y30+'35'!Y30+'36'!Y30+'37'!Y30+'38'!Y30+'39'!Y30</f>
        <v>6</v>
      </c>
      <c r="G31" s="117">
        <v>26</v>
      </c>
      <c r="O31" s="49">
        <v>210</v>
      </c>
      <c r="P31" s="430" t="s">
        <v>582</v>
      </c>
      <c r="Q31" s="429">
        <v>868757</v>
      </c>
      <c r="R31" s="429">
        <v>843054</v>
      </c>
    </row>
    <row r="32" spans="1:18" x14ac:dyDescent="0.2">
      <c r="A32" s="159" t="s">
        <v>19</v>
      </c>
      <c r="B32" s="3" t="s">
        <v>275</v>
      </c>
      <c r="C32" s="174">
        <f>'1'!S31+'2'!S31+'3'!S31+'4'!S31+'5'!S31+'6'!S31+'7'!S31+'8'!S31+'9'!S31+'10'!S31+'11'!S31+'12'!S31+'13'!S31+'14'!S31+'15'!S31+'16'!S31+'17'!S31+'18'!S31+'19'!S31+'20'!S31+'21'!S31+'22'!S31+'23'!S31+'24'!S31+'25'!S31+'26'!S31+'27'!S31+'28'!S31+'29'!S31+'30'!S31+'31'!S31+'32'!S31+'33'!S31+'34'!S31+'35'!S31+'36'!S31+'37'!S31+'38'!S31+'39'!S31</f>
        <v>248.50024566468679</v>
      </c>
      <c r="D32" s="193">
        <f>'1'!U31+'2'!U31+'3'!U31+'4'!U31+'5'!U31+'6'!U31+'7'!U31+'8'!U31+'9'!U31+'10'!U31+'11'!U31+'12'!U31+'13'!U31+'14'!U31+'15'!U31+'16'!U31+'17'!U31+'18'!U31+'19'!U31+'20'!U31+'21'!U31+'22'!U31+'23'!U31+'24'!U31+'25'!U31+'26'!U31+'27'!U31+'28'!U31+'29'!U31+'30'!U31+'31'!U31+'32'!U31+'33'!U31+'34'!U31+'35'!U31+'36'!U31+'37'!U31+'38'!U31+'39'!U31</f>
        <v>173.71982822611497</v>
      </c>
      <c r="E32" s="120">
        <f>'1'!W31+'2'!W31+'3'!W31+'4'!W31+'5'!W31+'6'!W31+'7'!W31+'8'!W31+'9'!W31+'10'!W31+'11'!W31+'12'!W31+'13'!W31+'14'!W31+'15'!W31+'16'!W31+'17'!W31+'18'!W31+'19'!W31+'20'!W31+'21'!W31+'22'!W31+'23'!W31+'24'!W31+'25'!W31+'26'!W31+'27'!W31+'28'!W31+'29'!W31+'30'!W31+'31'!W31+'32'!W31+'33'!W31+'34'!W31+'35'!W31+'36'!W31+'37'!W31+'38'!W31+'39'!W31</f>
        <v>57</v>
      </c>
      <c r="F32" s="172">
        <f>'1'!Y31+'2'!Y31+'3'!Y31+'4'!Y31+'5'!Y31+'6'!Y31+'7'!Y31+'8'!Y31+'9'!Y31+'10'!Y31+'11'!Y31+'12'!Y31+'13'!Y31+'14'!Y31+'15'!Y31+'16'!Y31+'17'!Y31+'18'!Y31+'19'!Y31+'20'!Y31+'21'!Y31+'22'!Y31+'23'!Y31+'24'!Y31+'25'!Y31+'26'!Y31+'27'!Y31+'28'!Y31+'29'!Y31+'30'!Y31+'31'!Y31+'32'!Y31+'33'!Y31+'34'!Y31+'35'!Y31+'36'!Y31+'37'!Y31+'38'!Y31+'39'!Y31</f>
        <v>44</v>
      </c>
      <c r="G32" s="117">
        <v>27</v>
      </c>
      <c r="O32" s="49">
        <v>216</v>
      </c>
      <c r="P32" s="430" t="s">
        <v>583</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145.85617986415579</v>
      </c>
      <c r="D33" s="193">
        <f>'1'!U32+'2'!U32+'3'!U32+'4'!U32+'5'!U32+'6'!U32+'7'!U32+'8'!U32+'9'!U32+'10'!U32+'11'!U32+'12'!U32+'13'!U32+'14'!U32+'15'!U32+'16'!U32+'17'!U32+'18'!U32+'19'!U32+'20'!U32+'21'!U32+'22'!U32+'23'!U32+'24'!U32+'25'!U32+'26'!U32+'27'!U32+'28'!U32+'29'!U32+'30'!U32+'31'!U32+'32'!U32+'33'!U32+'34'!U32+'35'!U32+'36'!U32+'37'!U32+'38'!U32+'39'!U32</f>
        <v>93.822116545833609</v>
      </c>
      <c r="E33" s="120">
        <f>'1'!W32+'2'!W32+'3'!W32+'4'!W32+'5'!W32+'6'!W32+'7'!W32+'8'!W32+'9'!W32+'10'!W32+'11'!W32+'12'!W32+'13'!W32+'14'!W32+'15'!W32+'16'!W32+'17'!W32+'18'!W32+'19'!W32+'20'!W32+'21'!W32+'22'!W32+'23'!W32+'24'!W32+'25'!W32+'26'!W32+'27'!W32+'28'!W32+'29'!W32+'30'!W32+'31'!W32+'32'!W32+'33'!W32+'34'!W32+'35'!W32+'36'!W32+'37'!W32+'38'!W32+'39'!W32</f>
        <v>7</v>
      </c>
      <c r="F33" s="172">
        <f>'1'!Y32+'2'!Y32+'3'!Y32+'4'!Y32+'5'!Y32+'6'!Y32+'7'!Y32+'8'!Y32+'9'!Y32+'10'!Y32+'11'!Y32+'12'!Y32+'13'!Y32+'14'!Y32+'15'!Y32+'16'!Y32+'17'!Y32+'18'!Y32+'19'!Y32+'20'!Y32+'21'!Y32+'22'!Y32+'23'!Y32+'24'!Y32+'25'!Y32+'26'!Y32+'27'!Y32+'28'!Y32+'29'!Y32+'30'!Y32+'31'!Y32+'32'!Y32+'33'!Y32+'34'!Y32+'35'!Y32+'36'!Y32+'37'!Y32+'38'!Y32+'39'!Y32</f>
        <v>7</v>
      </c>
      <c r="G33" s="117">
        <v>28</v>
      </c>
      <c r="O33" s="49">
        <v>381</v>
      </c>
      <c r="P33" s="430" t="s">
        <v>584</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231.91025283775414</v>
      </c>
      <c r="D34" s="193">
        <f>'1'!U33+'2'!U33+'3'!U33+'4'!U33+'5'!U33+'6'!U33+'7'!U33+'8'!U33+'9'!U33+'10'!U33+'11'!U33+'12'!U33+'13'!U33+'14'!U33+'15'!U33+'16'!U33+'17'!U33+'18'!U33+'19'!U33+'20'!U33+'21'!U33+'22'!U33+'23'!U33+'24'!U33+'25'!U33+'26'!U33+'27'!U33+'28'!U33+'29'!U33+'30'!U33+'31'!U33+'32'!U33+'33'!U33+'34'!U33+'35'!U33+'36'!U33+'37'!U33+'38'!U33+'39'!U33</f>
        <v>203.46798744966031</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1</v>
      </c>
      <c r="G34" s="117">
        <v>29</v>
      </c>
      <c r="O34" s="49">
        <v>382</v>
      </c>
      <c r="P34" s="430" t="s">
        <v>585</v>
      </c>
      <c r="Q34" s="429">
        <v>178102</v>
      </c>
      <c r="R34" s="429">
        <v>194975</v>
      </c>
    </row>
    <row r="35" spans="1:18" x14ac:dyDescent="0.2">
      <c r="A35" s="159" t="s">
        <v>22</v>
      </c>
      <c r="B35" s="3" t="s">
        <v>378</v>
      </c>
      <c r="C35" s="174">
        <f>'1'!S34+'2'!S34+'3'!S34+'4'!S34+'5'!S34+'6'!S34+'7'!S34+'8'!S34+'9'!S34+'10'!S34+'11'!S34+'12'!S34+'13'!S34+'14'!S34+'15'!S34+'16'!S34+'17'!S34+'18'!S34+'19'!S34+'20'!S34+'21'!S34+'22'!S34+'23'!S34+'24'!S34+'25'!S34+'26'!S34+'27'!S34+'28'!S34+'29'!S34+'30'!S34+'31'!S34+'32'!S34+'33'!S34+'34'!S34+'35'!S34+'36'!S34+'37'!S34+'38'!S34+'39'!S34</f>
        <v>187.76037237927616</v>
      </c>
      <c r="D35" s="193">
        <f>'1'!U34+'2'!U34+'3'!U34+'4'!U34+'5'!U34+'6'!U34+'7'!U34+'8'!U34+'9'!U34+'10'!U34+'11'!U34+'12'!U34+'13'!U34+'14'!U34+'15'!U34+'16'!U34+'17'!U34+'18'!U34+'19'!U34+'20'!U34+'21'!U34+'22'!U34+'23'!U34+'24'!U34+'25'!U34+'26'!U34+'27'!U34+'28'!U34+'29'!U34+'30'!U34+'31'!U34+'32'!U34+'33'!U34+'34'!U34+'35'!U34+'36'!U34+'37'!U34+'38'!U34+'39'!U34</f>
        <v>135.3469821587467</v>
      </c>
      <c r="E35" s="120">
        <f>'1'!W34+'2'!W34+'3'!W34+'4'!W34+'5'!W34+'6'!W34+'7'!W34+'8'!W34+'9'!W34+'10'!W34+'11'!W34+'12'!W34+'13'!W34+'14'!W34+'15'!W34+'16'!W34+'17'!W34+'18'!W34+'19'!W34+'20'!W34+'21'!W34+'22'!W34+'23'!W34+'24'!W34+'25'!W34+'26'!W34+'27'!W34+'28'!W34+'29'!W34+'30'!W34+'31'!W34+'32'!W34+'33'!W34+'34'!W34+'35'!W34+'36'!W34+'37'!W34+'38'!W34+'39'!W34</f>
        <v>17</v>
      </c>
      <c r="F35" s="172">
        <f>'1'!Y34+'2'!Y34+'3'!Y34+'4'!Y34+'5'!Y34+'6'!Y34+'7'!Y34+'8'!Y34+'9'!Y34+'10'!Y34+'11'!Y34+'12'!Y34+'13'!Y34+'14'!Y34+'15'!Y34+'16'!Y34+'17'!Y34+'18'!Y34+'19'!Y34+'20'!Y34+'21'!Y34+'22'!Y34+'23'!Y34+'24'!Y34+'25'!Y34+'26'!Y34+'27'!Y34+'28'!Y34+'29'!Y34+'30'!Y34+'31'!Y34+'32'!Y34+'33'!Y34+'34'!Y34+'35'!Y34+'36'!Y34+'37'!Y34+'38'!Y34+'39'!Y34</f>
        <v>16</v>
      </c>
      <c r="G35" s="117">
        <v>30</v>
      </c>
      <c r="O35" s="49"/>
      <c r="P35" s="430" t="s">
        <v>566</v>
      </c>
      <c r="Q35" s="429">
        <v>1278601</v>
      </c>
      <c r="R35" s="429">
        <v>1266442</v>
      </c>
    </row>
    <row r="36" spans="1:18" x14ac:dyDescent="0.2">
      <c r="A36" s="159" t="s">
        <v>23</v>
      </c>
      <c r="B36" s="3" t="s">
        <v>194</v>
      </c>
      <c r="C36" s="174">
        <f>'1'!S35+'2'!S35+'3'!S35+'4'!S35+'5'!S35+'6'!S35+'7'!S35+'8'!S35+'9'!S35+'10'!S35+'11'!S35+'12'!S35+'13'!S35+'14'!S35+'15'!S35+'16'!S35+'17'!S35+'18'!S35+'19'!S35+'20'!S35+'21'!S35+'22'!S35+'23'!S35+'24'!S35+'25'!S35+'26'!S35+'27'!S35+'28'!S35+'29'!S35+'30'!S35+'31'!S35+'32'!S35+'33'!S35+'34'!S35+'35'!S35+'36'!S35+'37'!S35+'38'!S35+'39'!S35</f>
        <v>102.07129049269714</v>
      </c>
      <c r="D36" s="193">
        <f>'1'!U35+'2'!U35+'3'!U35+'4'!U35+'5'!U35+'6'!U35+'7'!U35+'8'!U35+'9'!U35+'10'!U35+'11'!U35+'12'!U35+'13'!U35+'14'!U35+'15'!U35+'16'!U35+'17'!U35+'18'!U35+'19'!U35+'20'!U35+'21'!U35+'22'!U35+'23'!U35+'24'!U35+'25'!U35+'26'!U35+'27'!U35+'28'!U35+'29'!U35+'30'!U35+'31'!U35+'32'!U35+'33'!U35+'34'!U35+'35'!U35+'36'!U35+'37'!U35+'38'!U35+'39'!U35</f>
        <v>54.825420883453667</v>
      </c>
      <c r="E36" s="120">
        <f>'1'!W35+'2'!W35+'3'!W35+'4'!W35+'5'!W35+'6'!W35+'7'!W35+'8'!W35+'9'!W35+'10'!W35+'11'!W35+'12'!W35+'13'!W35+'14'!W35+'15'!W35+'16'!W35+'17'!W35+'18'!W35+'19'!W35+'20'!W35+'21'!W35+'22'!W35+'23'!W35+'24'!W35+'25'!W35+'26'!W35+'27'!W35+'28'!W35+'29'!W35+'30'!W35+'31'!W35+'32'!W35+'33'!W35+'34'!W35+'35'!W35+'36'!W35+'37'!W35+'38'!W35+'39'!W35</f>
        <v>15</v>
      </c>
      <c r="F36" s="172">
        <f>'1'!Y35+'2'!Y35+'3'!Y35+'4'!Y35+'5'!Y35+'6'!Y35+'7'!Y35+'8'!Y35+'9'!Y35+'10'!Y35+'11'!Y35+'12'!Y35+'13'!Y35+'14'!Y35+'15'!Y35+'16'!Y35+'17'!Y35+'18'!Y35+'19'!Y35+'20'!Y35+'21'!Y35+'22'!Y35+'23'!Y35+'24'!Y35+'25'!Y35+'26'!Y35+'27'!Y35+'28'!Y35+'29'!Y35+'30'!Y35+'31'!Y35+'32'!Y35+'33'!Y35+'34'!Y35+'35'!Y35+'36'!Y35+'37'!Y35+'38'!Y35+'39'!Y35</f>
        <v>15</v>
      </c>
      <c r="G36" s="117">
        <v>31</v>
      </c>
      <c r="O36" s="49">
        <v>213</v>
      </c>
      <c r="P36" s="430" t="s">
        <v>586</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125.87082874270685</v>
      </c>
      <c r="D37" s="193">
        <f>'1'!U36+'2'!U36+'3'!U36+'4'!U36+'5'!U36+'6'!U36+'7'!U36+'8'!U36+'9'!U36+'10'!U36+'11'!U36+'12'!U36+'13'!U36+'14'!U36+'15'!U36+'16'!U36+'17'!U36+'18'!U36+'19'!U36+'20'!U36+'21'!U36+'22'!U36+'23'!U36+'24'!U36+'25'!U36+'26'!U36+'27'!U36+'28'!U36+'29'!U36+'30'!U36+'31'!U36+'32'!U36+'33'!U36+'34'!U36+'35'!U36+'36'!U36+'37'!U36+'38'!U36+'39'!U36</f>
        <v>88.465720645371789</v>
      </c>
      <c r="E37" s="120">
        <f>'1'!W36+'2'!W36+'3'!W36+'4'!W36+'5'!W36+'6'!W36+'7'!W36+'8'!W36+'9'!W36+'10'!W36+'11'!W36+'12'!W36+'13'!W36+'14'!W36+'15'!W36+'16'!W36+'17'!W36+'18'!W36+'19'!W36+'20'!W36+'21'!W36+'22'!W36+'23'!W36+'24'!W36+'25'!W36+'26'!W36+'27'!W36+'28'!W36+'29'!W36+'30'!W36+'31'!W36+'32'!W36+'33'!W36+'34'!W36+'35'!W36+'36'!W36+'37'!W36+'38'!W36+'39'!W36</f>
        <v>7</v>
      </c>
      <c r="F37" s="172">
        <f>'1'!Y36+'2'!Y36+'3'!Y36+'4'!Y36+'5'!Y36+'6'!Y36+'7'!Y36+'8'!Y36+'9'!Y36+'10'!Y36+'11'!Y36+'12'!Y36+'13'!Y36+'14'!Y36+'15'!Y36+'16'!Y36+'17'!Y36+'18'!Y36+'19'!Y36+'20'!Y36+'21'!Y36+'22'!Y36+'23'!Y36+'24'!Y36+'25'!Y36+'26'!Y36+'27'!Y36+'28'!Y36+'29'!Y36+'30'!Y36+'31'!Y36+'32'!Y36+'33'!Y36+'34'!Y36+'35'!Y36+'36'!Y36+'37'!Y36+'38'!Y36+'39'!Y36</f>
        <v>10</v>
      </c>
      <c r="G37" s="117">
        <v>32</v>
      </c>
      <c r="O37" s="49">
        <v>215</v>
      </c>
      <c r="P37" s="430" t="s">
        <v>587</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120.62678215002468</v>
      </c>
      <c r="D38" s="193">
        <f>'1'!U37+'2'!U37+'3'!U37+'4'!U37+'5'!U37+'6'!U37+'7'!U37+'8'!U37+'9'!U37+'10'!U37+'11'!U37+'12'!U37+'13'!U37+'14'!U37+'15'!U37+'16'!U37+'17'!U37+'18'!U37+'19'!U37+'20'!U37+'21'!U37+'22'!U37+'23'!U37+'24'!U37+'25'!U37+'26'!U37+'27'!U37+'28'!U37+'29'!U37+'30'!U37+'31'!U37+'32'!U37+'33'!U37+'34'!U37+'35'!U37+'36'!U37+'37'!U37+'38'!U37+'39'!U37</f>
        <v>84.938763940219076</v>
      </c>
      <c r="E38" s="120">
        <f>'1'!W37+'2'!W37+'3'!W37+'4'!W37+'5'!W37+'6'!W37+'7'!W37+'8'!W37+'9'!W37+'10'!W37+'11'!W37+'12'!W37+'13'!W37+'14'!W37+'15'!W37+'16'!W37+'17'!W37+'18'!W37+'19'!W37+'20'!W37+'21'!W37+'22'!W37+'23'!W37+'24'!W37+'25'!W37+'26'!W37+'27'!W37+'28'!W37+'29'!W37+'30'!W37+'31'!W37+'32'!W37+'33'!W37+'34'!W37+'35'!W37+'36'!W37+'37'!W37+'38'!W37+'39'!W37</f>
        <v>9</v>
      </c>
      <c r="F38" s="172">
        <f>'1'!Y37+'2'!Y37+'3'!Y37+'4'!Y37+'5'!Y37+'6'!Y37+'7'!Y37+'8'!Y37+'9'!Y37+'10'!Y37+'11'!Y37+'12'!Y37+'13'!Y37+'14'!Y37+'15'!Y37+'16'!Y37+'17'!Y37+'18'!Y37+'19'!Y37+'20'!Y37+'21'!Y37+'22'!Y37+'23'!Y37+'24'!Y37+'25'!Y37+'26'!Y37+'27'!Y37+'28'!Y37+'29'!Y37+'30'!Y37+'31'!Y37+'32'!Y37+'33'!Y37+'34'!Y37+'35'!Y37+'36'!Y37+'37'!Y37+'38'!Y37+'39'!Y37</f>
        <v>5</v>
      </c>
      <c r="G38" s="117">
        <v>33</v>
      </c>
      <c r="O38" s="49">
        <v>218</v>
      </c>
      <c r="P38" s="430" t="s">
        <v>588</v>
      </c>
      <c r="Q38" s="429">
        <v>258553</v>
      </c>
      <c r="R38" s="429">
        <v>243824</v>
      </c>
    </row>
    <row r="39" spans="1:18" x14ac:dyDescent="0.2">
      <c r="A39" s="159" t="s">
        <v>26</v>
      </c>
      <c r="B39" s="3" t="s">
        <v>277</v>
      </c>
      <c r="C39" s="174">
        <f>'1'!S38+'2'!S38+'3'!S38+'4'!S38+'5'!S38+'6'!S38+'7'!S38+'8'!S38+'9'!S38+'10'!S38+'11'!S38+'12'!S38+'13'!S38+'14'!S38+'15'!S38+'16'!S38+'17'!S38+'18'!S38+'19'!S38+'20'!S38+'21'!S38+'22'!S38+'23'!S38+'24'!S38+'25'!S38+'26'!S38+'27'!S38+'28'!S38+'29'!S38+'30'!S38+'31'!S38+'32'!S38+'33'!S38+'34'!S38+'35'!S38+'36'!S38+'37'!S38+'38'!S38+'39'!S38</f>
        <v>130.85975356235292</v>
      </c>
      <c r="D39" s="193">
        <f>'1'!U38+'2'!U38+'3'!U38+'4'!U38+'5'!U38+'6'!U38+'7'!U38+'8'!U38+'9'!U38+'10'!U38+'11'!U38+'12'!U38+'13'!U38+'14'!U38+'15'!U38+'16'!U38+'17'!U38+'18'!U38+'19'!U38+'20'!U38+'21'!U38+'22'!U38+'23'!U38+'24'!U38+'25'!U38+'26'!U38+'27'!U38+'28'!U38+'29'!U38+'30'!U38+'31'!U38+'32'!U38+'33'!U38+'34'!U38+'35'!U38+'36'!U38+'37'!U38+'38'!U38+'39'!U38</f>
        <v>71.712226844156774</v>
      </c>
      <c r="E39" s="120">
        <f>'1'!W38+'2'!W38+'3'!W38+'4'!W38+'5'!W38+'6'!W38+'7'!W38+'8'!W38+'9'!W38+'10'!W38+'11'!W38+'12'!W38+'13'!W38+'14'!W38+'15'!W38+'16'!W38+'17'!W38+'18'!W38+'19'!W38+'20'!W38+'21'!W38+'22'!W38+'23'!W38+'24'!W38+'25'!W38+'26'!W38+'27'!W38+'28'!W38+'29'!W38+'30'!W38+'31'!W38+'32'!W38+'33'!W38+'34'!W38+'35'!W38+'36'!W38+'37'!W38+'38'!W38+'39'!W38</f>
        <v>14</v>
      </c>
      <c r="F39" s="172">
        <f>'1'!Y38+'2'!Y38+'3'!Y38+'4'!Y38+'5'!Y38+'6'!Y38+'7'!Y38+'8'!Y38+'9'!Y38+'10'!Y38+'11'!Y38+'12'!Y38+'13'!Y38+'14'!Y38+'15'!Y38+'16'!Y38+'17'!Y38+'18'!Y38+'19'!Y38+'20'!Y38+'21'!Y38+'22'!Y38+'23'!Y38+'24'!Y38+'25'!Y38+'26'!Y38+'27'!Y38+'28'!Y38+'29'!Y38+'30'!Y38+'31'!Y38+'32'!Y38+'33'!Y38+'34'!Y38+'35'!Y38+'36'!Y38+'37'!Y38+'38'!Y38+'39'!Y38</f>
        <v>13</v>
      </c>
      <c r="G39" s="117">
        <v>34</v>
      </c>
      <c r="O39" s="49">
        <v>220</v>
      </c>
      <c r="P39" s="430" t="s">
        <v>589</v>
      </c>
      <c r="Q39" s="429">
        <v>236199</v>
      </c>
      <c r="R39" s="429">
        <v>216961</v>
      </c>
    </row>
    <row r="40" spans="1:18" x14ac:dyDescent="0.2">
      <c r="A40" s="159" t="s">
        <v>51</v>
      </c>
      <c r="B40" s="3" t="s">
        <v>368</v>
      </c>
      <c r="C40" s="174">
        <f>'1'!S39+'2'!S39+'3'!S39+'4'!S39+'5'!S39+'6'!S39+'7'!S39+'8'!S39+'9'!S39+'10'!S39+'11'!S39+'12'!S39+'13'!S39+'14'!S39+'15'!S39+'16'!S39+'17'!S39+'18'!S39+'19'!S39+'20'!S39+'21'!S39+'22'!S39+'23'!S39+'24'!S39+'25'!S39+'26'!S39+'27'!S39+'28'!S39+'29'!S39+'30'!S39+'31'!S39+'32'!S39+'33'!S39+'34'!S39+'35'!S39+'36'!S39+'37'!S39+'38'!S39+'39'!S39</f>
        <v>110.40334300077647</v>
      </c>
      <c r="D40" s="193">
        <f>'1'!U39+'2'!U39+'3'!U39+'4'!U39+'5'!U39+'6'!U39+'7'!U39+'8'!U39+'9'!U39+'10'!U39+'11'!U39+'12'!U39+'13'!U39+'14'!U39+'15'!U39+'16'!U39+'17'!U39+'18'!U39+'19'!U39+'20'!U39+'21'!U39+'22'!U39+'23'!U39+'24'!U39+'25'!U39+'26'!U39+'27'!U39+'28'!U39+'29'!U39+'30'!U39+'31'!U39+'32'!U39+'33'!U39+'34'!U39+'35'!U39+'36'!U39+'37'!U39+'38'!U39+'39'!U39</f>
        <v>61.536289541416387</v>
      </c>
      <c r="E40" s="120">
        <f>'1'!W39+'2'!W39+'3'!W39+'4'!W39+'5'!W39+'6'!W39+'7'!W39+'8'!W39+'9'!W39+'10'!W39+'11'!W39+'12'!W39+'13'!W39+'14'!W39+'15'!W39+'16'!W39+'17'!W39+'18'!W39+'19'!W39+'20'!W39+'21'!W39+'22'!W39+'23'!W39+'24'!W39+'25'!W39+'26'!W39+'27'!W39+'28'!W39+'29'!W39+'30'!W39+'31'!W39+'32'!W39+'33'!W39+'34'!W39+'35'!W39+'36'!W39+'37'!W39+'38'!W39+'39'!W39</f>
        <v>20</v>
      </c>
      <c r="F40" s="172">
        <f>'1'!Y39+'2'!Y39+'3'!Y39+'4'!Y39+'5'!Y39+'6'!Y39+'7'!Y39+'8'!Y39+'9'!Y39+'10'!Y39+'11'!Y39+'12'!Y39+'13'!Y39+'14'!Y39+'15'!Y39+'16'!Y39+'17'!Y39+'18'!Y39+'19'!Y39+'20'!Y39+'21'!Y39+'22'!Y39+'23'!Y39+'24'!Y39+'25'!Y39+'26'!Y39+'27'!Y39+'28'!Y39+'29'!Y39+'30'!Y39+'31'!Y39+'32'!Y39+'33'!Y39+'34'!Y39+'35'!Y39+'36'!Y39+'37'!Y39+'38'!Y39+'39'!Y39</f>
        <v>15</v>
      </c>
      <c r="G40" s="117">
        <v>35</v>
      </c>
      <c r="O40" s="49">
        <v>228</v>
      </c>
      <c r="P40" s="430" t="s">
        <v>519</v>
      </c>
      <c r="Q40" s="429">
        <v>278667</v>
      </c>
      <c r="R40" s="429">
        <v>294992</v>
      </c>
    </row>
    <row r="41" spans="1:18" x14ac:dyDescent="0.2">
      <c r="A41" s="159" t="s">
        <v>195</v>
      </c>
      <c r="B41" s="3" t="s">
        <v>41</v>
      </c>
      <c r="C41" s="174">
        <f>'1'!S40+'2'!S40+'3'!S40+'4'!S40+'5'!S40+'6'!S40+'7'!S40+'8'!S40+'9'!S40+'10'!S40+'11'!S40+'12'!S40+'13'!S40+'14'!S40+'15'!S40+'16'!S40+'17'!S40+'18'!S40+'19'!S40+'20'!S40+'21'!S40+'22'!S40+'23'!S40+'24'!S40+'25'!S40+'26'!S40+'27'!S40+'28'!S40+'29'!S40+'30'!S40+'31'!S40+'32'!S40+'33'!S40+'34'!S40+'35'!S40+'36'!S40+'37'!S40+'38'!S40+'39'!S40</f>
        <v>206.52243140705832</v>
      </c>
      <c r="D41" s="193">
        <f>'1'!U40+'2'!U40+'3'!U40+'4'!U40+'5'!U40+'6'!U40+'7'!U40+'8'!U40+'9'!U40+'10'!U40+'11'!U40+'12'!U40+'13'!U40+'14'!U40+'15'!U40+'16'!U40+'17'!U40+'18'!U40+'19'!U40+'20'!U40+'21'!U40+'22'!U40+'23'!U40+'24'!U40+'25'!U40+'26'!U40+'27'!U40+'28'!U40+'29'!U40+'30'!U40+'31'!U40+'32'!U40+'33'!U40+'34'!U40+'35'!U40+'36'!U40+'37'!U40+'38'!U40+'39'!U40</f>
        <v>125.02628440025592</v>
      </c>
      <c r="E41" s="120">
        <f>'1'!W40+'2'!W40+'3'!W40+'4'!W40+'5'!W40+'6'!W40+'7'!W40+'8'!W40+'9'!W40+'10'!W40+'11'!W40+'12'!W40+'13'!W40+'14'!W40+'15'!W40+'16'!W40+'17'!W40+'18'!W40+'19'!W40+'20'!W40+'21'!W40+'22'!W40+'23'!W40+'24'!W40+'25'!W40+'26'!W40+'27'!W40+'28'!W40+'29'!W40+'30'!W40+'31'!W40+'32'!W40+'33'!W40+'34'!W40+'35'!W40+'36'!W40+'37'!W40+'38'!W40+'39'!W40</f>
        <v>22</v>
      </c>
      <c r="F41" s="172">
        <f>'1'!Y40+'2'!Y40+'3'!Y40+'4'!Y40+'5'!Y40+'6'!Y40+'7'!Y40+'8'!Y40+'9'!Y40+'10'!Y40+'11'!Y40+'12'!Y40+'13'!Y40+'14'!Y40+'15'!Y40+'16'!Y40+'17'!Y40+'18'!Y40+'19'!Y40+'20'!Y40+'21'!Y40+'22'!Y40+'23'!Y40+'24'!Y40+'25'!Y40+'26'!Y40+'27'!Y40+'28'!Y40+'29'!Y40+'30'!Y40+'31'!Y40+'32'!Y40+'33'!Y40+'34'!Y40+'35'!Y40+'36'!Y40+'37'!Y40+'38'!Y40+'39'!Y40</f>
        <v>17</v>
      </c>
      <c r="G41" s="117">
        <v>36</v>
      </c>
      <c r="O41" s="49">
        <v>365</v>
      </c>
      <c r="P41" s="430" t="s">
        <v>522</v>
      </c>
      <c r="Q41" s="429">
        <v>63889</v>
      </c>
      <c r="R41" s="429">
        <v>64190</v>
      </c>
    </row>
    <row r="42" spans="1:18" x14ac:dyDescent="0.2">
      <c r="A42" s="159" t="s">
        <v>372</v>
      </c>
      <c r="B42" s="3" t="s">
        <v>346</v>
      </c>
      <c r="C42" s="174">
        <f>'1'!S41+'2'!S41+'3'!S41+'4'!S41+'5'!S41+'6'!S41+'7'!S41+'8'!S41+'9'!S41+'10'!S41+'11'!S41+'12'!S41+'13'!S41+'14'!S41+'15'!S41+'16'!S41+'17'!S41+'18'!S41+'19'!S41+'20'!S41+'21'!S41+'22'!S41+'23'!S41+'24'!S41+'25'!S41+'26'!S41+'27'!S41+'28'!S41+'29'!S41+'30'!S41+'31'!S41+'32'!S41+'33'!S41+'34'!S41+'35'!S41+'36'!S41+'37'!S41+'38'!S41+'39'!S41</f>
        <v>139.15186776502495</v>
      </c>
      <c r="D42" s="193">
        <f>'1'!U41+'2'!U41+'3'!U41+'4'!U41+'5'!U41+'6'!U41+'7'!U41+'8'!U41+'9'!U41+'10'!U41+'11'!U41+'12'!U41+'13'!U41+'14'!U41+'15'!U41+'16'!U41+'17'!U41+'18'!U41+'19'!U41+'20'!U41+'21'!U41+'22'!U41+'23'!U41+'24'!U41+'25'!U41+'26'!U41+'27'!U41+'28'!U41+'29'!U41+'30'!U41+'31'!U41+'32'!U41+'33'!U41+'34'!U41+'35'!U41+'36'!U41+'37'!U41+'38'!U41+'39'!U41</f>
        <v>78.967266326373121</v>
      </c>
      <c r="E42" s="120">
        <f>'1'!W41+'2'!W41+'3'!W41+'4'!W41+'5'!W41+'6'!W41+'7'!W41+'8'!W41+'9'!W41+'10'!W41+'11'!W41+'12'!W41+'13'!W41+'14'!W41+'15'!W41+'16'!W41+'17'!W41+'18'!W41+'19'!W41+'20'!W41+'21'!W41+'22'!W41+'23'!W41+'24'!W41+'25'!W41+'26'!W41+'27'!W41+'28'!W41+'29'!W41+'30'!W41+'31'!W41+'32'!W41+'33'!W41+'34'!W41+'35'!W41+'36'!W41+'37'!W41+'38'!W41+'39'!W41</f>
        <v>12</v>
      </c>
      <c r="F42" s="172">
        <f>'1'!Y41+'2'!Y41+'3'!Y41+'4'!Y41+'5'!Y41+'6'!Y41+'7'!Y41+'8'!Y41+'9'!Y41+'10'!Y41+'11'!Y41+'12'!Y41+'13'!Y41+'14'!Y41+'15'!Y41+'16'!Y41+'17'!Y41+'18'!Y41+'19'!Y41+'20'!Y41+'21'!Y41+'22'!Y41+'23'!Y41+'24'!Y41+'25'!Y41+'26'!Y41+'27'!Y41+'28'!Y41+'29'!Y41+'30'!Y41+'31'!Y41+'32'!Y41+'33'!Y41+'34'!Y41+'35'!Y41+'36'!Y41+'37'!Y41+'38'!Y41+'39'!Y41</f>
        <v>9</v>
      </c>
      <c r="G42" s="117">
        <v>37</v>
      </c>
      <c r="O42" s="49"/>
      <c r="P42" s="430" t="s">
        <v>590</v>
      </c>
      <c r="Q42" s="429">
        <v>2700326</v>
      </c>
      <c r="R42" s="429">
        <v>2598785</v>
      </c>
    </row>
    <row r="43" spans="1:18" x14ac:dyDescent="0.2">
      <c r="A43" s="159" t="s">
        <v>373</v>
      </c>
      <c r="B43" s="3" t="s">
        <v>279</v>
      </c>
      <c r="C43" s="174">
        <f>'1'!S42+'2'!S42+'3'!S42+'4'!S42+'5'!S42+'6'!S42+'7'!S42+'8'!S42+'9'!S42+'10'!S42+'11'!S42+'12'!S42+'13'!S42+'14'!S42+'15'!S42+'16'!S42+'17'!S42+'18'!S42+'19'!S42+'20'!S42+'21'!S42+'22'!S42+'23'!S42+'24'!S42+'25'!S42+'26'!S42+'27'!S42+'28'!S42+'29'!S42+'30'!S42+'31'!S42+'32'!S42+'33'!S42+'34'!S42+'35'!S42+'36'!S42+'37'!S42+'38'!S42+'39'!S42</f>
        <v>107.04414283122804</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493</v>
      </c>
      <c r="Q43" s="429">
        <v>2444385</v>
      </c>
      <c r="R43" s="429">
        <v>2355693</v>
      </c>
    </row>
    <row r="44" spans="1:18" x14ac:dyDescent="0.2">
      <c r="A44" s="159" t="s">
        <v>374</v>
      </c>
      <c r="B44" s="3" t="s">
        <v>280</v>
      </c>
      <c r="C44" s="176">
        <f>'1'!S43+'2'!S43+'3'!S43+'4'!S43+'5'!S43+'6'!S43+'7'!S43+'8'!S43+'9'!S43+'10'!S43+'11'!S43+'12'!S43+'13'!S43+'14'!S43+'15'!S43+'16'!S43+'17'!S43+'18'!S43+'19'!S43+'20'!S43+'21'!S43+'22'!S43+'23'!S43+'24'!S43+'25'!S43+'26'!S43+'27'!S43+'28'!S43+'29'!S43+'30'!S43+'31'!S43+'32'!S43+'33'!S43+'34'!S43+'35'!S43+'36'!S43+'37'!S43+'38'!S43+'39'!S43</f>
        <v>122.59625781260908</v>
      </c>
      <c r="D44" s="193">
        <f>'1'!U43+'2'!U43+'3'!U43+'4'!U43+'5'!U43+'6'!U43+'7'!U43+'8'!U43+'9'!U43+'10'!U43+'11'!U43+'12'!U43+'13'!U43+'14'!U43+'15'!U43+'16'!U43+'17'!U43+'18'!U43+'19'!U43+'20'!U43+'21'!U43+'22'!U43+'23'!U43+'24'!U43+'25'!U43+'26'!U43+'27'!U43+'28'!U43+'29'!U43+'30'!U43+'31'!U43+'32'!U43+'33'!U43+'34'!U43+'35'!U43+'36'!U43+'37'!U43+'38'!U43+'39'!U43</f>
        <v>38.42838046006284</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0</v>
      </c>
      <c r="G44" s="117">
        <v>39</v>
      </c>
      <c r="O44" s="49">
        <v>442</v>
      </c>
      <c r="P44" s="430" t="s">
        <v>591</v>
      </c>
      <c r="Q44" s="429">
        <v>38269</v>
      </c>
      <c r="R44" s="429">
        <v>35368</v>
      </c>
    </row>
    <row r="45" spans="1:18" x14ac:dyDescent="0.2">
      <c r="A45" s="106"/>
      <c r="B45" s="94" t="s">
        <v>83</v>
      </c>
      <c r="C45" s="206">
        <f>SUM(C6:C44)</f>
        <v>4835.9187720601731</v>
      </c>
      <c r="D45" s="207">
        <f>SUM(D6:D44)</f>
        <v>2360.2560052423692</v>
      </c>
      <c r="E45" s="204">
        <f>SUM(E6:E44)</f>
        <v>408</v>
      </c>
      <c r="F45" s="205">
        <f>SUM(F6:F44)</f>
        <v>330</v>
      </c>
      <c r="G45" s="118"/>
      <c r="O45" s="49">
        <v>443</v>
      </c>
      <c r="P45" s="430" t="s">
        <v>592</v>
      </c>
      <c r="Q45" s="429">
        <v>183066</v>
      </c>
      <c r="R45" s="429">
        <v>173284</v>
      </c>
    </row>
    <row r="46" spans="1:18" x14ac:dyDescent="0.2">
      <c r="A46" s="398" t="str">
        <f>取引基本表!$E$1</f>
        <v>2015年三木市産業連関表</v>
      </c>
      <c r="B46" s="400"/>
      <c r="C46" s="48"/>
      <c r="D46" s="48"/>
      <c r="E46" s="48"/>
      <c r="F46" s="48"/>
      <c r="G46" s="48"/>
      <c r="O46" s="49">
        <v>446</v>
      </c>
      <c r="P46" s="430" t="s">
        <v>527</v>
      </c>
      <c r="Q46" s="429">
        <v>34606</v>
      </c>
      <c r="R46" s="429">
        <v>34440</v>
      </c>
    </row>
    <row r="47" spans="1:18" x14ac:dyDescent="0.2">
      <c r="C47" s="208"/>
      <c r="D47" s="208"/>
      <c r="E47" s="208"/>
      <c r="F47" s="208"/>
      <c r="G47" s="48"/>
      <c r="O47" s="49"/>
      <c r="P47" s="430" t="s">
        <v>568</v>
      </c>
      <c r="Q47" s="429">
        <v>1115874</v>
      </c>
      <c r="R47" s="429">
        <v>1131429</v>
      </c>
    </row>
    <row r="48" spans="1:18" x14ac:dyDescent="0.2">
      <c r="C48" s="48"/>
      <c r="D48" s="48"/>
      <c r="E48" s="48"/>
      <c r="F48" s="48"/>
      <c r="G48" s="48"/>
      <c r="O48" s="49">
        <v>208</v>
      </c>
      <c r="P48" s="430" t="s">
        <v>593</v>
      </c>
      <c r="Q48" s="429">
        <v>178175</v>
      </c>
      <c r="R48" s="429">
        <v>205903</v>
      </c>
    </row>
    <row r="49" spans="3:18" x14ac:dyDescent="0.2">
      <c r="C49" s="48"/>
      <c r="D49" s="48"/>
      <c r="E49" s="48"/>
      <c r="F49" s="48"/>
      <c r="G49" s="48"/>
      <c r="O49" s="49">
        <v>212</v>
      </c>
      <c r="P49" s="430" t="s">
        <v>594</v>
      </c>
      <c r="Q49" s="429">
        <v>264770</v>
      </c>
      <c r="R49" s="429">
        <v>271944</v>
      </c>
    </row>
    <row r="50" spans="3:18" x14ac:dyDescent="0.2">
      <c r="O50" s="49">
        <v>227</v>
      </c>
      <c r="P50" s="430" t="s">
        <v>518</v>
      </c>
      <c r="Q50" s="429">
        <v>120665</v>
      </c>
      <c r="R50" s="429">
        <v>111832</v>
      </c>
    </row>
    <row r="51" spans="3:18" x14ac:dyDescent="0.2">
      <c r="O51" s="49">
        <v>229</v>
      </c>
      <c r="P51" s="430" t="s">
        <v>520</v>
      </c>
      <c r="Q51" s="429">
        <v>348616</v>
      </c>
      <c r="R51" s="429">
        <v>341914</v>
      </c>
    </row>
    <row r="52" spans="3:18" x14ac:dyDescent="0.2">
      <c r="O52" s="49">
        <v>464</v>
      </c>
      <c r="P52" s="430" t="s">
        <v>595</v>
      </c>
      <c r="Q52" s="429">
        <v>93387</v>
      </c>
      <c r="R52" s="429">
        <v>97242</v>
      </c>
    </row>
    <row r="53" spans="3:18" x14ac:dyDescent="0.2">
      <c r="O53" s="49">
        <v>481</v>
      </c>
      <c r="P53" s="430" t="s">
        <v>596</v>
      </c>
      <c r="Q53" s="429">
        <v>50484</v>
      </c>
      <c r="R53" s="429">
        <v>48645</v>
      </c>
    </row>
    <row r="54" spans="3:18" x14ac:dyDescent="0.2">
      <c r="O54" s="49">
        <v>501</v>
      </c>
      <c r="P54" s="430" t="s">
        <v>597</v>
      </c>
      <c r="Q54" s="429">
        <v>59777</v>
      </c>
      <c r="R54" s="429">
        <v>53949</v>
      </c>
    </row>
    <row r="55" spans="3:18" x14ac:dyDescent="0.2">
      <c r="O55" s="49"/>
      <c r="P55" s="430" t="s">
        <v>569</v>
      </c>
      <c r="Q55" s="429">
        <v>672561</v>
      </c>
      <c r="R55" s="429">
        <v>686870</v>
      </c>
    </row>
    <row r="56" spans="3:18" x14ac:dyDescent="0.2">
      <c r="O56" s="49">
        <v>209</v>
      </c>
      <c r="P56" s="430" t="s">
        <v>598</v>
      </c>
      <c r="Q56" s="429">
        <v>314928</v>
      </c>
      <c r="R56" s="429">
        <v>299944</v>
      </c>
    </row>
    <row r="57" spans="3:18" x14ac:dyDescent="0.2">
      <c r="O57" s="49">
        <v>222</v>
      </c>
      <c r="P57" s="430" t="s">
        <v>599</v>
      </c>
      <c r="Q57" s="429">
        <v>83428</v>
      </c>
      <c r="R57" s="429">
        <v>79818</v>
      </c>
    </row>
    <row r="58" spans="3:18" x14ac:dyDescent="0.2">
      <c r="O58" s="49">
        <v>225</v>
      </c>
      <c r="P58" s="430" t="s">
        <v>600</v>
      </c>
      <c r="Q58" s="429">
        <v>171979</v>
      </c>
      <c r="R58" s="429">
        <v>211181</v>
      </c>
    </row>
    <row r="59" spans="3:18" x14ac:dyDescent="0.2">
      <c r="O59" s="49">
        <v>585</v>
      </c>
      <c r="P59" s="430" t="s">
        <v>531</v>
      </c>
      <c r="Q59" s="429">
        <v>56592</v>
      </c>
      <c r="R59" s="429">
        <v>53759</v>
      </c>
    </row>
    <row r="60" spans="3:18" x14ac:dyDescent="0.2">
      <c r="O60" s="49">
        <v>586</v>
      </c>
      <c r="P60" s="430" t="s">
        <v>601</v>
      </c>
      <c r="Q60" s="429">
        <v>45634</v>
      </c>
      <c r="R60" s="429">
        <v>42168</v>
      </c>
    </row>
    <row r="61" spans="3:18" x14ac:dyDescent="0.2">
      <c r="O61" s="49"/>
      <c r="P61" s="430" t="s">
        <v>570</v>
      </c>
      <c r="Q61" s="429">
        <v>474157</v>
      </c>
      <c r="R61" s="429">
        <v>451615</v>
      </c>
    </row>
    <row r="62" spans="3:18" x14ac:dyDescent="0.2">
      <c r="O62" s="49">
        <v>221</v>
      </c>
      <c r="P62" s="430" t="s">
        <v>602</v>
      </c>
      <c r="Q62" s="429">
        <v>216783</v>
      </c>
      <c r="R62" s="429">
        <v>209488</v>
      </c>
    </row>
    <row r="63" spans="3:18" x14ac:dyDescent="0.2">
      <c r="O63" s="49">
        <v>223</v>
      </c>
      <c r="P63" s="430" t="s">
        <v>603</v>
      </c>
      <c r="Q63" s="429">
        <v>257374</v>
      </c>
      <c r="R63" s="429">
        <v>242127</v>
      </c>
    </row>
    <row r="64" spans="3:18" x14ac:dyDescent="0.2">
      <c r="O64" s="49"/>
      <c r="P64" s="430" t="s">
        <v>571</v>
      </c>
      <c r="Q64" s="429">
        <v>469330</v>
      </c>
      <c r="R64" s="429">
        <v>445310</v>
      </c>
    </row>
    <row r="65" spans="15:18" x14ac:dyDescent="0.2">
      <c r="O65" s="49">
        <v>205</v>
      </c>
      <c r="P65" s="430" t="s">
        <v>604</v>
      </c>
      <c r="Q65" s="429">
        <v>160450</v>
      </c>
      <c r="R65" s="429">
        <v>151566</v>
      </c>
    </row>
    <row r="66" spans="15:18" x14ac:dyDescent="0.2">
      <c r="O66" s="49">
        <v>224</v>
      </c>
      <c r="P66" s="430" t="s">
        <v>515</v>
      </c>
      <c r="Q66" s="429">
        <v>161691</v>
      </c>
      <c r="R66" s="429">
        <v>152961</v>
      </c>
    </row>
    <row r="67" spans="15:18" x14ac:dyDescent="0.2">
      <c r="O67" s="439">
        <v>226</v>
      </c>
      <c r="P67" s="440" t="s">
        <v>605</v>
      </c>
      <c r="Q67" s="432">
        <v>147189</v>
      </c>
      <c r="R67" s="432">
        <v>140783</v>
      </c>
    </row>
    <row r="68" spans="15:18" x14ac:dyDescent="0.2">
      <c r="O68" t="s">
        <v>610</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287</v>
      </c>
      <c r="S2" s="3" t="s">
        <v>153</v>
      </c>
      <c r="U2" s="64" t="s">
        <v>210</v>
      </c>
      <c r="W2" s="3" t="s">
        <v>130</v>
      </c>
      <c r="Y2" s="3" t="s">
        <v>154</v>
      </c>
    </row>
    <row r="3" spans="1:25" ht="44" x14ac:dyDescent="0.2">
      <c r="B3" s="65"/>
      <c r="C3" s="66" t="s">
        <v>228</v>
      </c>
      <c r="D3" s="66" t="s">
        <v>229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投入係数表!AL5</f>
        <v>0</v>
      </c>
      <c r="E5" s="110">
        <f>$C$40*D5</f>
        <v>0</v>
      </c>
      <c r="F5" s="85">
        <f>分析係数表!C8</f>
        <v>0.25708080716677228</v>
      </c>
      <c r="G5" s="110">
        <f t="shared" ref="G5:G38" si="0">E5*F5</f>
        <v>0</v>
      </c>
      <c r="H5" s="110">
        <f t="array" ref="H5:H43">MMULT(逆行列係数!C5:AO43,'36'!G5:G43)</f>
        <v>1.332132032421053E-3</v>
      </c>
      <c r="I5" s="110">
        <f t="shared" ref="I5:I38" si="1">C5+H5</f>
        <v>1.332132032421053E-3</v>
      </c>
      <c r="J5" s="85">
        <f>分析係数表!G8</f>
        <v>0.11961316593145571</v>
      </c>
      <c r="K5" s="111">
        <f t="shared" ref="K5:K38" si="2">I5*J5</f>
        <v>1.5934052983658674E-4</v>
      </c>
      <c r="L5" s="79" t="s">
        <v>178</v>
      </c>
      <c r="M5" s="80" t="s">
        <v>178</v>
      </c>
      <c r="N5" s="81">
        <f>分析係数表!H8</f>
        <v>1.1829938181254628E-2</v>
      </c>
      <c r="O5" s="82">
        <f t="shared" ref="O5:O43" si="3">$M$44*N5</f>
        <v>0.27774864327692922</v>
      </c>
      <c r="P5" s="76">
        <f>分析係数表!C8</f>
        <v>0.25708080716677228</v>
      </c>
      <c r="Q5" s="82">
        <f t="shared" ref="Q5:Q38" si="4">O5*P5</f>
        <v>7.1403845403108859E-2</v>
      </c>
      <c r="R5" s="83">
        <f t="array" ref="R5:R43">MMULT(逆行列係数!C5:AO43,'36'!Q5:Q43)</f>
        <v>0.10352319036987519</v>
      </c>
      <c r="S5" s="84">
        <f t="shared" ref="S5:S38" si="5">I5+R5</f>
        <v>0.10485532240229624</v>
      </c>
      <c r="T5" s="85">
        <f>分析係数表!F8</f>
        <v>0.4511367492365117</v>
      </c>
      <c r="U5" s="86">
        <f t="shared" ref="U5:U38" si="6">S5*T5</f>
        <v>4.7304089288718307E-2</v>
      </c>
      <c r="V5" s="87">
        <f>分析係数表!D8</f>
        <v>0.32558534102477094</v>
      </c>
      <c r="W5" s="167">
        <f t="shared" ref="W5:W38" si="7">ROUND(S5*V5,0)</f>
        <v>0</v>
      </c>
      <c r="X5" s="76">
        <f>分析係数表!E8</f>
        <v>0.2662029182219206</v>
      </c>
      <c r="Y5" s="166">
        <f t="shared" ref="Y5:Y38" si="8">ROUND(S5*X5,0)</f>
        <v>0</v>
      </c>
    </row>
    <row r="6" spans="1:25" x14ac:dyDescent="0.2">
      <c r="A6" s="6" t="s">
        <v>220</v>
      </c>
      <c r="B6" s="5" t="s">
        <v>266</v>
      </c>
      <c r="C6" s="90"/>
      <c r="D6" s="107">
        <f>投入係数表!AL6</f>
        <v>0</v>
      </c>
      <c r="E6" s="110">
        <f t="shared" ref="E6:E43" si="9">$C$40*D6</f>
        <v>0</v>
      </c>
      <c r="F6" s="85">
        <f>分析係数表!C9</f>
        <v>5.5710306406685284E-2</v>
      </c>
      <c r="G6" s="110">
        <f t="shared" si="0"/>
        <v>0</v>
      </c>
      <c r="H6" s="110">
        <v>1.9729261104199397E-4</v>
      </c>
      <c r="I6" s="110">
        <f t="shared" si="1"/>
        <v>1.9729261104199397E-4</v>
      </c>
      <c r="J6" s="85">
        <f>分析係数表!G9</f>
        <v>0.27272727272727271</v>
      </c>
      <c r="K6" s="111">
        <f t="shared" si="2"/>
        <v>5.3807075738725623E-5</v>
      </c>
      <c r="L6" s="79"/>
      <c r="M6" s="80"/>
      <c r="N6" s="81">
        <f>分析係数表!H9</f>
        <v>6.1990942434522072E-4</v>
      </c>
      <c r="O6" s="82">
        <f t="shared" si="3"/>
        <v>1.4554514058179698E-2</v>
      </c>
      <c r="P6" s="76">
        <f>分析係数表!C9</f>
        <v>5.5710306406685284E-2</v>
      </c>
      <c r="Q6" s="82">
        <f t="shared" si="4"/>
        <v>8.1083643778159949E-4</v>
      </c>
      <c r="R6" s="83">
        <v>9.4227000097550076E-4</v>
      </c>
      <c r="S6" s="84">
        <f t="shared" si="5"/>
        <v>1.1395626120174946E-3</v>
      </c>
      <c r="T6" s="85">
        <f>分析係数表!F9</f>
        <v>0.77272727272727271</v>
      </c>
      <c r="U6" s="86">
        <f t="shared" si="6"/>
        <v>8.8057110928624587E-4</v>
      </c>
      <c r="V6" s="87">
        <f>分析係数表!D9</f>
        <v>0</v>
      </c>
      <c r="W6" s="167">
        <f t="shared" si="7"/>
        <v>0</v>
      </c>
      <c r="X6" s="76">
        <f>分析係数表!E9</f>
        <v>0</v>
      </c>
      <c r="Y6" s="166">
        <f t="shared" si="8"/>
        <v>0</v>
      </c>
    </row>
    <row r="7" spans="1:25" x14ac:dyDescent="0.2">
      <c r="A7" s="6" t="s">
        <v>221</v>
      </c>
      <c r="B7" s="5" t="s">
        <v>267</v>
      </c>
      <c r="C7" s="90"/>
      <c r="D7" s="107">
        <f>投入係数表!AL7</f>
        <v>0</v>
      </c>
      <c r="E7" s="110">
        <f t="shared" si="9"/>
        <v>0</v>
      </c>
      <c r="F7" s="85">
        <f>分析係数表!C10</f>
        <v>2.7964205816555232E-3</v>
      </c>
      <c r="G7" s="110">
        <f t="shared" si="0"/>
        <v>0</v>
      </c>
      <c r="H7" s="110">
        <v>9.7704098496945129E-6</v>
      </c>
      <c r="I7" s="110">
        <f t="shared" si="1"/>
        <v>9.7704098496945129E-6</v>
      </c>
      <c r="J7" s="85">
        <f>分析係数表!G10</f>
        <v>0.2857142857142857</v>
      </c>
      <c r="K7" s="111">
        <f t="shared" si="2"/>
        <v>2.7915456713412891E-6</v>
      </c>
      <c r="L7" s="79"/>
      <c r="M7" s="80"/>
      <c r="N7" s="81">
        <f>分析係数表!H10</f>
        <v>1.205379436226818E-3</v>
      </c>
      <c r="O7" s="82">
        <f t="shared" si="3"/>
        <v>2.8300444002016079E-2</v>
      </c>
      <c r="P7" s="76">
        <f>分析係数表!C10</f>
        <v>2.7964205816555232E-3</v>
      </c>
      <c r="Q7" s="82">
        <f t="shared" si="4"/>
        <v>7.9139944077227366E-5</v>
      </c>
      <c r="R7" s="83">
        <v>1.4039139493167641E-4</v>
      </c>
      <c r="S7" s="84">
        <f t="shared" si="5"/>
        <v>1.5016180478137091E-4</v>
      </c>
      <c r="T7" s="85">
        <f>分析係数表!F10</f>
        <v>0.5714285714285714</v>
      </c>
      <c r="U7" s="86">
        <f t="shared" si="6"/>
        <v>8.5806745589354807E-5</v>
      </c>
      <c r="V7" s="87">
        <f>分析係数表!D10</f>
        <v>0.14285714285714285</v>
      </c>
      <c r="W7" s="167">
        <f t="shared" si="7"/>
        <v>0</v>
      </c>
      <c r="X7" s="76">
        <f>分析係数表!E10</f>
        <v>0</v>
      </c>
      <c r="Y7" s="166">
        <f t="shared" si="8"/>
        <v>0</v>
      </c>
    </row>
    <row r="8" spans="1:25" x14ac:dyDescent="0.2">
      <c r="A8" s="6" t="s">
        <v>222</v>
      </c>
      <c r="B8" s="5" t="s">
        <v>27</v>
      </c>
      <c r="C8" s="90"/>
      <c r="D8" s="107">
        <f>投入係数表!AL8</f>
        <v>0</v>
      </c>
      <c r="E8" s="110">
        <f t="shared" si="9"/>
        <v>0</v>
      </c>
      <c r="F8" s="85">
        <f>分析係数表!C11</f>
        <v>6.4759848893686245E-3</v>
      </c>
      <c r="G8" s="110">
        <f t="shared" si="0"/>
        <v>0</v>
      </c>
      <c r="H8" s="110">
        <v>1.7081163975207053E-4</v>
      </c>
      <c r="I8" s="110">
        <f t="shared" si="1"/>
        <v>1.7081163975207053E-4</v>
      </c>
      <c r="J8" s="85">
        <f>分析係数表!G11</f>
        <v>0.45</v>
      </c>
      <c r="K8" s="111">
        <f t="shared" si="2"/>
        <v>7.6865237888431749E-5</v>
      </c>
      <c r="L8" s="79"/>
      <c r="M8" s="80"/>
      <c r="N8" s="81">
        <f>分析係数表!H11</f>
        <v>-2.2959608309082246E-5</v>
      </c>
      <c r="O8" s="82">
        <f t="shared" si="3"/>
        <v>-5.3905607622887759E-4</v>
      </c>
      <c r="P8" s="76">
        <f>分析係数表!C11</f>
        <v>6.4759848893686245E-3</v>
      </c>
      <c r="Q8" s="82">
        <f t="shared" si="4"/>
        <v>-3.4909190041805525E-6</v>
      </c>
      <c r="R8" s="83">
        <v>1.8177783263748188E-4</v>
      </c>
      <c r="S8" s="84">
        <f t="shared" si="5"/>
        <v>3.5258947238955244E-4</v>
      </c>
      <c r="T8" s="85">
        <f>分析係数表!F11</f>
        <v>0.7</v>
      </c>
      <c r="U8" s="86">
        <f t="shared" si="6"/>
        <v>2.4681263067268672E-4</v>
      </c>
      <c r="V8" s="87">
        <f>分析係数表!D11</f>
        <v>0</v>
      </c>
      <c r="W8" s="167">
        <f t="shared" si="7"/>
        <v>0</v>
      </c>
      <c r="X8" s="76">
        <f>分析係数表!E11</f>
        <v>0</v>
      </c>
      <c r="Y8" s="166">
        <f t="shared" si="8"/>
        <v>0</v>
      </c>
    </row>
    <row r="9" spans="1:25" x14ac:dyDescent="0.2">
      <c r="A9" s="6" t="s">
        <v>223</v>
      </c>
      <c r="B9" s="5" t="s">
        <v>191</v>
      </c>
      <c r="C9" s="90"/>
      <c r="D9" s="107">
        <f>投入係数表!AL9</f>
        <v>0</v>
      </c>
      <c r="E9" s="110">
        <f t="shared" si="9"/>
        <v>0</v>
      </c>
      <c r="F9" s="85">
        <f>分析係数表!C12</f>
        <v>0.17595248540478525</v>
      </c>
      <c r="G9" s="110">
        <f t="shared" si="0"/>
        <v>0</v>
      </c>
      <c r="H9" s="110">
        <v>1.5317087845287439E-3</v>
      </c>
      <c r="I9" s="110">
        <f t="shared" si="1"/>
        <v>1.5317087845287439E-3</v>
      </c>
      <c r="J9" s="85">
        <f>分析係数表!G12</f>
        <v>0.14349788595589075</v>
      </c>
      <c r="K9" s="111">
        <f t="shared" si="2"/>
        <v>2.1979697247994173E-4</v>
      </c>
      <c r="L9" s="79"/>
      <c r="M9" s="80"/>
      <c r="N9" s="81">
        <f>分析係数表!H12</f>
        <v>9.2205786969274298E-2</v>
      </c>
      <c r="O9" s="82">
        <f t="shared" si="3"/>
        <v>2.1648492021351724</v>
      </c>
      <c r="P9" s="76">
        <f>分析係数表!C12</f>
        <v>0.17595248540478525</v>
      </c>
      <c r="Q9" s="82">
        <f t="shared" si="4"/>
        <v>0.38091059764224994</v>
      </c>
      <c r="R9" s="83">
        <v>0.423499445666286</v>
      </c>
      <c r="S9" s="84">
        <f t="shared" si="5"/>
        <v>0.42503115445081474</v>
      </c>
      <c r="T9" s="85">
        <f>分析係数表!F12</f>
        <v>0.29285224545766197</v>
      </c>
      <c r="U9" s="86">
        <f t="shared" si="6"/>
        <v>0.12447132797038343</v>
      </c>
      <c r="V9" s="87">
        <f>分析係数表!D12</f>
        <v>4.4880585075991318E-2</v>
      </c>
      <c r="W9" s="167">
        <f t="shared" si="7"/>
        <v>0</v>
      </c>
      <c r="X9" s="76">
        <f>分析係数表!E12</f>
        <v>4.4223517312307163E-2</v>
      </c>
      <c r="Y9" s="166">
        <f t="shared" si="8"/>
        <v>0</v>
      </c>
    </row>
    <row r="10" spans="1:25" x14ac:dyDescent="0.2">
      <c r="A10" s="6" t="s">
        <v>224</v>
      </c>
      <c r="B10" s="5" t="s">
        <v>28</v>
      </c>
      <c r="C10" s="90"/>
      <c r="D10" s="107">
        <f>投入係数表!AL10</f>
        <v>2.0972816003871904E-3</v>
      </c>
      <c r="E10" s="110">
        <f t="shared" si="9"/>
        <v>0.20972816003871902</v>
      </c>
      <c r="F10" s="85">
        <f>分析係数表!C13</f>
        <v>0</v>
      </c>
      <c r="G10" s="110">
        <f t="shared" si="0"/>
        <v>0</v>
      </c>
      <c r="H10" s="110">
        <v>0</v>
      </c>
      <c r="I10" s="110">
        <f t="shared" si="1"/>
        <v>0</v>
      </c>
      <c r="J10" s="85">
        <f>分析係数表!G13</f>
        <v>0.2425249169435216</v>
      </c>
      <c r="K10" s="111">
        <f t="shared" si="2"/>
        <v>0</v>
      </c>
      <c r="L10" s="79"/>
      <c r="M10" s="80"/>
      <c r="N10" s="81">
        <f>分析係数表!H13</f>
        <v>1.40971995017765E-2</v>
      </c>
      <c r="O10" s="82">
        <f t="shared" si="3"/>
        <v>0.33098043080453088</v>
      </c>
      <c r="P10" s="76">
        <f>分析係数表!C13</f>
        <v>0</v>
      </c>
      <c r="Q10" s="82">
        <f t="shared" si="4"/>
        <v>0</v>
      </c>
      <c r="R10" s="83">
        <v>0</v>
      </c>
      <c r="S10" s="84">
        <f t="shared" si="5"/>
        <v>0</v>
      </c>
      <c r="T10" s="85">
        <f>分析係数表!F13</f>
        <v>0.37873754152823919</v>
      </c>
      <c r="U10" s="86">
        <f t="shared" si="6"/>
        <v>0</v>
      </c>
      <c r="V10" s="87">
        <f>分析係数表!D13</f>
        <v>0.50166112956810627</v>
      </c>
      <c r="W10" s="167">
        <f t="shared" si="7"/>
        <v>0</v>
      </c>
      <c r="X10" s="76">
        <f>分析係数表!E13</f>
        <v>0.36212624584717606</v>
      </c>
      <c r="Y10" s="166">
        <f t="shared" si="8"/>
        <v>0</v>
      </c>
    </row>
    <row r="11" spans="1:25" x14ac:dyDescent="0.2">
      <c r="A11" s="6" t="s">
        <v>225</v>
      </c>
      <c r="B11" s="5" t="s">
        <v>268</v>
      </c>
      <c r="C11" s="90"/>
      <c r="D11" s="107">
        <f>投入係数表!AL11</f>
        <v>3.0652577236428167E-3</v>
      </c>
      <c r="E11" s="110">
        <f t="shared" si="9"/>
        <v>0.30652577236428169</v>
      </c>
      <c r="F11" s="85">
        <f>分析係数表!C14</f>
        <v>0.19640062597809071</v>
      </c>
      <c r="G11" s="110">
        <f t="shared" si="0"/>
        <v>6.0201853570762666E-2</v>
      </c>
      <c r="H11" s="110">
        <v>0.10803853925987253</v>
      </c>
      <c r="I11" s="110">
        <f t="shared" si="1"/>
        <v>0.10803853925987253</v>
      </c>
      <c r="J11" s="85">
        <f>分析係数表!G14</f>
        <v>0.16773857118025379</v>
      </c>
      <c r="K11" s="111">
        <f t="shared" si="2"/>
        <v>1.8122230207852773E-2</v>
      </c>
      <c r="L11" s="79"/>
      <c r="M11" s="80"/>
      <c r="N11" s="81">
        <f>分析係数表!H14</f>
        <v>1.1652001216859241E-3</v>
      </c>
      <c r="O11" s="82">
        <f t="shared" si="3"/>
        <v>2.7357095868615542E-2</v>
      </c>
      <c r="P11" s="76">
        <f>分析係数表!C14</f>
        <v>0.19640062597809071</v>
      </c>
      <c r="Q11" s="82">
        <f t="shared" si="4"/>
        <v>5.3729507535387319E-3</v>
      </c>
      <c r="R11" s="83">
        <v>3.0135127336250463E-2</v>
      </c>
      <c r="S11" s="84">
        <f t="shared" si="5"/>
        <v>0.13817366659612298</v>
      </c>
      <c r="T11" s="85">
        <f>分析係数表!F14</f>
        <v>0.31948548583347819</v>
      </c>
      <c r="U11" s="86">
        <f t="shared" si="6"/>
        <v>4.414448100185539E-2</v>
      </c>
      <c r="V11" s="87">
        <f>分析係数表!D14</f>
        <v>9.0039979141317575E-2</v>
      </c>
      <c r="W11" s="167">
        <f t="shared" si="7"/>
        <v>0</v>
      </c>
      <c r="X11" s="76">
        <f>分析係数表!E14</f>
        <v>7.6134190856944201E-2</v>
      </c>
      <c r="Y11" s="166">
        <f t="shared" si="8"/>
        <v>0</v>
      </c>
    </row>
    <row r="12" spans="1:25" x14ac:dyDescent="0.2">
      <c r="A12" s="6" t="s">
        <v>226</v>
      </c>
      <c r="B12" s="5" t="s">
        <v>29</v>
      </c>
      <c r="C12" s="90"/>
      <c r="D12" s="107">
        <f>投入係数表!AL12</f>
        <v>4.5978865854642255E-3</v>
      </c>
      <c r="E12" s="110">
        <f t="shared" si="9"/>
        <v>0.45978865854642254</v>
      </c>
      <c r="F12" s="85">
        <f>分析係数表!C15</f>
        <v>0</v>
      </c>
      <c r="G12" s="110">
        <f t="shared" si="0"/>
        <v>0</v>
      </c>
      <c r="H12" s="110">
        <v>0</v>
      </c>
      <c r="I12" s="110">
        <f t="shared" si="1"/>
        <v>0</v>
      </c>
      <c r="J12" s="85">
        <f>分析係数表!G15</f>
        <v>9.5630372492836679E-2</v>
      </c>
      <c r="K12" s="111">
        <f t="shared" si="2"/>
        <v>0</v>
      </c>
      <c r="L12" s="79"/>
      <c r="M12" s="80"/>
      <c r="N12" s="81">
        <f>分析係数表!H15</f>
        <v>8.4950550743604306E-3</v>
      </c>
      <c r="O12" s="82">
        <f t="shared" si="3"/>
        <v>0.19945074820468472</v>
      </c>
      <c r="P12" s="76">
        <f>分析係数表!C15</f>
        <v>0</v>
      </c>
      <c r="Q12" s="82">
        <f t="shared" si="4"/>
        <v>0</v>
      </c>
      <c r="R12" s="83">
        <v>0</v>
      </c>
      <c r="S12" s="84">
        <f t="shared" si="5"/>
        <v>0</v>
      </c>
      <c r="T12" s="85">
        <f>分析係数表!F15</f>
        <v>0.30372492836676218</v>
      </c>
      <c r="U12" s="86">
        <f t="shared" si="6"/>
        <v>0</v>
      </c>
      <c r="V12" s="87">
        <f>分析係数表!D15</f>
        <v>2.2027220630372494E-2</v>
      </c>
      <c r="W12" s="167">
        <f t="shared" si="7"/>
        <v>0</v>
      </c>
      <c r="X12" s="76">
        <f>分析係数表!E15</f>
        <v>2.0355778414517668E-2</v>
      </c>
      <c r="Y12" s="166">
        <f t="shared" si="8"/>
        <v>0</v>
      </c>
    </row>
    <row r="13" spans="1:25" x14ac:dyDescent="0.2">
      <c r="A13" s="6" t="s">
        <v>227</v>
      </c>
      <c r="B13" s="5" t="s">
        <v>30</v>
      </c>
      <c r="C13" s="90"/>
      <c r="D13" s="107">
        <f>投入係数表!AL13</f>
        <v>2.4199403081390661E-3</v>
      </c>
      <c r="E13" s="110">
        <f t="shared" si="9"/>
        <v>0.24199403081390661</v>
      </c>
      <c r="F13" s="85">
        <f>分析係数表!C16</f>
        <v>6.4643221946592777E-2</v>
      </c>
      <c r="G13" s="110">
        <f t="shared" si="0"/>
        <v>1.5643273843653976E-2</v>
      </c>
      <c r="H13" s="110">
        <v>1.994557070709815E-2</v>
      </c>
      <c r="I13" s="110">
        <f t="shared" si="1"/>
        <v>1.994557070709815E-2</v>
      </c>
      <c r="J13" s="85">
        <f>分析係数表!G16</f>
        <v>3.2854209445585217E-2</v>
      </c>
      <c r="K13" s="111">
        <f t="shared" si="2"/>
        <v>6.5529595752273186E-4</v>
      </c>
      <c r="L13" s="79"/>
      <c r="M13" s="80"/>
      <c r="N13" s="81">
        <f>分析係数表!H16</f>
        <v>1.6731814555243689E-2</v>
      </c>
      <c r="O13" s="82">
        <f t="shared" si="3"/>
        <v>0.39283711555179462</v>
      </c>
      <c r="P13" s="76">
        <f>分析係数表!C16</f>
        <v>6.4643221946592777E-2</v>
      </c>
      <c r="Q13" s="82">
        <f t="shared" si="4"/>
        <v>2.5394256849473974E-2</v>
      </c>
      <c r="R13" s="83">
        <v>3.0121726253054672E-2</v>
      </c>
      <c r="S13" s="84">
        <f t="shared" si="5"/>
        <v>5.0067296960152823E-2</v>
      </c>
      <c r="T13" s="85">
        <f>分析係数表!F16</f>
        <v>0.28747433264887062</v>
      </c>
      <c r="U13" s="86">
        <f t="shared" si="6"/>
        <v>1.4393062781152762E-2</v>
      </c>
      <c r="V13" s="87">
        <f>分析係数表!D16</f>
        <v>2.0533880903490759E-2</v>
      </c>
      <c r="W13" s="167">
        <f t="shared" si="7"/>
        <v>0</v>
      </c>
      <c r="X13" s="76">
        <f>分析係数表!E16</f>
        <v>1.9507186858316223E-2</v>
      </c>
      <c r="Y13" s="166">
        <f t="shared" si="8"/>
        <v>0</v>
      </c>
    </row>
    <row r="14" spans="1:25" x14ac:dyDescent="0.2">
      <c r="A14" s="6" t="s">
        <v>2</v>
      </c>
      <c r="B14" s="5" t="s">
        <v>365</v>
      </c>
      <c r="C14" s="90"/>
      <c r="D14" s="107">
        <f>投入係数表!AL14</f>
        <v>1.5084294587400177E-2</v>
      </c>
      <c r="E14" s="110">
        <f t="shared" si="9"/>
        <v>1.5084294587400178</v>
      </c>
      <c r="F14" s="85">
        <f>分析係数表!C17</f>
        <v>7.1833954921355581E-2</v>
      </c>
      <c r="G14" s="110">
        <f t="shared" si="0"/>
        <v>0.10835645374117524</v>
      </c>
      <c r="H14" s="110">
        <v>0.12460799111472499</v>
      </c>
      <c r="I14" s="110">
        <f t="shared" si="1"/>
        <v>0.12460799111472499</v>
      </c>
      <c r="J14" s="85">
        <f>分析係数表!G17</f>
        <v>0.22404227212681638</v>
      </c>
      <c r="K14" s="111">
        <f t="shared" si="2"/>
        <v>2.7917457454501134E-2</v>
      </c>
      <c r="L14" s="79"/>
      <c r="M14" s="80"/>
      <c r="N14" s="81">
        <f>分析係数表!H17</f>
        <v>2.8642111365580103E-3</v>
      </c>
      <c r="O14" s="82">
        <f t="shared" si="3"/>
        <v>6.7247245509552495E-2</v>
      </c>
      <c r="P14" s="76">
        <f>分析係数表!C17</f>
        <v>7.1833954921355581E-2</v>
      </c>
      <c r="Q14" s="82">
        <f t="shared" si="4"/>
        <v>4.8306356025185253E-3</v>
      </c>
      <c r="R14" s="83">
        <v>1.1141817475753461E-2</v>
      </c>
      <c r="S14" s="84">
        <f t="shared" si="5"/>
        <v>0.13574980859047844</v>
      </c>
      <c r="T14" s="85">
        <f>分析係数表!F17</f>
        <v>0.35984147952443857</v>
      </c>
      <c r="U14" s="86">
        <f t="shared" si="6"/>
        <v>4.8848411968357104E-2</v>
      </c>
      <c r="V14" s="87">
        <f>分析係数表!D17</f>
        <v>0.11783355350066051</v>
      </c>
      <c r="W14" s="167">
        <f t="shared" si="7"/>
        <v>0</v>
      </c>
      <c r="X14" s="76">
        <f>分析係数表!E17</f>
        <v>0.10752972258916776</v>
      </c>
      <c r="Y14" s="166">
        <f t="shared" si="8"/>
        <v>0</v>
      </c>
    </row>
    <row r="15" spans="1:25" x14ac:dyDescent="0.2">
      <c r="A15" s="6" t="s">
        <v>3</v>
      </c>
      <c r="B15" s="5" t="s">
        <v>31</v>
      </c>
      <c r="C15" s="90"/>
      <c r="D15" s="107">
        <f>投入係数表!AL15</f>
        <v>1.129305477131564E-3</v>
      </c>
      <c r="E15" s="110">
        <f t="shared" si="9"/>
        <v>0.1129305477131564</v>
      </c>
      <c r="F15" s="85">
        <f>分析係数表!C18</f>
        <v>8.5547050877982866E-2</v>
      </c>
      <c r="G15" s="110">
        <f t="shared" si="0"/>
        <v>9.6608753108958622E-3</v>
      </c>
      <c r="H15" s="110">
        <v>1.2851140242675739E-2</v>
      </c>
      <c r="I15" s="110">
        <f t="shared" si="1"/>
        <v>1.2851140242675739E-2</v>
      </c>
      <c r="J15" s="85">
        <f>分析係数表!G18</f>
        <v>0.21485411140583555</v>
      </c>
      <c r="K15" s="111">
        <f t="shared" si="2"/>
        <v>2.7611203173918699E-3</v>
      </c>
      <c r="L15" s="79"/>
      <c r="M15" s="80"/>
      <c r="N15" s="81">
        <f>分析係数表!H18</f>
        <v>4.4771236202710384E-4</v>
      </c>
      <c r="O15" s="82">
        <f t="shared" si="3"/>
        <v>1.0511593486463114E-2</v>
      </c>
      <c r="P15" s="76">
        <f>分析係数表!C18</f>
        <v>8.5547050877982866E-2</v>
      </c>
      <c r="Q15" s="82">
        <f t="shared" si="4"/>
        <v>8.9923582279513331E-4</v>
      </c>
      <c r="R15" s="83">
        <v>2.2392625375975421E-3</v>
      </c>
      <c r="S15" s="84">
        <f t="shared" si="5"/>
        <v>1.5090402780273281E-2</v>
      </c>
      <c r="T15" s="85">
        <f>分析係数表!F18</f>
        <v>0.45800176834659595</v>
      </c>
      <c r="U15" s="86">
        <f t="shared" si="6"/>
        <v>6.9114311584275506E-3</v>
      </c>
      <c r="V15" s="87">
        <f>分析係数表!D18</f>
        <v>9.637488947833775E-2</v>
      </c>
      <c r="W15" s="167">
        <f t="shared" si="7"/>
        <v>0</v>
      </c>
      <c r="X15" s="76">
        <f>分析係数表!E18</f>
        <v>8.3996463306808128E-2</v>
      </c>
      <c r="Y15" s="166">
        <f t="shared" si="8"/>
        <v>0</v>
      </c>
    </row>
    <row r="16" spans="1:25" x14ac:dyDescent="0.2">
      <c r="A16" s="6" t="s">
        <v>4</v>
      </c>
      <c r="B16" s="5" t="s">
        <v>32</v>
      </c>
      <c r="C16" s="90"/>
      <c r="D16" s="107">
        <f>投入係数表!AL16</f>
        <v>2.4199403081390659E-4</v>
      </c>
      <c r="E16" s="110">
        <f t="shared" si="9"/>
        <v>2.4199403081390659E-2</v>
      </c>
      <c r="F16" s="85">
        <f>分析係数表!C19</f>
        <v>0.13115875912408759</v>
      </c>
      <c r="G16" s="110">
        <f t="shared" si="0"/>
        <v>3.1739636796988204E-3</v>
      </c>
      <c r="H16" s="110">
        <v>1.9298281064970654E-2</v>
      </c>
      <c r="I16" s="110">
        <f t="shared" si="1"/>
        <v>1.9298281064970654E-2</v>
      </c>
      <c r="J16" s="85">
        <f>分析係数表!G19</f>
        <v>5.7684761281883587E-2</v>
      </c>
      <c r="K16" s="111">
        <f t="shared" si="2"/>
        <v>1.1132167363835264E-3</v>
      </c>
      <c r="L16" s="79"/>
      <c r="M16" s="80"/>
      <c r="N16" s="81">
        <f>分析係数表!H19</f>
        <v>-1.1479804154541123E-4</v>
      </c>
      <c r="O16" s="82">
        <f t="shared" si="3"/>
        <v>-2.6952803811443882E-3</v>
      </c>
      <c r="P16" s="76">
        <f>分析係数表!C19</f>
        <v>0.13115875912408759</v>
      </c>
      <c r="Q16" s="82">
        <f t="shared" si="4"/>
        <v>-3.5350963028239578E-4</v>
      </c>
      <c r="R16" s="83">
        <v>2.5426613092548399E-3</v>
      </c>
      <c r="S16" s="84">
        <f t="shared" si="5"/>
        <v>2.1840942374225493E-2</v>
      </c>
      <c r="T16" s="85">
        <f>分析係数表!F19</f>
        <v>0.24015696533682146</v>
      </c>
      <c r="U16" s="86">
        <f t="shared" si="6"/>
        <v>5.2452544406903865E-3</v>
      </c>
      <c r="V16" s="87">
        <f>分析係数表!D19</f>
        <v>2.0536298234139962E-2</v>
      </c>
      <c r="W16" s="167">
        <f t="shared" si="7"/>
        <v>0</v>
      </c>
      <c r="X16" s="76">
        <f>分析係数表!E19</f>
        <v>2.0274689339437543E-2</v>
      </c>
      <c r="Y16" s="166">
        <f t="shared" si="8"/>
        <v>0</v>
      </c>
    </row>
    <row r="17" spans="1:25" x14ac:dyDescent="0.2">
      <c r="A17" s="6" t="s">
        <v>5</v>
      </c>
      <c r="B17" s="5" t="s">
        <v>33</v>
      </c>
      <c r="C17" s="90"/>
      <c r="D17" s="107">
        <f>投入係数表!AL17</f>
        <v>6.4531741550375094E-4</v>
      </c>
      <c r="E17" s="110">
        <f t="shared" si="9"/>
        <v>6.4531741550375096E-2</v>
      </c>
      <c r="F17" s="85">
        <f>分析係数表!C20</f>
        <v>0.10578609000584449</v>
      </c>
      <c r="G17" s="110">
        <f t="shared" si="0"/>
        <v>6.8265606198818747E-3</v>
      </c>
      <c r="H17" s="110">
        <v>1.5490325387940734E-2</v>
      </c>
      <c r="I17" s="110">
        <f t="shared" si="1"/>
        <v>1.5490325387940734E-2</v>
      </c>
      <c r="J17" s="85">
        <f>分析係数表!G20</f>
        <v>0.10007552870090634</v>
      </c>
      <c r="K17" s="111">
        <f t="shared" si="2"/>
        <v>1.5502025029472412E-3</v>
      </c>
      <c r="L17" s="79"/>
      <c r="M17" s="80"/>
      <c r="N17" s="81">
        <f>分析係数表!H20</f>
        <v>5.5677050149524447E-4</v>
      </c>
      <c r="O17" s="82">
        <f t="shared" si="3"/>
        <v>1.3072109848550282E-2</v>
      </c>
      <c r="P17" s="76">
        <f>分析係数表!C20</f>
        <v>0.10578609000584449</v>
      </c>
      <c r="Q17" s="82">
        <f t="shared" si="4"/>
        <v>1.3828473890050263E-3</v>
      </c>
      <c r="R17" s="83">
        <v>4.3654186978687032E-3</v>
      </c>
      <c r="S17" s="84">
        <f t="shared" si="5"/>
        <v>1.9855744085809438E-2</v>
      </c>
      <c r="T17" s="85">
        <f>分析係数表!F20</f>
        <v>0.22356495468277945</v>
      </c>
      <c r="U17" s="86">
        <f t="shared" si="6"/>
        <v>4.439048526736853E-3</v>
      </c>
      <c r="V17" s="87">
        <f>分析係数表!D20</f>
        <v>3.8519637462235648E-2</v>
      </c>
      <c r="W17" s="167">
        <f t="shared" si="7"/>
        <v>0</v>
      </c>
      <c r="X17" s="76">
        <f>分析係数表!E20</f>
        <v>4.1163141993957701E-2</v>
      </c>
      <c r="Y17" s="166">
        <f t="shared" si="8"/>
        <v>0</v>
      </c>
    </row>
    <row r="18" spans="1:25" x14ac:dyDescent="0.2">
      <c r="A18" s="6" t="s">
        <v>6</v>
      </c>
      <c r="B18" s="5" t="s">
        <v>34</v>
      </c>
      <c r="C18" s="90"/>
      <c r="D18" s="107">
        <f>投入係数表!AL18</f>
        <v>1.6939582156973462E-3</v>
      </c>
      <c r="E18" s="110">
        <f t="shared" si="9"/>
        <v>0.16939582156973462</v>
      </c>
      <c r="F18" s="85">
        <f>分析係数表!C21</f>
        <v>0.49326544021024965</v>
      </c>
      <c r="G18" s="110">
        <f t="shared" si="0"/>
        <v>8.3557104496372048E-2</v>
      </c>
      <c r="H18" s="110">
        <v>0.12493539485534248</v>
      </c>
      <c r="I18" s="110">
        <f t="shared" si="1"/>
        <v>0.12493539485534248</v>
      </c>
      <c r="J18" s="85">
        <f>分析係数表!G21</f>
        <v>0.28516082529957654</v>
      </c>
      <c r="K18" s="111">
        <f t="shared" si="2"/>
        <v>3.5626680306077928E-2</v>
      </c>
      <c r="L18" s="79"/>
      <c r="M18" s="80"/>
      <c r="N18" s="81">
        <f>分析係数表!H21</f>
        <v>9.2412423444056041E-4</v>
      </c>
      <c r="O18" s="82">
        <f t="shared" si="3"/>
        <v>2.1697007068212325E-2</v>
      </c>
      <c r="P18" s="76">
        <f>分析係数表!C21</f>
        <v>0.49326544021024965</v>
      </c>
      <c r="Q18" s="82">
        <f t="shared" si="4"/>
        <v>1.0702383742746652E-2</v>
      </c>
      <c r="R18" s="83">
        <v>2.9963278882448218E-2</v>
      </c>
      <c r="S18" s="84">
        <f t="shared" si="5"/>
        <v>0.1548986737377907</v>
      </c>
      <c r="T18" s="85">
        <f>分析係数表!F21</f>
        <v>0.42584917560140551</v>
      </c>
      <c r="U18" s="86">
        <f t="shared" si="6"/>
        <v>6.5963472512989257E-2</v>
      </c>
      <c r="V18" s="87">
        <f>分析係数表!D21</f>
        <v>0.11514550860437878</v>
      </c>
      <c r="W18" s="167">
        <f t="shared" si="7"/>
        <v>0</v>
      </c>
      <c r="X18" s="76">
        <f>分析係数表!E21</f>
        <v>9.1990269393639065E-2</v>
      </c>
      <c r="Y18" s="166">
        <f t="shared" si="8"/>
        <v>0</v>
      </c>
    </row>
    <row r="19" spans="1:25" x14ac:dyDescent="0.2">
      <c r="A19" s="6" t="s">
        <v>7</v>
      </c>
      <c r="B19" s="5" t="s">
        <v>269</v>
      </c>
      <c r="C19" s="90"/>
      <c r="D19" s="107">
        <f>投入係数表!AL19</f>
        <v>1.2180366217633298E-2</v>
      </c>
      <c r="E19" s="110">
        <f t="shared" si="9"/>
        <v>1.2180366217633298</v>
      </c>
      <c r="F19" s="85">
        <f>分析係数表!C22</f>
        <v>6.9390630503698536E-2</v>
      </c>
      <c r="G19" s="110">
        <f t="shared" si="0"/>
        <v>8.452032916075243E-2</v>
      </c>
      <c r="H19" s="110">
        <v>9.1520635532036265E-2</v>
      </c>
      <c r="I19" s="110">
        <f t="shared" si="1"/>
        <v>9.1520635532036265E-2</v>
      </c>
      <c r="J19" s="85">
        <f>分析係数表!G22</f>
        <v>0.19456830158086744</v>
      </c>
      <c r="K19" s="111">
        <f t="shared" si="2"/>
        <v>1.7807014615069883E-2</v>
      </c>
      <c r="L19" s="79"/>
      <c r="M19" s="80"/>
      <c r="N19" s="81">
        <f>分析係数表!H22</f>
        <v>4.5919216618164492E-5</v>
      </c>
      <c r="O19" s="82">
        <f t="shared" si="3"/>
        <v>1.0781121524577552E-3</v>
      </c>
      <c r="P19" s="76">
        <f>分析係数表!C22</f>
        <v>6.9390630503698536E-2</v>
      </c>
      <c r="Q19" s="82">
        <f t="shared" si="4"/>
        <v>7.4810882012743194E-5</v>
      </c>
      <c r="R19" s="83">
        <v>8.3458776938763783E-4</v>
      </c>
      <c r="S19" s="84">
        <f t="shared" si="5"/>
        <v>9.23552233014239E-2</v>
      </c>
      <c r="T19" s="85">
        <f>分析係数表!F22</f>
        <v>0.41264693960275639</v>
      </c>
      <c r="U19" s="86">
        <f t="shared" si="6"/>
        <v>3.8110100251661748E-2</v>
      </c>
      <c r="V19" s="87">
        <f>分析係数表!D22</f>
        <v>5.3506282934738546E-2</v>
      </c>
      <c r="W19" s="167">
        <f t="shared" si="7"/>
        <v>0</v>
      </c>
      <c r="X19" s="76">
        <f>分析係数表!E22</f>
        <v>5.2492906364004867E-2</v>
      </c>
      <c r="Y19" s="166">
        <f t="shared" si="8"/>
        <v>0</v>
      </c>
    </row>
    <row r="20" spans="1:25" x14ac:dyDescent="0.2">
      <c r="A20" s="6" t="s">
        <v>8</v>
      </c>
      <c r="B20" s="5" t="s">
        <v>270</v>
      </c>
      <c r="C20" s="90"/>
      <c r="D20" s="107">
        <f>投入係数表!AL20</f>
        <v>1.7907558280229087E-2</v>
      </c>
      <c r="E20" s="110">
        <f t="shared" si="9"/>
        <v>1.7907558280229088</v>
      </c>
      <c r="F20" s="85">
        <f>分析係数表!C23</f>
        <v>0</v>
      </c>
      <c r="G20" s="110">
        <f t="shared" si="0"/>
        <v>0</v>
      </c>
      <c r="H20" s="110">
        <v>0</v>
      </c>
      <c r="I20" s="110">
        <f t="shared" si="1"/>
        <v>0</v>
      </c>
      <c r="J20" s="85">
        <f>分析係数表!G23</f>
        <v>0.21586290978054729</v>
      </c>
      <c r="K20" s="111">
        <f t="shared" si="2"/>
        <v>0</v>
      </c>
      <c r="L20" s="79"/>
      <c r="M20" s="80"/>
      <c r="N20" s="81">
        <f>分析係数表!H23</f>
        <v>2.2959608309082246E-5</v>
      </c>
      <c r="O20" s="82">
        <f t="shared" si="3"/>
        <v>5.3905607622887759E-4</v>
      </c>
      <c r="P20" s="76">
        <f>分析係数表!C23</f>
        <v>0</v>
      </c>
      <c r="Q20" s="82">
        <f t="shared" si="4"/>
        <v>0</v>
      </c>
      <c r="R20" s="83">
        <v>0</v>
      </c>
      <c r="S20" s="84">
        <f t="shared" si="5"/>
        <v>0</v>
      </c>
      <c r="T20" s="85">
        <f>分析係数表!F23</f>
        <v>0.44086968301273366</v>
      </c>
      <c r="U20" s="86">
        <f t="shared" si="6"/>
        <v>0</v>
      </c>
      <c r="V20" s="87">
        <f>分析係数表!D23</f>
        <v>7.1254402600921155E-2</v>
      </c>
      <c r="W20" s="167">
        <f t="shared" si="7"/>
        <v>0</v>
      </c>
      <c r="X20" s="76">
        <f>分析係数表!E23</f>
        <v>7.0780276347873206E-2</v>
      </c>
      <c r="Y20" s="166">
        <f t="shared" si="8"/>
        <v>0</v>
      </c>
    </row>
    <row r="21" spans="1:25" x14ac:dyDescent="0.2">
      <c r="A21" s="6" t="s">
        <v>9</v>
      </c>
      <c r="B21" s="5" t="s">
        <v>271</v>
      </c>
      <c r="C21" s="90"/>
      <c r="D21" s="107">
        <f>投入係数表!AL21</f>
        <v>6.2918448011615715E-3</v>
      </c>
      <c r="E21" s="110">
        <f t="shared" si="9"/>
        <v>0.62918448011615713</v>
      </c>
      <c r="F21" s="85">
        <f>分析係数表!C24</f>
        <v>0.34782608695652173</v>
      </c>
      <c r="G21" s="110">
        <f t="shared" si="0"/>
        <v>0.21884677569257638</v>
      </c>
      <c r="H21" s="110">
        <v>0.24155084096935872</v>
      </c>
      <c r="I21" s="110">
        <f t="shared" si="1"/>
        <v>0.24155084096935872</v>
      </c>
      <c r="J21" s="85">
        <f>分析係数表!G24</f>
        <v>0.20816326530612245</v>
      </c>
      <c r="K21" s="111">
        <f t="shared" si="2"/>
        <v>5.0282011793621607E-2</v>
      </c>
      <c r="L21" s="79"/>
      <c r="M21" s="80"/>
      <c r="N21" s="81">
        <f>分析係数表!H24</f>
        <v>3.5587392879077485E-4</v>
      </c>
      <c r="O21" s="82">
        <f t="shared" si="3"/>
        <v>8.3553691815476047E-3</v>
      </c>
      <c r="P21" s="76">
        <f>分析係数表!C24</f>
        <v>0.34782608695652173</v>
      </c>
      <c r="Q21" s="82">
        <f t="shared" si="4"/>
        <v>2.9062153674948191E-3</v>
      </c>
      <c r="R21" s="83">
        <v>1.206609288846657E-2</v>
      </c>
      <c r="S21" s="84">
        <f t="shared" si="5"/>
        <v>0.2536169338578253</v>
      </c>
      <c r="T21" s="85">
        <f>分析係数表!F24</f>
        <v>0.39183673469387753</v>
      </c>
      <c r="U21" s="86">
        <f t="shared" si="6"/>
        <v>9.9376431225923378E-2</v>
      </c>
      <c r="V21" s="87">
        <f>分析係数表!D24</f>
        <v>9.6598639455782315E-2</v>
      </c>
      <c r="W21" s="167">
        <f t="shared" si="7"/>
        <v>0</v>
      </c>
      <c r="X21" s="76">
        <f>分析係数表!E24</f>
        <v>8.9795918367346933E-2</v>
      </c>
      <c r="Y21" s="166">
        <f t="shared" si="8"/>
        <v>0</v>
      </c>
    </row>
    <row r="22" spans="1:25" x14ac:dyDescent="0.2">
      <c r="A22" s="6" t="s">
        <v>10</v>
      </c>
      <c r="B22" s="5" t="s">
        <v>272</v>
      </c>
      <c r="C22" s="90"/>
      <c r="D22" s="107">
        <f>投入係数表!AL22</f>
        <v>1.8068887634105024E-2</v>
      </c>
      <c r="E22" s="110">
        <f t="shared" si="9"/>
        <v>1.8068887634105024</v>
      </c>
      <c r="F22" s="85">
        <f>分析係数表!C25</f>
        <v>2.4457402008422391E-2</v>
      </c>
      <c r="G22" s="110">
        <f t="shared" si="0"/>
        <v>4.4191804871231873E-2</v>
      </c>
      <c r="H22" s="110">
        <v>5.0332175861718446E-2</v>
      </c>
      <c r="I22" s="110">
        <f t="shared" si="1"/>
        <v>5.0332175861718446E-2</v>
      </c>
      <c r="J22" s="85">
        <f>分析係数表!G25</f>
        <v>0.19696969696969696</v>
      </c>
      <c r="K22" s="111">
        <f t="shared" si="2"/>
        <v>9.9139134273081783E-3</v>
      </c>
      <c r="L22" s="79"/>
      <c r="M22" s="80"/>
      <c r="N22" s="81">
        <f>分析係数表!H25</f>
        <v>5.165911869543506E-4</v>
      </c>
      <c r="O22" s="82">
        <f t="shared" si="3"/>
        <v>1.2128761715149749E-2</v>
      </c>
      <c r="P22" s="76">
        <f>分析係数表!C25</f>
        <v>2.4457402008422391E-2</v>
      </c>
      <c r="Q22" s="82">
        <f t="shared" si="4"/>
        <v>2.9663800113178006E-4</v>
      </c>
      <c r="R22" s="83">
        <v>3.0018528846802281E-3</v>
      </c>
      <c r="S22" s="84">
        <f t="shared" si="5"/>
        <v>5.3334028746398678E-2</v>
      </c>
      <c r="T22" s="85">
        <f>分析係数表!F25</f>
        <v>0.35101010101010099</v>
      </c>
      <c r="U22" s="86">
        <f t="shared" si="6"/>
        <v>1.872078281754903E-2</v>
      </c>
      <c r="V22" s="87">
        <f>分析係数表!D25</f>
        <v>2.5757575757575757E-2</v>
      </c>
      <c r="W22" s="167">
        <f t="shared" si="7"/>
        <v>0</v>
      </c>
      <c r="X22" s="76">
        <f>分析係数表!E25</f>
        <v>2.5757575757575757E-2</v>
      </c>
      <c r="Y22" s="166">
        <f t="shared" si="8"/>
        <v>0</v>
      </c>
    </row>
    <row r="23" spans="1:25" x14ac:dyDescent="0.2">
      <c r="A23" s="6" t="s">
        <v>11</v>
      </c>
      <c r="B23" s="5" t="s">
        <v>35</v>
      </c>
      <c r="C23" s="90"/>
      <c r="D23" s="107">
        <f>投入係数表!AL23</f>
        <v>1.0244413971122046E-2</v>
      </c>
      <c r="E23" s="110">
        <f t="shared" si="9"/>
        <v>1.0244413971122046</v>
      </c>
      <c r="F23" s="85">
        <f>分析係数表!C26</f>
        <v>7.6803723816912361E-2</v>
      </c>
      <c r="G23" s="110">
        <f t="shared" si="0"/>
        <v>7.8680914130417598E-2</v>
      </c>
      <c r="H23" s="110">
        <v>8.7531748696496936E-2</v>
      </c>
      <c r="I23" s="110">
        <f t="shared" si="1"/>
        <v>8.7531748696496936E-2</v>
      </c>
      <c r="J23" s="85">
        <f>分析係数表!G26</f>
        <v>0.19661921708185054</v>
      </c>
      <c r="K23" s="111">
        <f t="shared" si="2"/>
        <v>1.7210423898510518E-2</v>
      </c>
      <c r="L23" s="79"/>
      <c r="M23" s="80"/>
      <c r="N23" s="81">
        <f>分析係数表!H26</f>
        <v>1.0945993261354961E-2</v>
      </c>
      <c r="O23" s="82">
        <f t="shared" si="3"/>
        <v>0.25699498434211743</v>
      </c>
      <c r="P23" s="76">
        <f>分析係数表!C26</f>
        <v>7.6803723816912361E-2</v>
      </c>
      <c r="Q23" s="82">
        <f t="shared" si="4"/>
        <v>1.9738171799743704E-2</v>
      </c>
      <c r="R23" s="83">
        <v>2.1299174183855782E-2</v>
      </c>
      <c r="S23" s="84">
        <f t="shared" si="5"/>
        <v>0.10883092288035272</v>
      </c>
      <c r="T23" s="85">
        <f>分析係数表!F26</f>
        <v>0.33496441281138789</v>
      </c>
      <c r="U23" s="86">
        <f t="shared" si="6"/>
        <v>3.6454486178338789E-2</v>
      </c>
      <c r="V23" s="87">
        <f>分析係数表!D26</f>
        <v>6.005338078291815E-2</v>
      </c>
      <c r="W23" s="167">
        <f t="shared" si="7"/>
        <v>0</v>
      </c>
      <c r="X23" s="76">
        <f>分析係数表!E26</f>
        <v>6.005338078291815E-2</v>
      </c>
      <c r="Y23" s="166">
        <f t="shared" si="8"/>
        <v>0</v>
      </c>
    </row>
    <row r="24" spans="1:25" x14ac:dyDescent="0.2">
      <c r="A24" s="6" t="s">
        <v>12</v>
      </c>
      <c r="B24" s="5" t="s">
        <v>366</v>
      </c>
      <c r="C24" s="90"/>
      <c r="D24" s="107">
        <f>投入係数表!AL24</f>
        <v>1.6939582156973462E-3</v>
      </c>
      <c r="E24" s="110">
        <f t="shared" si="9"/>
        <v>0.16939582156973462</v>
      </c>
      <c r="F24" s="85">
        <f>分析係数表!C27</f>
        <v>1</v>
      </c>
      <c r="G24" s="110">
        <f t="shared" si="0"/>
        <v>0.16939582156973462</v>
      </c>
      <c r="H24" s="110">
        <v>0.19136394607714599</v>
      </c>
      <c r="I24" s="110">
        <f t="shared" si="1"/>
        <v>0.19136394607714599</v>
      </c>
      <c r="J24" s="85">
        <f>分析係数表!G27</f>
        <v>0.17096451389423448</v>
      </c>
      <c r="K24" s="111">
        <f t="shared" si="2"/>
        <v>3.2716444017961761E-2</v>
      </c>
      <c r="L24" s="79"/>
      <c r="M24" s="80"/>
      <c r="N24" s="81">
        <f>分析係数表!H27</f>
        <v>1.0923033653045878E-2</v>
      </c>
      <c r="O24" s="82">
        <f t="shared" si="3"/>
        <v>0.25645592826588853</v>
      </c>
      <c r="P24" s="76">
        <f>分析係数表!C27</f>
        <v>1</v>
      </c>
      <c r="Q24" s="82">
        <f t="shared" si="4"/>
        <v>0.25645592826588853</v>
      </c>
      <c r="R24" s="83">
        <v>0.26678610993662227</v>
      </c>
      <c r="S24" s="84">
        <f t="shared" si="5"/>
        <v>0.45815005601376824</v>
      </c>
      <c r="T24" s="85">
        <f>分析係数表!F27</f>
        <v>0.32199214841043799</v>
      </c>
      <c r="U24" s="86">
        <f t="shared" si="6"/>
        <v>0.14752072083023574</v>
      </c>
      <c r="V24" s="87">
        <f>分析係数表!D27</f>
        <v>3.2561003771842047E-2</v>
      </c>
      <c r="W24" s="167">
        <f t="shared" si="7"/>
        <v>0</v>
      </c>
      <c r="X24" s="76">
        <f>分析係数表!E27</f>
        <v>3.9334924178277268E-2</v>
      </c>
      <c r="Y24" s="166">
        <f t="shared" si="8"/>
        <v>0</v>
      </c>
    </row>
    <row r="25" spans="1:25" x14ac:dyDescent="0.2">
      <c r="A25" s="6" t="s">
        <v>13</v>
      </c>
      <c r="B25" s="5" t="s">
        <v>192</v>
      </c>
      <c r="C25" s="90"/>
      <c r="D25" s="107">
        <f>投入係数表!AL25</f>
        <v>4.4042913608131E-2</v>
      </c>
      <c r="E25" s="110">
        <f t="shared" si="9"/>
        <v>4.4042913608131</v>
      </c>
      <c r="F25" s="85">
        <f>分析係数表!C28</f>
        <v>0.18074367492972143</v>
      </c>
      <c r="G25" s="110">
        <f t="shared" si="0"/>
        <v>0.79604780601458336</v>
      </c>
      <c r="H25" s="110">
        <v>0.92011102979540738</v>
      </c>
      <c r="I25" s="110">
        <f t="shared" si="1"/>
        <v>0.92011102979540738</v>
      </c>
      <c r="J25" s="85">
        <f>分析係数表!G28</f>
        <v>0.12488465087665333</v>
      </c>
      <c r="K25" s="111">
        <f t="shared" si="2"/>
        <v>0.11490774472375742</v>
      </c>
      <c r="L25" s="79"/>
      <c r="M25" s="80"/>
      <c r="N25" s="81">
        <f>分析係数表!H28</f>
        <v>2.063494796778767E-2</v>
      </c>
      <c r="O25" s="82">
        <f t="shared" si="3"/>
        <v>0.48447664851070382</v>
      </c>
      <c r="P25" s="76">
        <f>分析係数表!C28</f>
        <v>0.18074367492972143</v>
      </c>
      <c r="Q25" s="82">
        <f t="shared" si="4"/>
        <v>8.756608986945956E-2</v>
      </c>
      <c r="R25" s="83">
        <v>0.10103657049305916</v>
      </c>
      <c r="S25" s="84">
        <f t="shared" si="5"/>
        <v>1.0211476002884665</v>
      </c>
      <c r="T25" s="85">
        <f>分析係数表!F28</f>
        <v>0.21337024505280427</v>
      </c>
      <c r="U25" s="86">
        <f t="shared" si="6"/>
        <v>0.21788251370863312</v>
      </c>
      <c r="V25" s="87">
        <f>分析係数表!D28</f>
        <v>2.7888854711370859E-2</v>
      </c>
      <c r="W25" s="167">
        <f t="shared" si="7"/>
        <v>0</v>
      </c>
      <c r="X25" s="76">
        <f>分析係数表!E28</f>
        <v>2.7735055880241978E-2</v>
      </c>
      <c r="Y25" s="166">
        <f t="shared" si="8"/>
        <v>0</v>
      </c>
    </row>
    <row r="26" spans="1:25" x14ac:dyDescent="0.2">
      <c r="A26" s="6" t="s">
        <v>14</v>
      </c>
      <c r="B26" s="5" t="s">
        <v>50</v>
      </c>
      <c r="C26" s="90"/>
      <c r="D26" s="107">
        <f>投入係数表!AL26</f>
        <v>6.0498507703476648E-3</v>
      </c>
      <c r="E26" s="110">
        <f t="shared" si="9"/>
        <v>0.60498507703476645</v>
      </c>
      <c r="F26" s="85">
        <f>分析係数表!C29</f>
        <v>0.4900686838685725</v>
      </c>
      <c r="G26" s="110">
        <f t="shared" si="0"/>
        <v>0.29648424046255495</v>
      </c>
      <c r="H26" s="110">
        <v>0.35457617426967469</v>
      </c>
      <c r="I26" s="110">
        <f t="shared" si="1"/>
        <v>0.35457617426967469</v>
      </c>
      <c r="J26" s="85">
        <f>分析係数表!G29</f>
        <v>0.25811666442139297</v>
      </c>
      <c r="K26" s="111">
        <f t="shared" si="2"/>
        <v>9.1522019385786982E-2</v>
      </c>
      <c r="L26" s="79"/>
      <c r="M26" s="80"/>
      <c r="N26" s="81">
        <f>分析係数表!H29</f>
        <v>9.8668916708280954E-3</v>
      </c>
      <c r="O26" s="82">
        <f t="shared" si="3"/>
        <v>0.23165934875936017</v>
      </c>
      <c r="P26" s="76">
        <f>分析係数表!C29</f>
        <v>0.4900686838685725</v>
      </c>
      <c r="Q26" s="82">
        <f t="shared" si="4"/>
        <v>0.11352899215235027</v>
      </c>
      <c r="R26" s="83">
        <v>0.16353276014889423</v>
      </c>
      <c r="S26" s="84">
        <f t="shared" si="5"/>
        <v>0.51810893441856898</v>
      </c>
      <c r="T26" s="85">
        <f>分析係数表!F29</f>
        <v>0.3889263101172033</v>
      </c>
      <c r="U26" s="86">
        <f t="shared" si="6"/>
        <v>0.2015061961021701</v>
      </c>
      <c r="V26" s="87">
        <f>分析係数表!D29</f>
        <v>9.1472450491714943E-2</v>
      </c>
      <c r="W26" s="167">
        <f t="shared" si="7"/>
        <v>0</v>
      </c>
      <c r="X26" s="76">
        <f>分析係数表!E29</f>
        <v>6.1565404822847905E-2</v>
      </c>
      <c r="Y26" s="166">
        <f t="shared" si="8"/>
        <v>0</v>
      </c>
    </row>
    <row r="27" spans="1:25" x14ac:dyDescent="0.2">
      <c r="A27" s="6" t="s">
        <v>15</v>
      </c>
      <c r="B27" s="5" t="s">
        <v>36</v>
      </c>
      <c r="C27" s="90"/>
      <c r="D27" s="107">
        <f>投入係数表!AL27</f>
        <v>1.2906348310075019E-3</v>
      </c>
      <c r="E27" s="110">
        <f t="shared" si="9"/>
        <v>0.12906348310075019</v>
      </c>
      <c r="F27" s="85">
        <f>分析係数表!C30</f>
        <v>1</v>
      </c>
      <c r="G27" s="110">
        <f t="shared" si="0"/>
        <v>0.12906348310075019</v>
      </c>
      <c r="H27" s="110">
        <v>0.15541395120731893</v>
      </c>
      <c r="I27" s="110">
        <f t="shared" si="1"/>
        <v>0.15541395120731893</v>
      </c>
      <c r="J27" s="85">
        <f>分析係数表!G30</f>
        <v>0.3444616177228233</v>
      </c>
      <c r="K27" s="111">
        <f t="shared" si="2"/>
        <v>5.3534141049569009E-2</v>
      </c>
      <c r="L27" s="79"/>
      <c r="M27" s="80"/>
      <c r="N27" s="81">
        <f>分析係数表!H30</f>
        <v>0</v>
      </c>
      <c r="O27" s="82">
        <f t="shared" si="3"/>
        <v>0</v>
      </c>
      <c r="P27" s="76">
        <f>分析係数表!C30</f>
        <v>1</v>
      </c>
      <c r="Q27" s="82">
        <f t="shared" si="4"/>
        <v>0</v>
      </c>
      <c r="R27" s="83">
        <v>6.2177750940235248E-2</v>
      </c>
      <c r="S27" s="84">
        <f t="shared" si="5"/>
        <v>0.21759170214755419</v>
      </c>
      <c r="T27" s="85">
        <f>分析係数表!F30</f>
        <v>0.4403400309119011</v>
      </c>
      <c r="U27" s="86">
        <f t="shared" si="6"/>
        <v>9.5814336849827195E-2</v>
      </c>
      <c r="V27" s="87">
        <f>分析係数表!D30</f>
        <v>0.12627511591962906</v>
      </c>
      <c r="W27" s="167">
        <f t="shared" si="7"/>
        <v>0</v>
      </c>
      <c r="X27" s="76">
        <f>分析係数表!E30</f>
        <v>8.212261720762494E-2</v>
      </c>
      <c r="Y27" s="166">
        <f t="shared" si="8"/>
        <v>0</v>
      </c>
    </row>
    <row r="28" spans="1:25" x14ac:dyDescent="0.2">
      <c r="A28" s="6" t="s">
        <v>16</v>
      </c>
      <c r="B28" s="5" t="s">
        <v>193</v>
      </c>
      <c r="C28" s="90"/>
      <c r="D28" s="107">
        <f>投入係数表!AL28</f>
        <v>5.2432040009679761E-3</v>
      </c>
      <c r="E28" s="110">
        <f t="shared" si="9"/>
        <v>0.52432040009679759</v>
      </c>
      <c r="F28" s="85">
        <f>分析係数表!C31</f>
        <v>4.323595505617972E-2</v>
      </c>
      <c r="G28" s="110">
        <f t="shared" si="0"/>
        <v>2.2669493253623309E-2</v>
      </c>
      <c r="H28" s="110">
        <v>2.7980907781926009E-2</v>
      </c>
      <c r="I28" s="110">
        <f t="shared" si="1"/>
        <v>2.7980907781926009E-2</v>
      </c>
      <c r="J28" s="85">
        <f>分析係数表!G31</f>
        <v>7.0393374741200831E-2</v>
      </c>
      <c r="K28" s="111">
        <f t="shared" si="2"/>
        <v>1.9696705270921002E-3</v>
      </c>
      <c r="L28" s="79"/>
      <c r="M28" s="80"/>
      <c r="N28" s="81">
        <f>分析係数表!H31</f>
        <v>2.2758711736377779E-2</v>
      </c>
      <c r="O28" s="82">
        <f t="shared" si="3"/>
        <v>0.53433933556187507</v>
      </c>
      <c r="P28" s="76">
        <f>分析係数表!C31</f>
        <v>4.323595505617972E-2</v>
      </c>
      <c r="Q28" s="82">
        <f t="shared" si="4"/>
        <v>2.3102671497102163E-2</v>
      </c>
      <c r="R28" s="83">
        <v>3.0143610498084804E-2</v>
      </c>
      <c r="S28" s="84">
        <f t="shared" si="5"/>
        <v>5.8124518280010813E-2</v>
      </c>
      <c r="T28" s="85">
        <f>分析係数表!F31</f>
        <v>0.34575569358178054</v>
      </c>
      <c r="U28" s="86">
        <f t="shared" si="6"/>
        <v>2.0096883132012022E-2</v>
      </c>
      <c r="V28" s="87">
        <f>分析係数表!D31</f>
        <v>1.4492753623188406E-2</v>
      </c>
      <c r="W28" s="167">
        <f t="shared" si="7"/>
        <v>0</v>
      </c>
      <c r="X28" s="76">
        <f>分析係数表!E31</f>
        <v>1.2422360248447204E-2</v>
      </c>
      <c r="Y28" s="166">
        <f t="shared" si="8"/>
        <v>0</v>
      </c>
    </row>
    <row r="29" spans="1:25" x14ac:dyDescent="0.2">
      <c r="A29" s="6" t="s">
        <v>17</v>
      </c>
      <c r="B29" s="5" t="s">
        <v>273</v>
      </c>
      <c r="C29" s="90"/>
      <c r="D29" s="107">
        <f>投入係数表!AL29</f>
        <v>7.2598209244171977E-4</v>
      </c>
      <c r="E29" s="110">
        <f t="shared" si="9"/>
        <v>7.2598209244171971E-2</v>
      </c>
      <c r="F29" s="85">
        <f>分析係数表!C32</f>
        <v>0.52019105514546249</v>
      </c>
      <c r="G29" s="110">
        <f t="shared" si="0"/>
        <v>3.776493906839689E-2</v>
      </c>
      <c r="H29" s="110">
        <v>4.6409783953465837E-2</v>
      </c>
      <c r="I29" s="110">
        <f t="shared" si="1"/>
        <v>4.6409783953465837E-2</v>
      </c>
      <c r="J29" s="85">
        <f>分析係数表!G32</f>
        <v>0.14013266998341625</v>
      </c>
      <c r="K29" s="111">
        <f t="shared" si="2"/>
        <v>6.5035269387526753E-3</v>
      </c>
      <c r="L29" s="79"/>
      <c r="M29" s="80"/>
      <c r="N29" s="81">
        <f>分析係数表!H32</f>
        <v>6.5492282701657108E-3</v>
      </c>
      <c r="O29" s="82">
        <f t="shared" si="3"/>
        <v>0.15376574574428736</v>
      </c>
      <c r="P29" s="76">
        <f>分析係数表!C32</f>
        <v>0.52019105514546249</v>
      </c>
      <c r="Q29" s="82">
        <f t="shared" si="4"/>
        <v>7.9987565523949755E-2</v>
      </c>
      <c r="R29" s="83">
        <v>0.10055409202936194</v>
      </c>
      <c r="S29" s="84">
        <f t="shared" si="5"/>
        <v>0.14696387598282779</v>
      </c>
      <c r="T29" s="85">
        <f>分析係数表!F32</f>
        <v>0.48341625207296851</v>
      </c>
      <c r="U29" s="86">
        <f t="shared" si="6"/>
        <v>7.1044726117735157E-2</v>
      </c>
      <c r="V29" s="87">
        <f>分析係数表!D32</f>
        <v>9.1210613598673301E-3</v>
      </c>
      <c r="W29" s="167">
        <f t="shared" si="7"/>
        <v>0</v>
      </c>
      <c r="X29" s="76">
        <f>分析係数表!E32</f>
        <v>1.4096185737976783E-2</v>
      </c>
      <c r="Y29" s="166">
        <f t="shared" si="8"/>
        <v>0</v>
      </c>
    </row>
    <row r="30" spans="1:25" x14ac:dyDescent="0.2">
      <c r="A30" s="6" t="s">
        <v>18</v>
      </c>
      <c r="B30" s="5" t="s">
        <v>274</v>
      </c>
      <c r="C30" s="90"/>
      <c r="D30" s="107">
        <f>投入係数表!AL30</f>
        <v>4.033233846898443E-4</v>
      </c>
      <c r="E30" s="110">
        <f t="shared" si="9"/>
        <v>4.033233846898443E-2</v>
      </c>
      <c r="F30" s="85">
        <f>分析係数表!C33</f>
        <v>0.8616094310609943</v>
      </c>
      <c r="G30" s="110">
        <f t="shared" si="0"/>
        <v>3.4750723201621127E-2</v>
      </c>
      <c r="H30" s="110">
        <v>4.7328208206176781E-2</v>
      </c>
      <c r="I30" s="110">
        <f t="shared" si="1"/>
        <v>4.7328208206176781E-2</v>
      </c>
      <c r="J30" s="85">
        <f>分析係数表!G33</f>
        <v>0.50771971496437052</v>
      </c>
      <c r="K30" s="111">
        <f t="shared" si="2"/>
        <v>2.4029464380214458E-2</v>
      </c>
      <c r="L30" s="79"/>
      <c r="M30" s="80"/>
      <c r="N30" s="81">
        <f>分析係数表!H33</f>
        <v>9.6430354898145438E-4</v>
      </c>
      <c r="O30" s="82">
        <f t="shared" si="3"/>
        <v>2.2640355201612863E-2</v>
      </c>
      <c r="P30" s="76">
        <f>分析係数表!C33</f>
        <v>0.8616094310609943</v>
      </c>
      <c r="Q30" s="82">
        <f t="shared" si="4"/>
        <v>1.9507143564280481E-2</v>
      </c>
      <c r="R30" s="83">
        <v>5.4876499570360213E-2</v>
      </c>
      <c r="S30" s="84">
        <f t="shared" si="5"/>
        <v>0.10220470777653699</v>
      </c>
      <c r="T30" s="85">
        <f>分析係数表!F33</f>
        <v>0.64489311163895491</v>
      </c>
      <c r="U30" s="86">
        <f t="shared" si="6"/>
        <v>6.5911112022161031E-2</v>
      </c>
      <c r="V30" s="87">
        <f>分析係数表!D33</f>
        <v>5.3444180522565318E-2</v>
      </c>
      <c r="W30" s="167">
        <f t="shared" si="7"/>
        <v>0</v>
      </c>
      <c r="X30" s="76">
        <f>分析係数表!E33</f>
        <v>5.6413301662707839E-2</v>
      </c>
      <c r="Y30" s="166">
        <f t="shared" si="8"/>
        <v>0</v>
      </c>
    </row>
    <row r="31" spans="1:25" x14ac:dyDescent="0.2">
      <c r="A31" s="6" t="s">
        <v>19</v>
      </c>
      <c r="B31" s="5" t="s">
        <v>275</v>
      </c>
      <c r="C31" s="90"/>
      <c r="D31" s="107">
        <f>投入係数表!AL31</f>
        <v>2.6377349358715819E-2</v>
      </c>
      <c r="E31" s="110">
        <f t="shared" si="9"/>
        <v>2.637734935871582</v>
      </c>
      <c r="F31" s="85">
        <f>分析係数表!C34</f>
        <v>0.46533725073451271</v>
      </c>
      <c r="G31" s="110">
        <f t="shared" si="0"/>
        <v>1.2274363232248582</v>
      </c>
      <c r="H31" s="110">
        <v>1.4046202402501684</v>
      </c>
      <c r="I31" s="110">
        <f t="shared" si="1"/>
        <v>1.4046202402501684</v>
      </c>
      <c r="J31" s="85">
        <f>分析係数表!G34</f>
        <v>0.42478189749182116</v>
      </c>
      <c r="K31" s="111">
        <f t="shared" si="2"/>
        <v>0.59665725090888422</v>
      </c>
      <c r="L31" s="79"/>
      <c r="M31" s="80"/>
      <c r="N31" s="81">
        <f>分析係数表!H34</f>
        <v>0.16189393808941618</v>
      </c>
      <c r="O31" s="82">
        <f t="shared" si="3"/>
        <v>3.8010191575088732</v>
      </c>
      <c r="P31" s="76">
        <f>分析係数表!C34</f>
        <v>0.46533725073451271</v>
      </c>
      <c r="Q31" s="82">
        <f t="shared" si="4"/>
        <v>1.7687558047443928</v>
      </c>
      <c r="R31" s="83">
        <v>1.9230261796822703</v>
      </c>
      <c r="S31" s="84">
        <f t="shared" si="5"/>
        <v>3.3276464199324387</v>
      </c>
      <c r="T31" s="85">
        <f>分析係数表!F34</f>
        <v>0.69907306434023986</v>
      </c>
      <c r="U31" s="86">
        <f t="shared" si="6"/>
        <v>2.3262679798229984</v>
      </c>
      <c r="V31" s="87">
        <f>分析係数表!D34</f>
        <v>0.22532715376226828</v>
      </c>
      <c r="W31" s="167">
        <f t="shared" si="7"/>
        <v>1</v>
      </c>
      <c r="X31" s="76">
        <f>分析係数表!E34</f>
        <v>0.16319520174482008</v>
      </c>
      <c r="Y31" s="166">
        <f t="shared" si="8"/>
        <v>1</v>
      </c>
    </row>
    <row r="32" spans="1:25" x14ac:dyDescent="0.2">
      <c r="A32" s="6" t="s">
        <v>20</v>
      </c>
      <c r="B32" s="5" t="s">
        <v>37</v>
      </c>
      <c r="C32" s="90"/>
      <c r="D32" s="107">
        <f>投入係数表!AL32</f>
        <v>1.0163749294184076E-2</v>
      </c>
      <c r="E32" s="110">
        <f t="shared" si="9"/>
        <v>1.0163749294184077</v>
      </c>
      <c r="F32" s="85">
        <f>分析係数表!C35</f>
        <v>0.39835445318599483</v>
      </c>
      <c r="G32" s="110">
        <f t="shared" si="0"/>
        <v>0.40487747924042389</v>
      </c>
      <c r="H32" s="110">
        <v>0.47918173254181207</v>
      </c>
      <c r="I32" s="110">
        <f t="shared" si="1"/>
        <v>0.47918173254181207</v>
      </c>
      <c r="J32" s="85">
        <f>分析係数表!G35</f>
        <v>0.31392226148409896</v>
      </c>
      <c r="K32" s="111">
        <f t="shared" si="2"/>
        <v>0.1504258131413943</v>
      </c>
      <c r="L32" s="79"/>
      <c r="M32" s="80"/>
      <c r="N32" s="81">
        <f>分析係数表!H35</f>
        <v>6.1135697025008755E-2</v>
      </c>
      <c r="O32" s="82">
        <f t="shared" si="3"/>
        <v>1.4353715669784441</v>
      </c>
      <c r="P32" s="76">
        <f>分析係数表!C35</f>
        <v>0.39835445318599483</v>
      </c>
      <c r="Q32" s="82">
        <f t="shared" si="4"/>
        <v>0.57178665568242271</v>
      </c>
      <c r="R32" s="83">
        <v>0.73530311372559898</v>
      </c>
      <c r="S32" s="84">
        <f t="shared" si="5"/>
        <v>1.2144848462674109</v>
      </c>
      <c r="T32" s="85">
        <f>分析係数表!F35</f>
        <v>0.64325088339222614</v>
      </c>
      <c r="U32" s="86">
        <f t="shared" si="6"/>
        <v>0.78121845022798408</v>
      </c>
      <c r="V32" s="87">
        <f>分析係数表!D35</f>
        <v>6.9257950530035334E-2</v>
      </c>
      <c r="W32" s="167">
        <f t="shared" si="7"/>
        <v>0</v>
      </c>
      <c r="X32" s="76">
        <f>分析係数表!E35</f>
        <v>6.332155477031802E-2</v>
      </c>
      <c r="Y32" s="166">
        <f t="shared" si="8"/>
        <v>0</v>
      </c>
    </row>
    <row r="33" spans="1:25" x14ac:dyDescent="0.2">
      <c r="A33" s="6" t="s">
        <v>21</v>
      </c>
      <c r="B33" s="5" t="s">
        <v>38</v>
      </c>
      <c r="C33" s="90"/>
      <c r="D33" s="107">
        <f>投入係数表!AL33</f>
        <v>5.6465273856578201E-3</v>
      </c>
      <c r="E33" s="110">
        <f t="shared" si="9"/>
        <v>0.56465273856578202</v>
      </c>
      <c r="F33" s="85">
        <f>分析係数表!C36</f>
        <v>0.82984806862140492</v>
      </c>
      <c r="G33" s="110">
        <f t="shared" si="0"/>
        <v>0.46857598454060129</v>
      </c>
      <c r="H33" s="110">
        <v>0.56173741382952824</v>
      </c>
      <c r="I33" s="110">
        <f t="shared" si="1"/>
        <v>0.56173741382952824</v>
      </c>
      <c r="J33" s="85">
        <f>分析係数表!G36</f>
        <v>2.3700511715593859E-2</v>
      </c>
      <c r="K33" s="111">
        <f t="shared" si="2"/>
        <v>1.331346415755413E-2</v>
      </c>
      <c r="L33" s="79"/>
      <c r="M33" s="80"/>
      <c r="N33" s="81">
        <f>分析係数表!H36</f>
        <v>0.1825633254696675</v>
      </c>
      <c r="O33" s="82">
        <f t="shared" si="3"/>
        <v>4.2863043901339211</v>
      </c>
      <c r="P33" s="76">
        <f>分析係数表!C36</f>
        <v>0.82984806862140492</v>
      </c>
      <c r="Q33" s="82">
        <f t="shared" si="4"/>
        <v>3.5569814196760832</v>
      </c>
      <c r="R33" s="83">
        <v>3.7137741894383254</v>
      </c>
      <c r="S33" s="84">
        <f t="shared" si="5"/>
        <v>4.2755116032678533</v>
      </c>
      <c r="T33" s="85">
        <f>分析係数表!F36</f>
        <v>0.87735658497172098</v>
      </c>
      <c r="U33" s="86">
        <f t="shared" si="6"/>
        <v>3.7511482592500514</v>
      </c>
      <c r="V33" s="87">
        <f>分析係数表!D36</f>
        <v>1.3129544842445462E-2</v>
      </c>
      <c r="W33" s="167">
        <f t="shared" si="7"/>
        <v>0</v>
      </c>
      <c r="X33" s="76">
        <f>分析係数表!E36</f>
        <v>5.0498249394021009E-3</v>
      </c>
      <c r="Y33" s="166">
        <f t="shared" si="8"/>
        <v>0</v>
      </c>
    </row>
    <row r="34" spans="1:25" x14ac:dyDescent="0.2">
      <c r="A34" s="6" t="s">
        <v>22</v>
      </c>
      <c r="B34" s="5" t="s">
        <v>378</v>
      </c>
      <c r="C34" s="90"/>
      <c r="D34" s="107">
        <f>投入係数表!AL34</f>
        <v>9.4377672017423569E-3</v>
      </c>
      <c r="E34" s="110">
        <f t="shared" si="9"/>
        <v>0.94377672017423564</v>
      </c>
      <c r="F34" s="85">
        <f>分析係数表!C37</f>
        <v>0.51418558077436582</v>
      </c>
      <c r="G34" s="110">
        <f t="shared" si="0"/>
        <v>0.48527638098411552</v>
      </c>
      <c r="H34" s="110">
        <v>0.62294379826718083</v>
      </c>
      <c r="I34" s="110">
        <f t="shared" si="1"/>
        <v>0.62294379826718083</v>
      </c>
      <c r="J34" s="85">
        <f>分析係数表!G37</f>
        <v>0.49604430379746833</v>
      </c>
      <c r="K34" s="111">
        <f t="shared" si="2"/>
        <v>0.30900772271639426</v>
      </c>
      <c r="L34" s="79"/>
      <c r="M34" s="80"/>
      <c r="N34" s="81">
        <f>分析係数表!H37</f>
        <v>4.8416074021777188E-2</v>
      </c>
      <c r="O34" s="82">
        <f t="shared" si="3"/>
        <v>1.1367345007476457</v>
      </c>
      <c r="P34" s="76">
        <f>分析係数表!C37</f>
        <v>0.51418558077436582</v>
      </c>
      <c r="Q34" s="82">
        <f t="shared" si="4"/>
        <v>0.58449248945318699</v>
      </c>
      <c r="R34" s="83">
        <v>0.70821518122890736</v>
      </c>
      <c r="S34" s="84">
        <f t="shared" si="5"/>
        <v>1.3311589794960881</v>
      </c>
      <c r="T34" s="85">
        <f>分析係数表!F37</f>
        <v>0.72084956183057447</v>
      </c>
      <c r="U34" s="86">
        <f t="shared" si="6"/>
        <v>0.95956536709658979</v>
      </c>
      <c r="V34" s="87">
        <f>分析係数表!D37</f>
        <v>0.12153115871470302</v>
      </c>
      <c r="W34" s="167">
        <f t="shared" si="7"/>
        <v>0</v>
      </c>
      <c r="X34" s="76">
        <f>分析係数表!E37</f>
        <v>0.11197663096397274</v>
      </c>
      <c r="Y34" s="166">
        <f t="shared" si="8"/>
        <v>0</v>
      </c>
    </row>
    <row r="35" spans="1:25" x14ac:dyDescent="0.2">
      <c r="A35" s="6" t="s">
        <v>23</v>
      </c>
      <c r="B35" s="5" t="s">
        <v>194</v>
      </c>
      <c r="C35" s="90"/>
      <c r="D35" s="107">
        <f>投入係数表!AL35</f>
        <v>2.6619343389529725E-2</v>
      </c>
      <c r="E35" s="110">
        <f t="shared" si="9"/>
        <v>2.6619343389529724</v>
      </c>
      <c r="F35" s="85">
        <f>分析係数表!C38</f>
        <v>1.798368367772285E-2</v>
      </c>
      <c r="G35" s="110">
        <f t="shared" si="0"/>
        <v>4.7871385122598538E-2</v>
      </c>
      <c r="H35" s="110">
        <v>5.3220268385101598E-2</v>
      </c>
      <c r="I35" s="110">
        <f t="shared" si="1"/>
        <v>5.3220268385101598E-2</v>
      </c>
      <c r="J35" s="85">
        <f>分析係数表!G38</f>
        <v>0.32425742574257427</v>
      </c>
      <c r="K35" s="111">
        <f t="shared" si="2"/>
        <v>1.7257067223881956E-2</v>
      </c>
      <c r="L35" s="79"/>
      <c r="M35" s="80"/>
      <c r="N35" s="81">
        <f>分析係数表!H38</f>
        <v>4.2681911846583896E-2</v>
      </c>
      <c r="O35" s="82">
        <f t="shared" si="3"/>
        <v>1.0021052457094837</v>
      </c>
      <c r="P35" s="76">
        <f>分析係数表!C38</f>
        <v>1.798368367772285E-2</v>
      </c>
      <c r="Q35" s="82">
        <f t="shared" si="4"/>
        <v>1.8021543750626087E-2</v>
      </c>
      <c r="R35" s="83">
        <v>2.2795768193279654E-2</v>
      </c>
      <c r="S35" s="84">
        <f t="shared" si="5"/>
        <v>7.6016036578381255E-2</v>
      </c>
      <c r="T35" s="85">
        <f>分析係数表!F38</f>
        <v>0.53712871287128716</v>
      </c>
      <c r="U35" s="86">
        <f t="shared" si="6"/>
        <v>4.0830395884922606E-2</v>
      </c>
      <c r="V35" s="87">
        <f>分析係数表!D38</f>
        <v>0.15099009900990099</v>
      </c>
      <c r="W35" s="167">
        <f t="shared" si="7"/>
        <v>0</v>
      </c>
      <c r="X35" s="76">
        <f>分析係数表!E38</f>
        <v>0.14603960396039603</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5.5190750094266675E-2</v>
      </c>
      <c r="I36" s="110">
        <f t="shared" si="1"/>
        <v>5.5190750094266675E-2</v>
      </c>
      <c r="J36" s="85">
        <f>分析係数表!G39</f>
        <v>0.35219608488238197</v>
      </c>
      <c r="K36" s="111">
        <f t="shared" si="2"/>
        <v>1.9437966104922676E-2</v>
      </c>
      <c r="L36" s="79"/>
      <c r="M36" s="80"/>
      <c r="N36" s="81">
        <f>分析係数表!H39</f>
        <v>3.8399944896940056E-3</v>
      </c>
      <c r="O36" s="82">
        <f t="shared" si="3"/>
        <v>9.015712874927978E-2</v>
      </c>
      <c r="P36" s="76">
        <f>分析係数表!C39</f>
        <v>1</v>
      </c>
      <c r="Q36" s="82">
        <f t="shared" si="4"/>
        <v>9.015712874927978E-2</v>
      </c>
      <c r="R36" s="83">
        <v>0.15049270309311541</v>
      </c>
      <c r="S36" s="84">
        <f t="shared" si="5"/>
        <v>0.20568345318738207</v>
      </c>
      <c r="T36" s="85">
        <f>分析係数表!F39</f>
        <v>0.70282941273235733</v>
      </c>
      <c r="U36" s="86">
        <f t="shared" si="6"/>
        <v>0.14456038061245105</v>
      </c>
      <c r="V36" s="87">
        <f>分析係数表!D39</f>
        <v>6.3990787958545819E-2</v>
      </c>
      <c r="W36" s="167">
        <f t="shared" si="7"/>
        <v>0</v>
      </c>
      <c r="X36" s="76">
        <f>分析係数表!E39</f>
        <v>7.9453857542358938E-2</v>
      </c>
      <c r="Y36" s="166">
        <f t="shared" si="8"/>
        <v>0</v>
      </c>
    </row>
    <row r="37" spans="1:25" x14ac:dyDescent="0.2">
      <c r="A37" s="6" t="s">
        <v>25</v>
      </c>
      <c r="B37" s="5" t="s">
        <v>40</v>
      </c>
      <c r="C37" s="90"/>
      <c r="D37" s="107">
        <f>投入係数表!AL37</f>
        <v>1.6132935387593774E-4</v>
      </c>
      <c r="E37" s="110">
        <f t="shared" si="9"/>
        <v>1.6132935387593774E-2</v>
      </c>
      <c r="F37" s="85">
        <f>分析係数表!C40</f>
        <v>0.9626016260162602</v>
      </c>
      <c r="G37" s="110">
        <f t="shared" si="0"/>
        <v>1.5529589836513032E-2</v>
      </c>
      <c r="H37" s="110">
        <v>1.7352674478599273E-2</v>
      </c>
      <c r="I37" s="110">
        <f t="shared" si="1"/>
        <v>1.7352674478599273E-2</v>
      </c>
      <c r="J37" s="85">
        <f>分析係数表!G40</f>
        <v>0.50871012884234912</v>
      </c>
      <c r="K37" s="111">
        <f t="shared" si="2"/>
        <v>8.8274812697675797E-3</v>
      </c>
      <c r="L37" s="79"/>
      <c r="M37" s="80"/>
      <c r="N37" s="81">
        <f>分析係数表!H40</f>
        <v>2.9858970605961464E-2</v>
      </c>
      <c r="O37" s="82">
        <f t="shared" si="3"/>
        <v>0.70104242713565545</v>
      </c>
      <c r="P37" s="76">
        <f>分析係数表!C40</f>
        <v>0.9626016260162602</v>
      </c>
      <c r="Q37" s="82">
        <f t="shared" si="4"/>
        <v>0.67482458026716752</v>
      </c>
      <c r="R37" s="83">
        <v>0.67602696814599239</v>
      </c>
      <c r="S37" s="84">
        <f t="shared" si="5"/>
        <v>0.69337964262459162</v>
      </c>
      <c r="T37" s="85">
        <f>分析係数表!F40</f>
        <v>0.70414515272885203</v>
      </c>
      <c r="U37" s="86">
        <f t="shared" si="6"/>
        <v>0.48823991435496988</v>
      </c>
      <c r="V37" s="87">
        <f>分析係数表!D40</f>
        <v>8.6039666071514739E-2</v>
      </c>
      <c r="W37" s="167">
        <f t="shared" si="7"/>
        <v>0</v>
      </c>
      <c r="X37" s="76">
        <f>分析係数表!E40</f>
        <v>4.8545094822178253E-2</v>
      </c>
      <c r="Y37" s="166">
        <f t="shared" si="8"/>
        <v>0</v>
      </c>
    </row>
    <row r="38" spans="1:25" x14ac:dyDescent="0.2">
      <c r="A38" s="6" t="s">
        <v>26</v>
      </c>
      <c r="B38" s="5" t="s">
        <v>277</v>
      </c>
      <c r="C38" s="90"/>
      <c r="D38" s="107">
        <f>投入係数表!AL38</f>
        <v>0</v>
      </c>
      <c r="E38" s="110">
        <f t="shared" si="9"/>
        <v>0</v>
      </c>
      <c r="F38" s="85">
        <f>分析係数表!C41</f>
        <v>0.80407934786411506</v>
      </c>
      <c r="G38" s="110">
        <f t="shared" si="0"/>
        <v>0</v>
      </c>
      <c r="H38" s="110">
        <v>9.7568636129521816E-4</v>
      </c>
      <c r="I38" s="110">
        <f t="shared" si="1"/>
        <v>9.7568636129521816E-4</v>
      </c>
      <c r="J38" s="85">
        <f>分析係数表!G41</f>
        <v>0.44359889765752225</v>
      </c>
      <c r="K38" s="111">
        <f t="shared" si="2"/>
        <v>4.3281339433003774E-4</v>
      </c>
      <c r="L38" s="79"/>
      <c r="M38" s="80"/>
      <c r="N38" s="81">
        <f>分析係数表!H41</f>
        <v>5.117122701886706E-2</v>
      </c>
      <c r="O38" s="82">
        <f t="shared" si="3"/>
        <v>1.2014212298951112</v>
      </c>
      <c r="P38" s="76">
        <f>分析係数表!C41</f>
        <v>0.80407934786411506</v>
      </c>
      <c r="Q38" s="82">
        <f t="shared" si="4"/>
        <v>0.9660379990441641</v>
      </c>
      <c r="R38" s="83">
        <v>0.98359037070407596</v>
      </c>
      <c r="S38" s="84">
        <f t="shared" si="5"/>
        <v>0.98456605706537115</v>
      </c>
      <c r="T38" s="85">
        <f>分析係数表!F41</f>
        <v>0.54800826756858323</v>
      </c>
      <c r="U38" s="86">
        <f t="shared" si="6"/>
        <v>0.53955033923922491</v>
      </c>
      <c r="V38" s="87">
        <f>分析係数表!D41</f>
        <v>0.13760491043467368</v>
      </c>
      <c r="W38" s="167">
        <f t="shared" si="7"/>
        <v>0</v>
      </c>
      <c r="X38" s="76">
        <f>分析係数表!E41</f>
        <v>0.12955655768508079</v>
      </c>
      <c r="Y38" s="166">
        <f t="shared" si="8"/>
        <v>0</v>
      </c>
    </row>
    <row r="39" spans="1:25" x14ac:dyDescent="0.2">
      <c r="A39" s="6" t="s">
        <v>51</v>
      </c>
      <c r="B39" s="5" t="s">
        <v>368</v>
      </c>
      <c r="C39" s="90"/>
      <c r="D39" s="107">
        <f>投入係数表!AL39</f>
        <v>1.6939582156973462E-3</v>
      </c>
      <c r="E39" s="110">
        <f t="shared" si="9"/>
        <v>0.16939582156973462</v>
      </c>
      <c r="F39" s="85">
        <f>分析係数表!C42</f>
        <v>0.72084063047285463</v>
      </c>
      <c r="G39" s="110">
        <f>E39*F39</f>
        <v>0.12210739081979469</v>
      </c>
      <c r="H39" s="110">
        <v>0.13343019544825965</v>
      </c>
      <c r="I39" s="110">
        <f>C39+H39</f>
        <v>0.13343019544825965</v>
      </c>
      <c r="J39" s="85">
        <f>分析係数表!G42</f>
        <v>0.48553519768563164</v>
      </c>
      <c r="K39" s="111">
        <f>I39*J39</f>
        <v>6.4785056324203213E-2</v>
      </c>
      <c r="L39" s="79"/>
      <c r="M39" s="80"/>
      <c r="N39" s="81">
        <f>分析係数表!H42</f>
        <v>1.3345272329654056E-2</v>
      </c>
      <c r="O39" s="82">
        <f t="shared" si="3"/>
        <v>0.31332634430803513</v>
      </c>
      <c r="P39" s="76">
        <f>分析係数表!C42</f>
        <v>0.72084063047285463</v>
      </c>
      <c r="Q39" s="82">
        <f>O39*P39</f>
        <v>0.22585835957475878</v>
      </c>
      <c r="R39" s="83">
        <v>0.23747223094423517</v>
      </c>
      <c r="S39" s="84">
        <f>I39+R39</f>
        <v>0.37090242639249482</v>
      </c>
      <c r="T39" s="85">
        <f>分析係数表!F42</f>
        <v>0.55737704918032782</v>
      </c>
      <c r="U39" s="86">
        <f>S39*T39</f>
        <v>0.2067324999564725</v>
      </c>
      <c r="V39" s="87">
        <f>分析係数表!D42</f>
        <v>0.19961427193828352</v>
      </c>
      <c r="W39" s="167">
        <f>ROUND(S39*V39,0)</f>
        <v>0</v>
      </c>
      <c r="X39" s="76">
        <f>分析係数表!E42</f>
        <v>0.15043394406943106</v>
      </c>
      <c r="Y39" s="166">
        <f>ROUND(S39*X39,0)</f>
        <v>0</v>
      </c>
    </row>
    <row r="40" spans="1:25" x14ac:dyDescent="0.2">
      <c r="A40" s="6" t="s">
        <v>195</v>
      </c>
      <c r="B40" s="5" t="s">
        <v>41</v>
      </c>
      <c r="C40" s="75">
        <f>最終需要_まとめ!C41</f>
        <v>100</v>
      </c>
      <c r="D40" s="107">
        <f>投入係数表!AL40</f>
        <v>0.13769460353311286</v>
      </c>
      <c r="E40" s="110">
        <f t="shared" si="9"/>
        <v>13.769460353311286</v>
      </c>
      <c r="F40" s="85">
        <f>分析係数表!C43</f>
        <v>0.38963327337469256</v>
      </c>
      <c r="G40" s="110">
        <f>E40*F40</f>
        <v>5.3650399100637269</v>
      </c>
      <c r="H40" s="110">
        <v>5.8149710324834913</v>
      </c>
      <c r="I40" s="110">
        <f>C40+H40</f>
        <v>105.8149710324835</v>
      </c>
      <c r="J40" s="85">
        <f>分析係数表!G43</f>
        <v>0.33758167298539971</v>
      </c>
      <c r="K40" s="111">
        <f>I40*J40</f>
        <v>35.72119494804739</v>
      </c>
      <c r="L40" s="79"/>
      <c r="M40" s="80"/>
      <c r="N40" s="81">
        <f>分析係数表!H43</f>
        <v>3.6299140736659033E-2</v>
      </c>
      <c r="O40" s="82">
        <f t="shared" si="3"/>
        <v>0.85224765651785561</v>
      </c>
      <c r="P40" s="76">
        <f>分析係数表!C43</f>
        <v>0.38963327337469256</v>
      </c>
      <c r="Q40" s="82">
        <f>O40*P40</f>
        <v>0.33206404413496271</v>
      </c>
      <c r="R40" s="83">
        <v>0.59360561731908723</v>
      </c>
      <c r="S40" s="84">
        <f>I40+R40</f>
        <v>106.40857664980258</v>
      </c>
      <c r="T40" s="85">
        <f>分析係数表!F43</f>
        <v>0.6053884004194563</v>
      </c>
      <c r="U40" s="86">
        <f>S40*T40</f>
        <v>64.418518008935095</v>
      </c>
      <c r="V40" s="87">
        <f>分析係数表!D43</f>
        <v>0.1323707348552069</v>
      </c>
      <c r="W40" s="167">
        <f>ROUND(S40*V40,0)</f>
        <v>14</v>
      </c>
      <c r="X40" s="76">
        <f>分析係数表!E43</f>
        <v>0.1111559248205211</v>
      </c>
      <c r="Y40" s="166">
        <f>ROUND(S40*X40,0)</f>
        <v>12</v>
      </c>
    </row>
    <row r="41" spans="1:25" x14ac:dyDescent="0.2">
      <c r="A41" s="6" t="s">
        <v>341</v>
      </c>
      <c r="B41" s="5" t="s">
        <v>42</v>
      </c>
      <c r="C41" s="90"/>
      <c r="D41" s="107">
        <f>投入係数表!AL41</f>
        <v>9.6797612325562636E-4</v>
      </c>
      <c r="E41" s="110">
        <f t="shared" si="9"/>
        <v>9.6797612325562638E-2</v>
      </c>
      <c r="F41" s="85">
        <f>分析係数表!C44</f>
        <v>0.46868809379421872</v>
      </c>
      <c r="G41" s="110">
        <f>E41*F41</f>
        <v>4.536788840469972E-2</v>
      </c>
      <c r="H41" s="110">
        <v>4.9938148508964157E-2</v>
      </c>
      <c r="I41" s="110">
        <f>C41+H41</f>
        <v>4.9938148508964157E-2</v>
      </c>
      <c r="J41" s="85">
        <f>分析係数表!G44</f>
        <v>0.26169007702763936</v>
      </c>
      <c r="K41" s="111">
        <f>I41*J41</f>
        <v>1.3068317929928524E-2</v>
      </c>
      <c r="L41" s="79"/>
      <c r="M41" s="80"/>
      <c r="N41" s="81">
        <f>分析係数表!H44</f>
        <v>0.11189365109431233</v>
      </c>
      <c r="O41" s="82">
        <f t="shared" si="3"/>
        <v>2.6270897875014354</v>
      </c>
      <c r="P41" s="76">
        <f>分析係数表!C44</f>
        <v>0.46868809379421872</v>
      </c>
      <c r="Q41" s="82">
        <f>O41*P41</f>
        <v>1.231285704730307</v>
      </c>
      <c r="R41" s="83">
        <v>1.2513399152377687</v>
      </c>
      <c r="S41" s="84">
        <f>I41+R41</f>
        <v>1.3012780637467327</v>
      </c>
      <c r="T41" s="85">
        <f>分析係数表!F44</f>
        <v>0.56748980516538283</v>
      </c>
      <c r="U41" s="86">
        <f>S41*T41</f>
        <v>0.73846203486161999</v>
      </c>
      <c r="V41" s="87">
        <f>分析係数表!D44</f>
        <v>0.1153375623017671</v>
      </c>
      <c r="W41" s="167">
        <f>ROUND(S41*V41,0)</f>
        <v>0</v>
      </c>
      <c r="X41" s="76">
        <f>分析係数表!E44</f>
        <v>8.8151336656094245E-2</v>
      </c>
      <c r="Y41" s="166">
        <f>ROUND(S41*X41,0)</f>
        <v>0</v>
      </c>
    </row>
    <row r="42" spans="1:25" x14ac:dyDescent="0.2">
      <c r="A42" s="6" t="s">
        <v>342</v>
      </c>
      <c r="B42" s="5" t="s">
        <v>279</v>
      </c>
      <c r="C42" s="90"/>
      <c r="D42" s="107">
        <f>投入係数表!AL42</f>
        <v>1.8552875695732839E-3</v>
      </c>
      <c r="E42" s="110">
        <f t="shared" si="9"/>
        <v>0.1855287569573284</v>
      </c>
      <c r="F42" s="85">
        <f>分析係数表!C45</f>
        <v>1</v>
      </c>
      <c r="G42" s="110">
        <f>E42*F42</f>
        <v>0.1855287569573284</v>
      </c>
      <c r="H42" s="110">
        <v>0.20805746502605665</v>
      </c>
      <c r="I42" s="110">
        <f>C42+H42</f>
        <v>0.20805746502605665</v>
      </c>
      <c r="J42" s="85">
        <f>分析係数表!G45</f>
        <v>0</v>
      </c>
      <c r="K42" s="111">
        <f>I42*J42</f>
        <v>0</v>
      </c>
      <c r="L42" s="79"/>
      <c r="M42" s="80"/>
      <c r="N42" s="81">
        <f>分析係数表!H45</f>
        <v>0</v>
      </c>
      <c r="O42" s="82">
        <f t="shared" si="3"/>
        <v>0</v>
      </c>
      <c r="P42" s="76">
        <f>分析係数表!C45</f>
        <v>1</v>
      </c>
      <c r="Q42" s="82">
        <f>O42*P42</f>
        <v>0</v>
      </c>
      <c r="R42" s="83">
        <v>2.4773094959999881E-2</v>
      </c>
      <c r="S42" s="84">
        <f>I42+R42</f>
        <v>0.23283055998605653</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投入係数表!AL43</f>
        <v>4.7592159393401627E-3</v>
      </c>
      <c r="E43" s="110">
        <f t="shared" si="9"/>
        <v>0.47592159393401628</v>
      </c>
      <c r="F43" s="85">
        <f>分析係数表!C46</f>
        <v>0.536069455406472</v>
      </c>
      <c r="G43" s="110">
        <f>E43*F43</f>
        <v>0.25512702967638823</v>
      </c>
      <c r="H43" s="110">
        <v>0.29127025321067251</v>
      </c>
      <c r="I43" s="110">
        <f>C43+H43</f>
        <v>0.29127025321067251</v>
      </c>
      <c r="J43" s="85">
        <f>分析係数表!G46</f>
        <v>9.4007050528789656E-3</v>
      </c>
      <c r="K43" s="111">
        <f>I43*J43</f>
        <v>2.7381457411109048E-3</v>
      </c>
      <c r="L43" s="79"/>
      <c r="M43" s="80"/>
      <c r="N43" s="81">
        <f>分析係数表!H46</f>
        <v>2.2310999374350673E-2</v>
      </c>
      <c r="O43" s="82">
        <f t="shared" si="3"/>
        <v>0.52382774207541183</v>
      </c>
      <c r="P43" s="76">
        <f>分析係数表!C46</f>
        <v>0.536069455406472</v>
      </c>
      <c r="Q43" s="82">
        <f>O43*P43</f>
        <v>0.28080805242116791</v>
      </c>
      <c r="R43" s="83">
        <v>0.31842216289366909</v>
      </c>
      <c r="S43" s="84">
        <f>I43+R43</f>
        <v>0.60969241610434155</v>
      </c>
      <c r="T43" s="85">
        <f>分析係数表!F46</f>
        <v>0.31345475910693305</v>
      </c>
      <c r="U43" s="86">
        <f>S43*T43</f>
        <v>0.19111098941931037</v>
      </c>
      <c r="V43" s="87">
        <f>分析係数表!D46</f>
        <v>1.7626321974148062E-3</v>
      </c>
      <c r="W43" s="167">
        <f>ROUND(S43*V43,0)</f>
        <v>0</v>
      </c>
      <c r="X43" s="76">
        <f>分析係数表!E46</f>
        <v>4.4065804935370153E-3</v>
      </c>
      <c r="Y43" s="166">
        <f>ROUND(S43*X43,0)</f>
        <v>0</v>
      </c>
    </row>
    <row r="44" spans="1:25" x14ac:dyDescent="0.2">
      <c r="A44" s="192">
        <v>40</v>
      </c>
      <c r="B44" s="14" t="s">
        <v>151</v>
      </c>
      <c r="C44" s="197">
        <f>SUM(C5:C43)</f>
        <v>100</v>
      </c>
      <c r="D44" s="108">
        <f>投入係数表!AL44</f>
        <v>0.38049528111639913</v>
      </c>
      <c r="E44" s="96">
        <f>SUM(E5:E43)</f>
        <v>38.049528111639908</v>
      </c>
      <c r="F44" s="98">
        <f>分析係数表!C47</f>
        <v>0.44522465035354009</v>
      </c>
      <c r="G44" s="96">
        <f>SUM(G5:G43)</f>
        <v>10.822574534659731</v>
      </c>
      <c r="H44" s="96">
        <f>SUM(H5:H43)</f>
        <v>12.33541801934634</v>
      </c>
      <c r="I44" s="96">
        <f>SUM(I5:I43)</f>
        <v>112.33541801934633</v>
      </c>
      <c r="J44" s="98">
        <f>分析係数表!G47</f>
        <v>0.26635660586338372</v>
      </c>
      <c r="K44" s="112">
        <f>SUM(K5:K43)</f>
        <v>37.425801226561703</v>
      </c>
      <c r="L44" s="94">
        <f>最終需要_まとめ!$L$33</f>
        <v>0.62733333333333341</v>
      </c>
      <c r="M44" s="91">
        <f>K44*L44</f>
        <v>23.47845263612971</v>
      </c>
      <c r="N44" s="95">
        <f>分析係数表!H47</f>
        <v>1</v>
      </c>
      <c r="O44" s="96">
        <f>SUM(O5:O43)</f>
        <v>23.47845263612971</v>
      </c>
      <c r="P44" s="92">
        <f>分析係数表!C47</f>
        <v>0.44522465035354009</v>
      </c>
      <c r="Q44" s="96">
        <f>SUM(Q5:Q43)</f>
        <v>11.405667738189944</v>
      </c>
      <c r="R44" s="91">
        <f>SUM(R5:R43)</f>
        <v>12.793942964666266</v>
      </c>
      <c r="S44" s="97">
        <f>SUM(S5:S43)</f>
        <v>125.12936098401261</v>
      </c>
      <c r="T44" s="98">
        <f>分析係数表!F47</f>
        <v>0.51444037128882703</v>
      </c>
      <c r="U44" s="99">
        <f>SUM(U5:U43)</f>
        <v>75.961576679032802</v>
      </c>
      <c r="V44" s="100">
        <f>分析係数表!D47</f>
        <v>9.5757819315252443E-2</v>
      </c>
      <c r="W44" s="164">
        <f>SUM(W5:W43)</f>
        <v>15</v>
      </c>
      <c r="X44" s="92">
        <f>分析係数表!E47</f>
        <v>7.8077982415729788E-2</v>
      </c>
      <c r="Y44" s="165">
        <f>SUM(Y5:Y43)</f>
        <v>13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345</v>
      </c>
      <c r="S2" s="3" t="s">
        <v>153</v>
      </c>
      <c r="U2" s="64" t="s">
        <v>210</v>
      </c>
      <c r="W2" s="3" t="s">
        <v>130</v>
      </c>
      <c r="Y2" s="3" t="s">
        <v>154</v>
      </c>
    </row>
    <row r="3" spans="1:25" ht="44" x14ac:dyDescent="0.2">
      <c r="B3" s="65"/>
      <c r="C3" s="66" t="s">
        <v>228</v>
      </c>
      <c r="D3" s="66" t="s">
        <v>347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投入係数表!AM5</f>
        <v>1.4499320344358859E-2</v>
      </c>
      <c r="E5" s="110">
        <f>$C$41*D5</f>
        <v>1.4499320344358859</v>
      </c>
      <c r="F5" s="85">
        <f>分析係数表!C8</f>
        <v>0.25708080716677228</v>
      </c>
      <c r="G5" s="110">
        <f t="shared" ref="G5:G38" si="0">E5*F5</f>
        <v>0.37274969774973782</v>
      </c>
      <c r="H5" s="110">
        <f t="array" ref="H5:H43">MMULT(逆行列係数!C5:AO43,'37'!G5:G43)</f>
        <v>0.49465889910820232</v>
      </c>
      <c r="I5" s="110">
        <f t="shared" ref="I5:I38" si="1">C5+H5</f>
        <v>0.49465889910820232</v>
      </c>
      <c r="J5" s="85">
        <f>分析係数表!G8</f>
        <v>0.11961316593145571</v>
      </c>
      <c r="K5" s="111">
        <f t="shared" ref="K5:K38" si="2">I5*J5</f>
        <v>5.9167716978500616E-2</v>
      </c>
      <c r="L5" s="79" t="s">
        <v>178</v>
      </c>
      <c r="M5" s="80" t="s">
        <v>178</v>
      </c>
      <c r="N5" s="81">
        <f>分析係数表!H8</f>
        <v>1.1829938181254628E-2</v>
      </c>
      <c r="O5" s="82">
        <f t="shared" ref="O5:O43" si="3">$M$44*N5</f>
        <v>0.22843775944896311</v>
      </c>
      <c r="P5" s="76">
        <f>分析係数表!C8</f>
        <v>0.25708080716677228</v>
      </c>
      <c r="Q5" s="82">
        <f t="shared" ref="Q5:Q38" si="4">O5*P5</f>
        <v>5.8726963586508397E-2</v>
      </c>
      <c r="R5" s="83">
        <f t="array" ref="R5:R43">MMULT(逆行列係数!C5:AO43,'37'!Q5:Q43)</f>
        <v>8.5143910623980718E-2</v>
      </c>
      <c r="S5" s="84">
        <f t="shared" ref="S5:S38" si="5">I5+R5</f>
        <v>0.57980280973218301</v>
      </c>
      <c r="T5" s="85">
        <f>分析係数表!F8</f>
        <v>0.4511367492365117</v>
      </c>
      <c r="U5" s="86">
        <f t="shared" ref="U5:U38" si="6">S5*T5</f>
        <v>0.26157035478077273</v>
      </c>
      <c r="V5" s="87">
        <f>分析係数表!D8</f>
        <v>0.32558534102477094</v>
      </c>
      <c r="W5" s="88">
        <f t="shared" ref="W5:W38" si="7">ROUND(S5*V5,0)</f>
        <v>0</v>
      </c>
      <c r="X5" s="76">
        <f>分析係数表!E8</f>
        <v>0.2662029182219206</v>
      </c>
      <c r="Y5" s="89">
        <f t="shared" ref="Y5:Y38" si="8">ROUND(S5*X5,0)</f>
        <v>0</v>
      </c>
    </row>
    <row r="6" spans="1:25" x14ac:dyDescent="0.2">
      <c r="A6" s="6" t="s">
        <v>220</v>
      </c>
      <c r="B6" s="5" t="s">
        <v>266</v>
      </c>
      <c r="C6" s="90"/>
      <c r="D6" s="107">
        <f>投入係数表!AM6</f>
        <v>7.4762120525600367E-4</v>
      </c>
      <c r="E6" s="110">
        <f t="shared" ref="E6:E43" si="9">$C$41*D6</f>
        <v>7.476212052560037E-2</v>
      </c>
      <c r="F6" s="85">
        <f>分析係数表!C9</f>
        <v>5.5710306406685284E-2</v>
      </c>
      <c r="G6" s="110">
        <f t="shared" si="0"/>
        <v>4.1650206420947317E-3</v>
      </c>
      <c r="H6" s="110">
        <v>4.6511700059969499E-3</v>
      </c>
      <c r="I6" s="110">
        <f t="shared" si="1"/>
        <v>4.6511700059969499E-3</v>
      </c>
      <c r="J6" s="85">
        <f>分析係数表!G9</f>
        <v>0.27272727272727271</v>
      </c>
      <c r="K6" s="111">
        <f t="shared" si="2"/>
        <v>1.2685009107264408E-3</v>
      </c>
      <c r="L6" s="79"/>
      <c r="M6" s="80"/>
      <c r="N6" s="81">
        <f>分析係数表!H9</f>
        <v>6.1990942434522072E-4</v>
      </c>
      <c r="O6" s="82">
        <f t="shared" si="3"/>
        <v>1.1970537613046102E-2</v>
      </c>
      <c r="P6" s="76">
        <f>分析係数表!C9</f>
        <v>5.5710306406685284E-2</v>
      </c>
      <c r="Q6" s="82">
        <f t="shared" si="4"/>
        <v>6.6688231827554941E-4</v>
      </c>
      <c r="R6" s="83">
        <v>7.749814554600746E-4</v>
      </c>
      <c r="S6" s="84">
        <f t="shared" si="5"/>
        <v>5.4261514614570242E-3</v>
      </c>
      <c r="T6" s="85">
        <f>分析係数表!F9</f>
        <v>0.77272727272727271</v>
      </c>
      <c r="U6" s="86">
        <f t="shared" si="6"/>
        <v>4.192935220216791E-3</v>
      </c>
      <c r="V6" s="87">
        <f>分析係数表!D9</f>
        <v>0</v>
      </c>
      <c r="W6" s="88">
        <f t="shared" si="7"/>
        <v>0</v>
      </c>
      <c r="X6" s="76">
        <f>分析係数表!E9</f>
        <v>0</v>
      </c>
      <c r="Y6" s="89">
        <f t="shared" si="8"/>
        <v>0</v>
      </c>
    </row>
    <row r="7" spans="1:25" x14ac:dyDescent="0.2">
      <c r="A7" s="6" t="s">
        <v>221</v>
      </c>
      <c r="B7" s="5" t="s">
        <v>267</v>
      </c>
      <c r="C7" s="90"/>
      <c r="D7" s="107">
        <f>投入係数表!AM7</f>
        <v>2.7412777526053468E-3</v>
      </c>
      <c r="E7" s="110">
        <f t="shared" si="9"/>
        <v>0.27412777526053467</v>
      </c>
      <c r="F7" s="85">
        <f>分析係数表!C10</f>
        <v>2.7964205816555232E-3</v>
      </c>
      <c r="G7" s="110">
        <f t="shared" si="0"/>
        <v>7.6657655274199891E-4</v>
      </c>
      <c r="H7" s="110">
        <v>9.9140357079317148E-4</v>
      </c>
      <c r="I7" s="110">
        <f t="shared" si="1"/>
        <v>9.9140357079317148E-4</v>
      </c>
      <c r="J7" s="85">
        <f>分析係数表!G10</f>
        <v>0.2857142857142857</v>
      </c>
      <c r="K7" s="111">
        <f t="shared" si="2"/>
        <v>2.8325816308376328E-4</v>
      </c>
      <c r="L7" s="79"/>
      <c r="M7" s="80"/>
      <c r="N7" s="81">
        <f>分析係数表!H10</f>
        <v>1.205379436226818E-3</v>
      </c>
      <c r="O7" s="82">
        <f t="shared" si="3"/>
        <v>2.3276045358700755E-2</v>
      </c>
      <c r="P7" s="76">
        <f>分析係数表!C10</f>
        <v>2.7964205816555232E-3</v>
      </c>
      <c r="Q7" s="82">
        <f t="shared" si="4"/>
        <v>6.5089612300618302E-5</v>
      </c>
      <c r="R7" s="83">
        <v>1.1546661515869442E-4</v>
      </c>
      <c r="S7" s="84">
        <f t="shared" si="5"/>
        <v>1.1068701859518659E-3</v>
      </c>
      <c r="T7" s="85">
        <f>分析係数表!F10</f>
        <v>0.5714285714285714</v>
      </c>
      <c r="U7" s="86">
        <f t="shared" si="6"/>
        <v>6.3249724911535192E-4</v>
      </c>
      <c r="V7" s="87">
        <f>分析係数表!D10</f>
        <v>0.14285714285714285</v>
      </c>
      <c r="W7" s="88">
        <f t="shared" si="7"/>
        <v>0</v>
      </c>
      <c r="X7" s="76">
        <f>分析係数表!E10</f>
        <v>0</v>
      </c>
      <c r="Y7" s="89">
        <f t="shared" si="8"/>
        <v>0</v>
      </c>
    </row>
    <row r="8" spans="1:25" x14ac:dyDescent="0.2">
      <c r="A8" s="6" t="s">
        <v>222</v>
      </c>
      <c r="B8" s="5" t="s">
        <v>27</v>
      </c>
      <c r="C8" s="90"/>
      <c r="D8" s="107">
        <f>投入係数表!AM8</f>
        <v>2.2655188038060717E-5</v>
      </c>
      <c r="E8" s="110">
        <f t="shared" si="9"/>
        <v>2.2655188038060718E-3</v>
      </c>
      <c r="F8" s="85">
        <f>分析係数表!C11</f>
        <v>6.4759848893686245E-3</v>
      </c>
      <c r="G8" s="110">
        <f t="shared" si="0"/>
        <v>1.4671465540028603E-5</v>
      </c>
      <c r="H8" s="110">
        <v>5.6792971091030502E-4</v>
      </c>
      <c r="I8" s="110">
        <f t="shared" si="1"/>
        <v>5.6792971091030502E-4</v>
      </c>
      <c r="J8" s="85">
        <f>分析係数表!G11</f>
        <v>0.45</v>
      </c>
      <c r="K8" s="111">
        <f t="shared" si="2"/>
        <v>2.5556836990963728E-4</v>
      </c>
      <c r="L8" s="79"/>
      <c r="M8" s="80"/>
      <c r="N8" s="81">
        <f>分析係数表!H11</f>
        <v>-2.2959608309082246E-5</v>
      </c>
      <c r="O8" s="82">
        <f t="shared" si="3"/>
        <v>-4.4335324492763336E-4</v>
      </c>
      <c r="P8" s="76">
        <f>分析係数表!C11</f>
        <v>6.4759848893686245E-3</v>
      </c>
      <c r="Q8" s="82">
        <f t="shared" si="4"/>
        <v>-2.8711489148039005E-6</v>
      </c>
      <c r="R8" s="83">
        <v>1.4950539565297734E-4</v>
      </c>
      <c r="S8" s="84">
        <f t="shared" si="5"/>
        <v>7.1743510656328239E-4</v>
      </c>
      <c r="T8" s="85">
        <f>分析係数表!F11</f>
        <v>0.7</v>
      </c>
      <c r="U8" s="86">
        <f t="shared" si="6"/>
        <v>5.0220457459429762E-4</v>
      </c>
      <c r="V8" s="87">
        <f>分析係数表!D11</f>
        <v>0</v>
      </c>
      <c r="W8" s="88">
        <f t="shared" si="7"/>
        <v>0</v>
      </c>
      <c r="X8" s="76">
        <f>分析係数表!E11</f>
        <v>0</v>
      </c>
      <c r="Y8" s="89">
        <f t="shared" si="8"/>
        <v>0</v>
      </c>
    </row>
    <row r="9" spans="1:25" x14ac:dyDescent="0.2">
      <c r="A9" s="6" t="s">
        <v>223</v>
      </c>
      <c r="B9" s="5" t="s">
        <v>191</v>
      </c>
      <c r="C9" s="90"/>
      <c r="D9" s="107">
        <f>投入係数表!AM9</f>
        <v>0.1010421386497508</v>
      </c>
      <c r="E9" s="110">
        <f t="shared" si="9"/>
        <v>10.10421386497508</v>
      </c>
      <c r="F9" s="85">
        <f>分析係数表!C12</f>
        <v>0.17595248540478525</v>
      </c>
      <c r="G9" s="110">
        <f t="shared" si="0"/>
        <v>1.7778615426038564</v>
      </c>
      <c r="H9" s="110">
        <v>1.8752499360725665</v>
      </c>
      <c r="I9" s="110">
        <f t="shared" si="1"/>
        <v>1.8752499360725665</v>
      </c>
      <c r="J9" s="85">
        <f>分析係数表!G12</f>
        <v>0.14349788595589075</v>
      </c>
      <c r="K9" s="111">
        <f t="shared" si="2"/>
        <v>0.26909440146533259</v>
      </c>
      <c r="L9" s="79"/>
      <c r="M9" s="80"/>
      <c r="N9" s="81">
        <f>分析係数表!H12</f>
        <v>9.2205786969274298E-2</v>
      </c>
      <c r="O9" s="82">
        <f t="shared" si="3"/>
        <v>1.7805066316293756</v>
      </c>
      <c r="P9" s="76">
        <f>分析係数表!C12</f>
        <v>0.17595248540478525</v>
      </c>
      <c r="Q9" s="82">
        <f t="shared" si="4"/>
        <v>0.31328456711489105</v>
      </c>
      <c r="R9" s="83">
        <v>0.34831228464157221</v>
      </c>
      <c r="S9" s="84">
        <f t="shared" si="5"/>
        <v>2.2235622207141388</v>
      </c>
      <c r="T9" s="85">
        <f>分析係数表!F12</f>
        <v>0.29285224545766197</v>
      </c>
      <c r="U9" s="86">
        <f t="shared" si="6"/>
        <v>0.65117518925096096</v>
      </c>
      <c r="V9" s="87">
        <f>分析係数表!D12</f>
        <v>4.4880585075991318E-2</v>
      </c>
      <c r="W9" s="88">
        <f t="shared" si="7"/>
        <v>0</v>
      </c>
      <c r="X9" s="76">
        <f>分析係数表!E12</f>
        <v>4.4223517312307163E-2</v>
      </c>
      <c r="Y9" s="89">
        <f t="shared" si="8"/>
        <v>0</v>
      </c>
    </row>
    <row r="10" spans="1:25" x14ac:dyDescent="0.2">
      <c r="A10" s="6" t="s">
        <v>224</v>
      </c>
      <c r="B10" s="5" t="s">
        <v>28</v>
      </c>
      <c r="C10" s="90"/>
      <c r="D10" s="107">
        <f>投入係数表!AM10</f>
        <v>4.1005890348889892E-3</v>
      </c>
      <c r="E10" s="110">
        <f t="shared" si="9"/>
        <v>0.41005890348889895</v>
      </c>
      <c r="F10" s="85">
        <f>分析係数表!C13</f>
        <v>0</v>
      </c>
      <c r="G10" s="110">
        <f t="shared" si="0"/>
        <v>0</v>
      </c>
      <c r="H10" s="110">
        <v>0</v>
      </c>
      <c r="I10" s="110">
        <f t="shared" si="1"/>
        <v>0</v>
      </c>
      <c r="J10" s="85">
        <f>分析係数表!G13</f>
        <v>0.2425249169435216</v>
      </c>
      <c r="K10" s="111">
        <f t="shared" si="2"/>
        <v>0</v>
      </c>
      <c r="L10" s="79"/>
      <c r="M10" s="80"/>
      <c r="N10" s="81">
        <f>分析係数表!H13</f>
        <v>1.40971995017765E-2</v>
      </c>
      <c r="O10" s="82">
        <f t="shared" si="3"/>
        <v>0.2722188923855669</v>
      </c>
      <c r="P10" s="76">
        <f>分析係数表!C13</f>
        <v>0</v>
      </c>
      <c r="Q10" s="82">
        <f t="shared" si="4"/>
        <v>0</v>
      </c>
      <c r="R10" s="83">
        <v>0</v>
      </c>
      <c r="S10" s="84">
        <f t="shared" si="5"/>
        <v>0</v>
      </c>
      <c r="T10" s="85">
        <f>分析係数表!F13</f>
        <v>0.37873754152823919</v>
      </c>
      <c r="U10" s="86">
        <f t="shared" si="6"/>
        <v>0</v>
      </c>
      <c r="V10" s="87">
        <f>分析係数表!D13</f>
        <v>0.50166112956810627</v>
      </c>
      <c r="W10" s="88">
        <f t="shared" si="7"/>
        <v>0</v>
      </c>
      <c r="X10" s="76">
        <f>分析係数表!E13</f>
        <v>0.36212624584717606</v>
      </c>
      <c r="Y10" s="89">
        <f t="shared" si="8"/>
        <v>0</v>
      </c>
    </row>
    <row r="11" spans="1:25" x14ac:dyDescent="0.2">
      <c r="A11" s="6" t="s">
        <v>225</v>
      </c>
      <c r="B11" s="5" t="s">
        <v>268</v>
      </c>
      <c r="C11" s="90"/>
      <c r="D11" s="107">
        <f>投入係数表!AM11</f>
        <v>6.2981422745808794E-3</v>
      </c>
      <c r="E11" s="110">
        <f t="shared" si="9"/>
        <v>0.62981422745808791</v>
      </c>
      <c r="F11" s="85">
        <f>分析係数表!C14</f>
        <v>0.19640062597809071</v>
      </c>
      <c r="G11" s="110">
        <f t="shared" si="0"/>
        <v>0.12369590852267608</v>
      </c>
      <c r="H11" s="110">
        <v>0.20076774648473902</v>
      </c>
      <c r="I11" s="110">
        <f t="shared" si="1"/>
        <v>0.20076774648473902</v>
      </c>
      <c r="J11" s="85">
        <f>分析係数表!G14</f>
        <v>0.16773857118025379</v>
      </c>
      <c r="K11" s="111">
        <f t="shared" si="2"/>
        <v>3.3676494934429542E-2</v>
      </c>
      <c r="L11" s="79"/>
      <c r="M11" s="80"/>
      <c r="N11" s="81">
        <f>分析係数表!H14</f>
        <v>1.1652001216859241E-3</v>
      </c>
      <c r="O11" s="82">
        <f t="shared" si="3"/>
        <v>2.2500177180077394E-2</v>
      </c>
      <c r="P11" s="76">
        <f>分析係数表!C14</f>
        <v>0.19640062597809071</v>
      </c>
      <c r="Q11" s="82">
        <f t="shared" si="4"/>
        <v>4.4190488827851523E-3</v>
      </c>
      <c r="R11" s="83">
        <v>2.4785003045140214E-2</v>
      </c>
      <c r="S11" s="84">
        <f t="shared" si="5"/>
        <v>0.22555274952987925</v>
      </c>
      <c r="T11" s="85">
        <f>分析係数表!F14</f>
        <v>0.31948548583347819</v>
      </c>
      <c r="U11" s="86">
        <f t="shared" si="6"/>
        <v>7.2060829764630296E-2</v>
      </c>
      <c r="V11" s="87">
        <f>分析係数表!D14</f>
        <v>9.0039979141317575E-2</v>
      </c>
      <c r="W11" s="88">
        <f t="shared" si="7"/>
        <v>0</v>
      </c>
      <c r="X11" s="76">
        <f>分析係数表!E14</f>
        <v>7.6134190856944201E-2</v>
      </c>
      <c r="Y11" s="89">
        <f t="shared" si="8"/>
        <v>0</v>
      </c>
    </row>
    <row r="12" spans="1:25" x14ac:dyDescent="0.2">
      <c r="A12" s="6" t="s">
        <v>226</v>
      </c>
      <c r="B12" s="5" t="s">
        <v>29</v>
      </c>
      <c r="C12" s="90"/>
      <c r="D12" s="107">
        <f>投入係数表!AM12</f>
        <v>5.0294517444494785E-3</v>
      </c>
      <c r="E12" s="110">
        <f t="shared" si="9"/>
        <v>0.5029451744449478</v>
      </c>
      <c r="F12" s="85">
        <f>分析係数表!C15</f>
        <v>0</v>
      </c>
      <c r="G12" s="110">
        <f t="shared" si="0"/>
        <v>0</v>
      </c>
      <c r="H12" s="110">
        <v>0</v>
      </c>
      <c r="I12" s="110">
        <f t="shared" si="1"/>
        <v>0</v>
      </c>
      <c r="J12" s="85">
        <f>分析係数表!G15</f>
        <v>9.5630372492836679E-2</v>
      </c>
      <c r="K12" s="111">
        <f t="shared" si="2"/>
        <v>0</v>
      </c>
      <c r="L12" s="79"/>
      <c r="M12" s="80"/>
      <c r="N12" s="81">
        <f>分析係数表!H15</f>
        <v>8.4950550743604306E-3</v>
      </c>
      <c r="O12" s="82">
        <f t="shared" si="3"/>
        <v>0.16404070062322434</v>
      </c>
      <c r="P12" s="76">
        <f>分析係数表!C15</f>
        <v>0</v>
      </c>
      <c r="Q12" s="82">
        <f t="shared" si="4"/>
        <v>0</v>
      </c>
      <c r="R12" s="83">
        <v>0</v>
      </c>
      <c r="S12" s="84">
        <f t="shared" si="5"/>
        <v>0</v>
      </c>
      <c r="T12" s="85">
        <f>分析係数表!F15</f>
        <v>0.30372492836676218</v>
      </c>
      <c r="U12" s="86">
        <f t="shared" si="6"/>
        <v>0</v>
      </c>
      <c r="V12" s="87">
        <f>分析係数表!D15</f>
        <v>2.2027220630372494E-2</v>
      </c>
      <c r="W12" s="88">
        <f t="shared" si="7"/>
        <v>0</v>
      </c>
      <c r="X12" s="76">
        <f>分析係数表!E15</f>
        <v>2.0355778414517668E-2</v>
      </c>
      <c r="Y12" s="89">
        <f t="shared" si="8"/>
        <v>0</v>
      </c>
    </row>
    <row r="13" spans="1:25" x14ac:dyDescent="0.2">
      <c r="A13" s="6" t="s">
        <v>227</v>
      </c>
      <c r="B13" s="5" t="s">
        <v>30</v>
      </c>
      <c r="C13" s="90"/>
      <c r="D13" s="107">
        <f>投入係数表!AM13</f>
        <v>6.3207974626189401E-3</v>
      </c>
      <c r="E13" s="110">
        <f t="shared" si="9"/>
        <v>0.632079746261894</v>
      </c>
      <c r="F13" s="85">
        <f>分析係数表!C16</f>
        <v>6.4643221946592777E-2</v>
      </c>
      <c r="G13" s="110">
        <f t="shared" si="0"/>
        <v>4.0859671325553661E-2</v>
      </c>
      <c r="H13" s="110">
        <v>4.9720181556983434E-2</v>
      </c>
      <c r="I13" s="110">
        <f t="shared" si="1"/>
        <v>4.9720181556983434E-2</v>
      </c>
      <c r="J13" s="85">
        <f>分析係数表!G16</f>
        <v>3.2854209445585217E-2</v>
      </c>
      <c r="K13" s="111">
        <f t="shared" si="2"/>
        <v>1.633517258545657E-3</v>
      </c>
      <c r="L13" s="79"/>
      <c r="M13" s="80"/>
      <c r="N13" s="81">
        <f>分析係数表!H16</f>
        <v>1.6731814555243689E-2</v>
      </c>
      <c r="O13" s="82">
        <f t="shared" si="3"/>
        <v>0.32309367724101284</v>
      </c>
      <c r="P13" s="76">
        <f>分析係数表!C16</f>
        <v>6.4643221946592777E-2</v>
      </c>
      <c r="Q13" s="82">
        <f t="shared" si="4"/>
        <v>2.0885816287431604E-2</v>
      </c>
      <c r="R13" s="83">
        <v>2.4773981160808707E-2</v>
      </c>
      <c r="S13" s="84">
        <f t="shared" si="5"/>
        <v>7.4494162717792134E-2</v>
      </c>
      <c r="T13" s="85">
        <f>分析係数表!F16</f>
        <v>0.28747433264887062</v>
      </c>
      <c r="U13" s="86">
        <f t="shared" si="6"/>
        <v>2.1415159713533673E-2</v>
      </c>
      <c r="V13" s="87">
        <f>分析係数表!D16</f>
        <v>2.0533880903490759E-2</v>
      </c>
      <c r="W13" s="88">
        <f t="shared" si="7"/>
        <v>0</v>
      </c>
      <c r="X13" s="76">
        <f>分析係数表!E16</f>
        <v>1.9507186858316223E-2</v>
      </c>
      <c r="Y13" s="89">
        <f t="shared" si="8"/>
        <v>0</v>
      </c>
    </row>
    <row r="14" spans="1:25" x14ac:dyDescent="0.2">
      <c r="A14" s="6" t="s">
        <v>2</v>
      </c>
      <c r="B14" s="5" t="s">
        <v>365</v>
      </c>
      <c r="C14" s="90"/>
      <c r="D14" s="107">
        <f>投入係数表!AM14</f>
        <v>4.5990031717263249E-3</v>
      </c>
      <c r="E14" s="110">
        <f t="shared" si="9"/>
        <v>0.45990031717263247</v>
      </c>
      <c r="F14" s="85">
        <f>分析係数表!C17</f>
        <v>7.1833954921355581E-2</v>
      </c>
      <c r="G14" s="110">
        <f t="shared" si="0"/>
        <v>3.3036458652096014E-2</v>
      </c>
      <c r="H14" s="110">
        <v>4.7454936930611265E-2</v>
      </c>
      <c r="I14" s="110">
        <f t="shared" si="1"/>
        <v>4.7454936930611265E-2</v>
      </c>
      <c r="J14" s="85">
        <f>分析係数表!G17</f>
        <v>0.22404227212681638</v>
      </c>
      <c r="K14" s="111">
        <f t="shared" si="2"/>
        <v>1.0631911893568918E-2</v>
      </c>
      <c r="L14" s="79"/>
      <c r="M14" s="80"/>
      <c r="N14" s="81">
        <f>分析係数表!H17</f>
        <v>2.8642111365580103E-3</v>
      </c>
      <c r="O14" s="82">
        <f t="shared" si="3"/>
        <v>5.5308317304722264E-2</v>
      </c>
      <c r="P14" s="76">
        <f>分析係数表!C17</f>
        <v>7.1833954921355581E-2</v>
      </c>
      <c r="Q14" s="82">
        <f t="shared" si="4"/>
        <v>3.9730151720434497E-3</v>
      </c>
      <c r="R14" s="83">
        <v>9.1637236831170407E-3</v>
      </c>
      <c r="S14" s="84">
        <f t="shared" si="5"/>
        <v>5.6618660613728305E-2</v>
      </c>
      <c r="T14" s="85">
        <f>分析係数表!F17</f>
        <v>0.35984147952443857</v>
      </c>
      <c r="U14" s="86">
        <f t="shared" si="6"/>
        <v>2.0373742603936051E-2</v>
      </c>
      <c r="V14" s="87">
        <f>分析係数表!D17</f>
        <v>0.11783355350066051</v>
      </c>
      <c r="W14" s="88">
        <f t="shared" si="7"/>
        <v>0</v>
      </c>
      <c r="X14" s="76">
        <f>分析係数表!E17</f>
        <v>0.10752972258916776</v>
      </c>
      <c r="Y14" s="89">
        <f t="shared" si="8"/>
        <v>0</v>
      </c>
    </row>
    <row r="15" spans="1:25" x14ac:dyDescent="0.2">
      <c r="A15" s="6" t="s">
        <v>3</v>
      </c>
      <c r="B15" s="5" t="s">
        <v>31</v>
      </c>
      <c r="C15" s="90"/>
      <c r="D15" s="107">
        <f>投入係数表!AM15</f>
        <v>1.3366560942455823E-3</v>
      </c>
      <c r="E15" s="110">
        <f t="shared" si="9"/>
        <v>0.13366560942455824</v>
      </c>
      <c r="F15" s="85">
        <f>分析係数表!C18</f>
        <v>8.5547050877982866E-2</v>
      </c>
      <c r="G15" s="110">
        <f t="shared" si="0"/>
        <v>1.143469869007927E-2</v>
      </c>
      <c r="H15" s="110">
        <v>1.4996813068179654E-2</v>
      </c>
      <c r="I15" s="110">
        <f t="shared" si="1"/>
        <v>1.4996813068179654E-2</v>
      </c>
      <c r="J15" s="85">
        <f>分析係数表!G18</f>
        <v>0.21485411140583555</v>
      </c>
      <c r="K15" s="111">
        <f t="shared" si="2"/>
        <v>3.2221269456831616E-3</v>
      </c>
      <c r="L15" s="79"/>
      <c r="M15" s="80"/>
      <c r="N15" s="81">
        <f>分析係数表!H18</f>
        <v>4.4771236202710384E-4</v>
      </c>
      <c r="O15" s="82">
        <f t="shared" si="3"/>
        <v>8.6453882760888518E-3</v>
      </c>
      <c r="P15" s="76">
        <f>分析係数表!C18</f>
        <v>8.5547050877982866E-2</v>
      </c>
      <c r="Q15" s="82">
        <f t="shared" si="4"/>
        <v>7.3958747071448962E-4</v>
      </c>
      <c r="R15" s="83">
        <v>1.8417087870228018E-3</v>
      </c>
      <c r="S15" s="84">
        <f t="shared" si="5"/>
        <v>1.6838521855202456E-2</v>
      </c>
      <c r="T15" s="85">
        <f>分析係数表!F18</f>
        <v>0.45800176834659595</v>
      </c>
      <c r="U15" s="86">
        <f t="shared" si="6"/>
        <v>7.712072786025528E-3</v>
      </c>
      <c r="V15" s="87">
        <f>分析係数表!D18</f>
        <v>9.637488947833775E-2</v>
      </c>
      <c r="W15" s="88">
        <f t="shared" si="7"/>
        <v>0</v>
      </c>
      <c r="X15" s="76">
        <f>分析係数表!E18</f>
        <v>8.3996463306808128E-2</v>
      </c>
      <c r="Y15" s="89">
        <f t="shared" si="8"/>
        <v>0</v>
      </c>
    </row>
    <row r="16" spans="1:25" x14ac:dyDescent="0.2">
      <c r="A16" s="6" t="s">
        <v>4</v>
      </c>
      <c r="B16" s="5" t="s">
        <v>32</v>
      </c>
      <c r="C16" s="90"/>
      <c r="D16" s="107">
        <f>投入係数表!AM16</f>
        <v>0</v>
      </c>
      <c r="E16" s="110">
        <f t="shared" si="9"/>
        <v>0</v>
      </c>
      <c r="F16" s="85">
        <f>分析係数表!C19</f>
        <v>0.13115875912408759</v>
      </c>
      <c r="G16" s="110">
        <f t="shared" si="0"/>
        <v>0</v>
      </c>
      <c r="H16" s="110">
        <v>6.7764235710559961E-3</v>
      </c>
      <c r="I16" s="110">
        <f t="shared" si="1"/>
        <v>6.7764235710559961E-3</v>
      </c>
      <c r="J16" s="85">
        <f>分析係数表!G19</f>
        <v>5.7684761281883587E-2</v>
      </c>
      <c r="K16" s="111">
        <f t="shared" si="2"/>
        <v>3.9089637604129425E-4</v>
      </c>
      <c r="L16" s="79"/>
      <c r="M16" s="80"/>
      <c r="N16" s="81">
        <f>分析係数表!H19</f>
        <v>-1.1479804154541123E-4</v>
      </c>
      <c r="O16" s="82">
        <f t="shared" si="3"/>
        <v>-2.2167662246381668E-3</v>
      </c>
      <c r="P16" s="76">
        <f>分析係数表!C19</f>
        <v>0.13115875912408759</v>
      </c>
      <c r="Q16" s="82">
        <f t="shared" si="4"/>
        <v>-2.9074830729173038E-4</v>
      </c>
      <c r="R16" s="83">
        <v>2.0912428074207233E-3</v>
      </c>
      <c r="S16" s="84">
        <f t="shared" si="5"/>
        <v>8.8676663784767185E-3</v>
      </c>
      <c r="T16" s="85">
        <f>分析係数表!F19</f>
        <v>0.24015696533682146</v>
      </c>
      <c r="U16" s="86">
        <f t="shared" si="6"/>
        <v>2.1296318470743303E-3</v>
      </c>
      <c r="V16" s="87">
        <f>分析係数表!D19</f>
        <v>2.0536298234139962E-2</v>
      </c>
      <c r="W16" s="88">
        <f t="shared" si="7"/>
        <v>0</v>
      </c>
      <c r="X16" s="76">
        <f>分析係数表!E19</f>
        <v>2.0274689339437543E-2</v>
      </c>
      <c r="Y16" s="89">
        <f t="shared" si="8"/>
        <v>0</v>
      </c>
    </row>
    <row r="17" spans="1:25" x14ac:dyDescent="0.2">
      <c r="A17" s="6" t="s">
        <v>5</v>
      </c>
      <c r="B17" s="5" t="s">
        <v>33</v>
      </c>
      <c r="C17" s="90"/>
      <c r="D17" s="107">
        <f>投入係数表!AM17</f>
        <v>1.58586316266425E-4</v>
      </c>
      <c r="E17" s="110">
        <f t="shared" si="9"/>
        <v>1.58586316266425E-2</v>
      </c>
      <c r="F17" s="85">
        <f>分析係数表!C20</f>
        <v>0.10578609000584449</v>
      </c>
      <c r="G17" s="110">
        <f t="shared" si="0"/>
        <v>1.6776226326255354E-3</v>
      </c>
      <c r="H17" s="110">
        <v>5.5471286352468353E-3</v>
      </c>
      <c r="I17" s="110">
        <f t="shared" si="1"/>
        <v>5.5471286352468353E-3</v>
      </c>
      <c r="J17" s="85">
        <f>分析係数表!G20</f>
        <v>0.10007552870090634</v>
      </c>
      <c r="K17" s="111">
        <f t="shared" si="2"/>
        <v>5.5513183094426407E-4</v>
      </c>
      <c r="L17" s="79"/>
      <c r="M17" s="80"/>
      <c r="N17" s="81">
        <f>分析係数表!H20</f>
        <v>5.5677050149524447E-4</v>
      </c>
      <c r="O17" s="82">
        <f t="shared" si="3"/>
        <v>1.0751316189495109E-2</v>
      </c>
      <c r="P17" s="76">
        <f>分析係数表!C20</f>
        <v>0.10578609000584449</v>
      </c>
      <c r="Q17" s="82">
        <f t="shared" si="4"/>
        <v>1.1373397021032226E-3</v>
      </c>
      <c r="R17" s="83">
        <v>3.590391854420158E-3</v>
      </c>
      <c r="S17" s="84">
        <f t="shared" si="5"/>
        <v>9.1375204896669941E-3</v>
      </c>
      <c r="T17" s="85">
        <f>分析係数表!F20</f>
        <v>0.22356495468277945</v>
      </c>
      <c r="U17" s="86">
        <f t="shared" si="6"/>
        <v>2.0428293541853702E-3</v>
      </c>
      <c r="V17" s="87">
        <f>分析係数表!D20</f>
        <v>3.8519637462235648E-2</v>
      </c>
      <c r="W17" s="88">
        <f t="shared" si="7"/>
        <v>0</v>
      </c>
      <c r="X17" s="76">
        <f>分析係数表!E20</f>
        <v>4.1163141993957701E-2</v>
      </c>
      <c r="Y17" s="89">
        <f t="shared" si="8"/>
        <v>0</v>
      </c>
    </row>
    <row r="18" spans="1:25" x14ac:dyDescent="0.2">
      <c r="A18" s="6" t="s">
        <v>6</v>
      </c>
      <c r="B18" s="5" t="s">
        <v>34</v>
      </c>
      <c r="C18" s="90"/>
      <c r="D18" s="107">
        <f>投入係数表!AM18</f>
        <v>1.5858631626642502E-3</v>
      </c>
      <c r="E18" s="110">
        <f t="shared" si="9"/>
        <v>0.15858631626642503</v>
      </c>
      <c r="F18" s="85">
        <f>分析係数表!C21</f>
        <v>0.49326544021024965</v>
      </c>
      <c r="G18" s="110">
        <f t="shared" si="0"/>
        <v>7.8225149104480016E-2</v>
      </c>
      <c r="H18" s="110">
        <v>0.12436488793697523</v>
      </c>
      <c r="I18" s="110">
        <f t="shared" si="1"/>
        <v>0.12436488793697523</v>
      </c>
      <c r="J18" s="85">
        <f>分析係数表!G21</f>
        <v>0.28516082529957654</v>
      </c>
      <c r="K18" s="111">
        <f t="shared" si="2"/>
        <v>3.5463994082397206E-2</v>
      </c>
      <c r="L18" s="79"/>
      <c r="M18" s="80"/>
      <c r="N18" s="81">
        <f>分析係数表!H21</f>
        <v>9.2412423444056041E-4</v>
      </c>
      <c r="O18" s="82">
        <f t="shared" si="3"/>
        <v>1.7844968108337245E-2</v>
      </c>
      <c r="P18" s="76">
        <f>分析係数表!C21</f>
        <v>0.49326544021024965</v>
      </c>
      <c r="Q18" s="82">
        <f t="shared" si="4"/>
        <v>8.8023060494968365E-3</v>
      </c>
      <c r="R18" s="83">
        <v>2.4643664188221975E-2</v>
      </c>
      <c r="S18" s="84">
        <f t="shared" si="5"/>
        <v>0.1490085521251972</v>
      </c>
      <c r="T18" s="85">
        <f>分析係数表!F21</f>
        <v>0.42584917560140551</v>
      </c>
      <c r="U18" s="86">
        <f t="shared" si="6"/>
        <v>6.3455169080074286E-2</v>
      </c>
      <c r="V18" s="87">
        <f>分析係数表!D21</f>
        <v>0.11514550860437878</v>
      </c>
      <c r="W18" s="88">
        <f t="shared" si="7"/>
        <v>0</v>
      </c>
      <c r="X18" s="76">
        <f>分析係数表!E21</f>
        <v>9.1990269393639065E-2</v>
      </c>
      <c r="Y18" s="89">
        <f t="shared" si="8"/>
        <v>0</v>
      </c>
    </row>
    <row r="19" spans="1:25" x14ac:dyDescent="0.2">
      <c r="A19" s="6" t="s">
        <v>7</v>
      </c>
      <c r="B19" s="5" t="s">
        <v>269</v>
      </c>
      <c r="C19" s="90"/>
      <c r="D19" s="107">
        <f>投入係数表!AM19</f>
        <v>0</v>
      </c>
      <c r="E19" s="110">
        <f t="shared" si="9"/>
        <v>0</v>
      </c>
      <c r="F19" s="85">
        <f>分析係数表!C22</f>
        <v>6.9390630503698536E-2</v>
      </c>
      <c r="G19" s="110">
        <f t="shared" si="0"/>
        <v>0</v>
      </c>
      <c r="H19" s="110">
        <v>2.2566156634130437E-3</v>
      </c>
      <c r="I19" s="110">
        <f t="shared" si="1"/>
        <v>2.2566156634130437E-3</v>
      </c>
      <c r="J19" s="85">
        <f>分析係数表!G22</f>
        <v>0.19456830158086744</v>
      </c>
      <c r="K19" s="111">
        <f t="shared" si="2"/>
        <v>4.390658769510583E-4</v>
      </c>
      <c r="L19" s="79"/>
      <c r="M19" s="80"/>
      <c r="N19" s="81">
        <f>分析係数表!H22</f>
        <v>4.5919216618164492E-5</v>
      </c>
      <c r="O19" s="82">
        <f t="shared" si="3"/>
        <v>8.8670648985526672E-4</v>
      </c>
      <c r="P19" s="76">
        <f>分析係数表!C22</f>
        <v>6.9390630503698536E-2</v>
      </c>
      <c r="Q19" s="82">
        <f t="shared" si="4"/>
        <v>6.1529122402778329E-5</v>
      </c>
      <c r="R19" s="83">
        <v>6.8641689065725153E-4</v>
      </c>
      <c r="S19" s="84">
        <f t="shared" si="5"/>
        <v>2.9430325540702952E-3</v>
      </c>
      <c r="T19" s="85">
        <f>分析係数表!F22</f>
        <v>0.41264693960275639</v>
      </c>
      <c r="U19" s="86">
        <f t="shared" si="6"/>
        <v>1.2144333765883909E-3</v>
      </c>
      <c r="V19" s="87">
        <f>分析係数表!D22</f>
        <v>5.3506282934738546E-2</v>
      </c>
      <c r="W19" s="88">
        <f t="shared" si="7"/>
        <v>0</v>
      </c>
      <c r="X19" s="76">
        <f>分析係数表!E22</f>
        <v>5.2492906364004867E-2</v>
      </c>
      <c r="Y19" s="89">
        <f t="shared" si="8"/>
        <v>0</v>
      </c>
    </row>
    <row r="20" spans="1:25" x14ac:dyDescent="0.2">
      <c r="A20" s="6" t="s">
        <v>8</v>
      </c>
      <c r="B20" s="5" t="s">
        <v>270</v>
      </c>
      <c r="C20" s="90"/>
      <c r="D20" s="107">
        <f>投入係数表!AM20</f>
        <v>0</v>
      </c>
      <c r="E20" s="110">
        <f t="shared" si="9"/>
        <v>0</v>
      </c>
      <c r="F20" s="85">
        <f>分析係数表!C23</f>
        <v>0</v>
      </c>
      <c r="G20" s="110">
        <f t="shared" si="0"/>
        <v>0</v>
      </c>
      <c r="H20" s="110">
        <v>0</v>
      </c>
      <c r="I20" s="110">
        <f t="shared" si="1"/>
        <v>0</v>
      </c>
      <c r="J20" s="85">
        <f>分析係数表!G23</f>
        <v>0.21586290978054729</v>
      </c>
      <c r="K20" s="111">
        <f t="shared" si="2"/>
        <v>0</v>
      </c>
      <c r="L20" s="79"/>
      <c r="M20" s="80"/>
      <c r="N20" s="81">
        <f>分析係数表!H23</f>
        <v>2.2959608309082246E-5</v>
      </c>
      <c r="O20" s="82">
        <f t="shared" si="3"/>
        <v>4.4335324492763336E-4</v>
      </c>
      <c r="P20" s="76">
        <f>分析係数表!C23</f>
        <v>0</v>
      </c>
      <c r="Q20" s="82">
        <f t="shared" si="4"/>
        <v>0</v>
      </c>
      <c r="R20" s="83">
        <v>0</v>
      </c>
      <c r="S20" s="84">
        <f t="shared" si="5"/>
        <v>0</v>
      </c>
      <c r="T20" s="85">
        <f>分析係数表!F23</f>
        <v>0.44086968301273366</v>
      </c>
      <c r="U20" s="86">
        <f t="shared" si="6"/>
        <v>0</v>
      </c>
      <c r="V20" s="87">
        <f>分析係数表!D23</f>
        <v>7.1254402600921155E-2</v>
      </c>
      <c r="W20" s="88">
        <f t="shared" si="7"/>
        <v>0</v>
      </c>
      <c r="X20" s="76">
        <f>分析係数表!E23</f>
        <v>7.0780276347873206E-2</v>
      </c>
      <c r="Y20" s="89">
        <f t="shared" si="8"/>
        <v>0</v>
      </c>
    </row>
    <row r="21" spans="1:25" x14ac:dyDescent="0.2">
      <c r="A21" s="6" t="s">
        <v>9</v>
      </c>
      <c r="B21" s="5" t="s">
        <v>271</v>
      </c>
      <c r="C21" s="90"/>
      <c r="D21" s="107">
        <f>投入係数表!AM21</f>
        <v>1.8350702310829181E-3</v>
      </c>
      <c r="E21" s="110">
        <f t="shared" si="9"/>
        <v>0.18350702310829181</v>
      </c>
      <c r="F21" s="85">
        <f>分析係数表!C24</f>
        <v>0.34782608695652173</v>
      </c>
      <c r="G21" s="110">
        <f t="shared" si="0"/>
        <v>6.3828529776797149E-2</v>
      </c>
      <c r="H21" s="110">
        <v>7.4264788962446815E-2</v>
      </c>
      <c r="I21" s="110">
        <f t="shared" si="1"/>
        <v>7.4264788962446815E-2</v>
      </c>
      <c r="J21" s="85">
        <f>分析係数表!G24</f>
        <v>0.20816326530612245</v>
      </c>
      <c r="K21" s="111">
        <f t="shared" si="2"/>
        <v>1.545920096769301E-2</v>
      </c>
      <c r="L21" s="79"/>
      <c r="M21" s="80"/>
      <c r="N21" s="81">
        <f>分析係数表!H24</f>
        <v>3.5587392879077485E-4</v>
      </c>
      <c r="O21" s="82">
        <f t="shared" si="3"/>
        <v>6.8719752963783175E-3</v>
      </c>
      <c r="P21" s="76">
        <f>分析係数表!C24</f>
        <v>0.34782608695652173</v>
      </c>
      <c r="Q21" s="82">
        <f t="shared" si="4"/>
        <v>2.390252277001154E-3</v>
      </c>
      <c r="R21" s="83">
        <v>9.9239052699751657E-3</v>
      </c>
      <c r="S21" s="84">
        <f t="shared" si="5"/>
        <v>8.4188694232421979E-2</v>
      </c>
      <c r="T21" s="85">
        <f>分析係数表!F24</f>
        <v>0.39183673469387753</v>
      </c>
      <c r="U21" s="86">
        <f t="shared" si="6"/>
        <v>3.2988223046173507E-2</v>
      </c>
      <c r="V21" s="87">
        <f>分析係数表!D24</f>
        <v>9.6598639455782315E-2</v>
      </c>
      <c r="W21" s="88">
        <f t="shared" si="7"/>
        <v>0</v>
      </c>
      <c r="X21" s="76">
        <f>分析係数表!E24</f>
        <v>8.9795918367346933E-2</v>
      </c>
      <c r="Y21" s="89">
        <f t="shared" si="8"/>
        <v>0</v>
      </c>
    </row>
    <row r="22" spans="1:25" x14ac:dyDescent="0.2">
      <c r="A22" s="6" t="s">
        <v>10</v>
      </c>
      <c r="B22" s="5" t="s">
        <v>272</v>
      </c>
      <c r="C22" s="90"/>
      <c r="D22" s="107">
        <f>投入係数表!AM22</f>
        <v>0</v>
      </c>
      <c r="E22" s="110">
        <f t="shared" si="9"/>
        <v>0</v>
      </c>
      <c r="F22" s="85">
        <f>分析係数表!C25</f>
        <v>2.4457402008422391E-2</v>
      </c>
      <c r="G22" s="110">
        <f t="shared" si="0"/>
        <v>0</v>
      </c>
      <c r="H22" s="110">
        <v>1.7209817360212861E-3</v>
      </c>
      <c r="I22" s="110">
        <f t="shared" si="1"/>
        <v>1.7209817360212861E-3</v>
      </c>
      <c r="J22" s="85">
        <f>分析係数表!G25</f>
        <v>0.19696969696969696</v>
      </c>
      <c r="K22" s="111">
        <f t="shared" si="2"/>
        <v>3.3898125103449573E-4</v>
      </c>
      <c r="L22" s="79"/>
      <c r="M22" s="80"/>
      <c r="N22" s="81">
        <f>分析係数表!H25</f>
        <v>5.165911869543506E-4</v>
      </c>
      <c r="O22" s="82">
        <f t="shared" si="3"/>
        <v>9.9754480108717528E-3</v>
      </c>
      <c r="P22" s="76">
        <f>分析係数表!C25</f>
        <v>2.4457402008422391E-2</v>
      </c>
      <c r="Q22" s="82">
        <f t="shared" si="4"/>
        <v>2.4397354221600796E-4</v>
      </c>
      <c r="R22" s="83">
        <v>2.4689105195305843E-3</v>
      </c>
      <c r="S22" s="84">
        <f t="shared" si="5"/>
        <v>4.1898922555518702E-3</v>
      </c>
      <c r="T22" s="85">
        <f>分析係数表!F25</f>
        <v>0.35101010101010099</v>
      </c>
      <c r="U22" s="86">
        <f t="shared" si="6"/>
        <v>1.4706945038427018E-3</v>
      </c>
      <c r="V22" s="87">
        <f>分析係数表!D25</f>
        <v>2.5757575757575757E-2</v>
      </c>
      <c r="W22" s="88">
        <f t="shared" si="7"/>
        <v>0</v>
      </c>
      <c r="X22" s="76">
        <f>分析係数表!E25</f>
        <v>2.5757575757575757E-2</v>
      </c>
      <c r="Y22" s="89">
        <f t="shared" si="8"/>
        <v>0</v>
      </c>
    </row>
    <row r="23" spans="1:25" x14ac:dyDescent="0.2">
      <c r="A23" s="6" t="s">
        <v>11</v>
      </c>
      <c r="B23" s="5" t="s">
        <v>35</v>
      </c>
      <c r="C23" s="90"/>
      <c r="D23" s="107">
        <f>投入係数表!AM23</f>
        <v>3.6248300860897148E-4</v>
      </c>
      <c r="E23" s="110">
        <f t="shared" si="9"/>
        <v>3.6248300860897149E-2</v>
      </c>
      <c r="F23" s="85">
        <f>分析係数表!C26</f>
        <v>7.6803723816912361E-2</v>
      </c>
      <c r="G23" s="110">
        <f t="shared" si="0"/>
        <v>2.7840044881526911E-3</v>
      </c>
      <c r="H23" s="110">
        <v>4.9987503156932855E-3</v>
      </c>
      <c r="I23" s="110">
        <f t="shared" si="1"/>
        <v>4.9987503156932855E-3</v>
      </c>
      <c r="J23" s="85">
        <f>分析係数表!G26</f>
        <v>0.19661921708185054</v>
      </c>
      <c r="K23" s="111">
        <f t="shared" si="2"/>
        <v>9.8285037345926694E-4</v>
      </c>
      <c r="L23" s="79"/>
      <c r="M23" s="80"/>
      <c r="N23" s="81">
        <f>分析係数表!H26</f>
        <v>1.0945993261354961E-2</v>
      </c>
      <c r="O23" s="82">
        <f t="shared" si="3"/>
        <v>0.21136865951924921</v>
      </c>
      <c r="P23" s="76">
        <f>分析係数表!C26</f>
        <v>7.6803723816912361E-2</v>
      </c>
      <c r="Q23" s="82">
        <f t="shared" si="4"/>
        <v>1.62339001492674E-2</v>
      </c>
      <c r="R23" s="83">
        <v>1.7517765600107826E-2</v>
      </c>
      <c r="S23" s="84">
        <f t="shared" si="5"/>
        <v>2.2516515915801109E-2</v>
      </c>
      <c r="T23" s="85">
        <f>分析係数表!F26</f>
        <v>0.33496441281138789</v>
      </c>
      <c r="U23" s="86">
        <f t="shared" si="6"/>
        <v>7.5422315322945886E-3</v>
      </c>
      <c r="V23" s="87">
        <f>分析係数表!D26</f>
        <v>6.005338078291815E-2</v>
      </c>
      <c r="W23" s="88">
        <f t="shared" si="7"/>
        <v>0</v>
      </c>
      <c r="X23" s="76">
        <f>分析係数表!E26</f>
        <v>6.005338078291815E-2</v>
      </c>
      <c r="Y23" s="89">
        <f t="shared" si="8"/>
        <v>0</v>
      </c>
    </row>
    <row r="24" spans="1:25" x14ac:dyDescent="0.2">
      <c r="A24" s="6" t="s">
        <v>12</v>
      </c>
      <c r="B24" s="5" t="s">
        <v>366</v>
      </c>
      <c r="C24" s="90"/>
      <c r="D24" s="107">
        <f>投入係数表!AM24</f>
        <v>2.0389669234254645E-4</v>
      </c>
      <c r="E24" s="110">
        <f t="shared" si="9"/>
        <v>2.0389669234254646E-2</v>
      </c>
      <c r="F24" s="85">
        <f>分析係数表!C27</f>
        <v>1</v>
      </c>
      <c r="G24" s="110">
        <f t="shared" si="0"/>
        <v>2.0389669234254646E-2</v>
      </c>
      <c r="H24" s="110">
        <v>2.6655684569193559E-2</v>
      </c>
      <c r="I24" s="110">
        <f t="shared" si="1"/>
        <v>2.6655684569193559E-2</v>
      </c>
      <c r="J24" s="85">
        <f>分析係数表!G27</f>
        <v>0.17096451389423448</v>
      </c>
      <c r="K24" s="111">
        <f t="shared" si="2"/>
        <v>4.5571761548902235E-3</v>
      </c>
      <c r="L24" s="79"/>
      <c r="M24" s="80"/>
      <c r="N24" s="81">
        <f>分析係数表!H27</f>
        <v>1.0923033653045878E-2</v>
      </c>
      <c r="O24" s="82">
        <f t="shared" si="3"/>
        <v>0.21092530627432157</v>
      </c>
      <c r="P24" s="76">
        <f>分析係数表!C27</f>
        <v>1</v>
      </c>
      <c r="Q24" s="82">
        <f t="shared" si="4"/>
        <v>0.21092530627432157</v>
      </c>
      <c r="R24" s="83">
        <v>0.21942149018982801</v>
      </c>
      <c r="S24" s="84">
        <f t="shared" si="5"/>
        <v>0.24607717475902158</v>
      </c>
      <c r="T24" s="85">
        <f>分析係数表!F27</f>
        <v>0.32199214841043799</v>
      </c>
      <c r="U24" s="86">
        <f t="shared" si="6"/>
        <v>7.923491817542816E-2</v>
      </c>
      <c r="V24" s="87">
        <f>分析係数表!D27</f>
        <v>3.2561003771842047E-2</v>
      </c>
      <c r="W24" s="88">
        <f t="shared" si="7"/>
        <v>0</v>
      </c>
      <c r="X24" s="76">
        <f>分析係数表!E27</f>
        <v>3.9334924178277268E-2</v>
      </c>
      <c r="Y24" s="89">
        <f t="shared" si="8"/>
        <v>0</v>
      </c>
    </row>
    <row r="25" spans="1:25" x14ac:dyDescent="0.2">
      <c r="A25" s="6" t="s">
        <v>13</v>
      </c>
      <c r="B25" s="5" t="s">
        <v>192</v>
      </c>
      <c r="C25" s="90"/>
      <c r="D25" s="107">
        <f>投入係数表!AM25</f>
        <v>0</v>
      </c>
      <c r="E25" s="110">
        <f t="shared" si="9"/>
        <v>0</v>
      </c>
      <c r="F25" s="85">
        <f>分析係数表!C28</f>
        <v>0.18074367492972143</v>
      </c>
      <c r="G25" s="110">
        <f t="shared" si="0"/>
        <v>0</v>
      </c>
      <c r="H25" s="110">
        <v>1.6839391476771558E-2</v>
      </c>
      <c r="I25" s="110">
        <f t="shared" si="1"/>
        <v>1.6839391476771558E-2</v>
      </c>
      <c r="J25" s="85">
        <f>分析係数表!G28</f>
        <v>0.12488465087665333</v>
      </c>
      <c r="K25" s="111">
        <f t="shared" si="2"/>
        <v>2.1029815255519078E-3</v>
      </c>
      <c r="L25" s="79"/>
      <c r="M25" s="80"/>
      <c r="N25" s="81">
        <f>分析係数表!H28</f>
        <v>2.063494796778767E-2</v>
      </c>
      <c r="O25" s="82">
        <f t="shared" si="3"/>
        <v>0.39846372887871051</v>
      </c>
      <c r="P25" s="76">
        <f>分析係数表!C28</f>
        <v>0.18074367492972143</v>
      </c>
      <c r="Q25" s="82">
        <f t="shared" si="4"/>
        <v>7.2019798683738312E-2</v>
      </c>
      <c r="R25" s="83">
        <v>8.3098759776223927E-2</v>
      </c>
      <c r="S25" s="84">
        <f t="shared" si="5"/>
        <v>9.9938151252995489E-2</v>
      </c>
      <c r="T25" s="85">
        <f>分析係数表!F28</f>
        <v>0.21337024505280427</v>
      </c>
      <c r="U25" s="86">
        <f t="shared" si="6"/>
        <v>2.1323827822975865E-2</v>
      </c>
      <c r="V25" s="87">
        <f>分析係数表!D28</f>
        <v>2.7888854711370859E-2</v>
      </c>
      <c r="W25" s="88">
        <f t="shared" si="7"/>
        <v>0</v>
      </c>
      <c r="X25" s="76">
        <f>分析係数表!E28</f>
        <v>2.7735055880241978E-2</v>
      </c>
      <c r="Y25" s="89">
        <f t="shared" si="8"/>
        <v>0</v>
      </c>
    </row>
    <row r="26" spans="1:25" x14ac:dyDescent="0.2">
      <c r="A26" s="6" t="s">
        <v>14</v>
      </c>
      <c r="B26" s="5" t="s">
        <v>50</v>
      </c>
      <c r="C26" s="90"/>
      <c r="D26" s="107">
        <f>投入係数表!AM26</f>
        <v>8.8128681468056178E-3</v>
      </c>
      <c r="E26" s="110">
        <f t="shared" si="9"/>
        <v>0.8812868146805618</v>
      </c>
      <c r="F26" s="85">
        <f>分析係数表!C29</f>
        <v>0.4900686838685725</v>
      </c>
      <c r="G26" s="110">
        <f t="shared" si="0"/>
        <v>0.43189106938122945</v>
      </c>
      <c r="H26" s="110">
        <v>0.51174703126471932</v>
      </c>
      <c r="I26" s="110">
        <f t="shared" si="1"/>
        <v>0.51174703126471932</v>
      </c>
      <c r="J26" s="85">
        <f>分析係数表!G29</f>
        <v>0.25811666442139297</v>
      </c>
      <c r="K26" s="111">
        <f t="shared" si="2"/>
        <v>0.13209043673759965</v>
      </c>
      <c r="L26" s="79"/>
      <c r="M26" s="80"/>
      <c r="N26" s="81">
        <f>分析係数表!H29</f>
        <v>9.8668916708280954E-3</v>
      </c>
      <c r="O26" s="82">
        <f t="shared" si="3"/>
        <v>0.19053105700765044</v>
      </c>
      <c r="P26" s="76">
        <f>分析係数表!C29</f>
        <v>0.4900686838685725</v>
      </c>
      <c r="Q26" s="82">
        <f t="shared" si="4"/>
        <v>9.3373304343827207E-2</v>
      </c>
      <c r="R26" s="83">
        <v>0.13449951324396298</v>
      </c>
      <c r="S26" s="84">
        <f t="shared" si="5"/>
        <v>0.64624654450868224</v>
      </c>
      <c r="T26" s="85">
        <f>分析係数表!F29</f>
        <v>0.3889263101172033</v>
      </c>
      <c r="U26" s="86">
        <f t="shared" si="6"/>
        <v>0.25134228398175479</v>
      </c>
      <c r="V26" s="87">
        <f>分析係数表!D29</f>
        <v>9.1472450491714943E-2</v>
      </c>
      <c r="W26" s="88">
        <f t="shared" si="7"/>
        <v>0</v>
      </c>
      <c r="X26" s="76">
        <f>分析係数表!E29</f>
        <v>6.1565404822847905E-2</v>
      </c>
      <c r="Y26" s="89">
        <f t="shared" si="8"/>
        <v>0</v>
      </c>
    </row>
    <row r="27" spans="1:25" x14ac:dyDescent="0.2">
      <c r="A27" s="6" t="s">
        <v>15</v>
      </c>
      <c r="B27" s="5" t="s">
        <v>36</v>
      </c>
      <c r="C27" s="90"/>
      <c r="D27" s="107">
        <f>投入係数表!AM27</f>
        <v>3.0357951971001361E-3</v>
      </c>
      <c r="E27" s="110">
        <f t="shared" si="9"/>
        <v>0.30357951971001362</v>
      </c>
      <c r="F27" s="85">
        <f>分析係数表!C30</f>
        <v>1</v>
      </c>
      <c r="G27" s="110">
        <f t="shared" si="0"/>
        <v>0.30357951971001362</v>
      </c>
      <c r="H27" s="110">
        <v>0.35434271934091388</v>
      </c>
      <c r="I27" s="110">
        <f t="shared" si="1"/>
        <v>0.35434271934091388</v>
      </c>
      <c r="J27" s="85">
        <f>分析係数表!G30</f>
        <v>0.3444616177228233</v>
      </c>
      <c r="K27" s="111">
        <f t="shared" si="2"/>
        <v>0.12205746633247554</v>
      </c>
      <c r="L27" s="79"/>
      <c r="M27" s="80"/>
      <c r="N27" s="81">
        <f>分析係数表!H30</f>
        <v>0</v>
      </c>
      <c r="O27" s="82">
        <f t="shared" si="3"/>
        <v>0</v>
      </c>
      <c r="P27" s="76">
        <f>分析係数表!C30</f>
        <v>1</v>
      </c>
      <c r="Q27" s="82">
        <f t="shared" si="4"/>
        <v>0</v>
      </c>
      <c r="R27" s="83">
        <v>5.1138849661998734E-2</v>
      </c>
      <c r="S27" s="84">
        <f t="shared" si="5"/>
        <v>0.4054815690029126</v>
      </c>
      <c r="T27" s="85">
        <f>分析係数表!F30</f>
        <v>0.4403400309119011</v>
      </c>
      <c r="U27" s="86">
        <f t="shared" si="6"/>
        <v>0.1785497666289487</v>
      </c>
      <c r="V27" s="87">
        <f>分析係数表!D30</f>
        <v>0.12627511591962906</v>
      </c>
      <c r="W27" s="88">
        <f t="shared" si="7"/>
        <v>0</v>
      </c>
      <c r="X27" s="76">
        <f>分析係数表!E30</f>
        <v>8.212261720762494E-2</v>
      </c>
      <c r="Y27" s="89">
        <f t="shared" si="8"/>
        <v>0</v>
      </c>
    </row>
    <row r="28" spans="1:25" x14ac:dyDescent="0.2">
      <c r="A28" s="6" t="s">
        <v>16</v>
      </c>
      <c r="B28" s="5" t="s">
        <v>193</v>
      </c>
      <c r="C28" s="90"/>
      <c r="D28" s="107">
        <f>投入係数表!AM28</f>
        <v>3.5183507023108289E-2</v>
      </c>
      <c r="E28" s="110">
        <f t="shared" si="9"/>
        <v>3.5183507023108289</v>
      </c>
      <c r="F28" s="85">
        <f>分析係数表!C31</f>
        <v>4.323595505617972E-2</v>
      </c>
      <c r="G28" s="110">
        <f t="shared" si="0"/>
        <v>0.15211925283698935</v>
      </c>
      <c r="H28" s="110">
        <v>0.16602768645566426</v>
      </c>
      <c r="I28" s="110">
        <f t="shared" si="1"/>
        <v>0.16602768645566426</v>
      </c>
      <c r="J28" s="85">
        <f>分析係数表!G31</f>
        <v>7.0393374741200831E-2</v>
      </c>
      <c r="K28" s="111">
        <f t="shared" si="2"/>
        <v>1.1687249150088168E-2</v>
      </c>
      <c r="L28" s="79"/>
      <c r="M28" s="80"/>
      <c r="N28" s="81">
        <f>分析係数表!H31</f>
        <v>2.2758711736377779E-2</v>
      </c>
      <c r="O28" s="82">
        <f t="shared" si="3"/>
        <v>0.43947390403451664</v>
      </c>
      <c r="P28" s="76">
        <f>分析係数表!C31</f>
        <v>4.323595505617972E-2</v>
      </c>
      <c r="Q28" s="82">
        <f t="shared" si="4"/>
        <v>1.90010739632002E-2</v>
      </c>
      <c r="R28" s="83">
        <v>2.4791980125062615E-2</v>
      </c>
      <c r="S28" s="84">
        <f t="shared" si="5"/>
        <v>0.19081966658072688</v>
      </c>
      <c r="T28" s="85">
        <f>分析係数表!F31</f>
        <v>0.34575569358178054</v>
      </c>
      <c r="U28" s="86">
        <f t="shared" si="6"/>
        <v>6.5976986167663329E-2</v>
      </c>
      <c r="V28" s="87">
        <f>分析係数表!D31</f>
        <v>1.4492753623188406E-2</v>
      </c>
      <c r="W28" s="88">
        <f t="shared" si="7"/>
        <v>0</v>
      </c>
      <c r="X28" s="76">
        <f>分析係数表!E31</f>
        <v>1.2422360248447204E-2</v>
      </c>
      <c r="Y28" s="89">
        <f t="shared" si="8"/>
        <v>0</v>
      </c>
    </row>
    <row r="29" spans="1:25" x14ac:dyDescent="0.2">
      <c r="A29" s="6" t="s">
        <v>17</v>
      </c>
      <c r="B29" s="5" t="s">
        <v>273</v>
      </c>
      <c r="C29" s="90"/>
      <c r="D29" s="107">
        <f>投入係数表!AM29</f>
        <v>7.1816946080652472E-3</v>
      </c>
      <c r="E29" s="110">
        <f t="shared" si="9"/>
        <v>0.71816946080652477</v>
      </c>
      <c r="F29" s="85">
        <f>分析係数表!C32</f>
        <v>0.52019105514546249</v>
      </c>
      <c r="G29" s="110">
        <f t="shared" si="0"/>
        <v>0.37358532959019397</v>
      </c>
      <c r="H29" s="110">
        <v>0.4116784601390453</v>
      </c>
      <c r="I29" s="110">
        <f t="shared" si="1"/>
        <v>0.4116784601390453</v>
      </c>
      <c r="J29" s="85">
        <f>分析係数表!G32</f>
        <v>0.14013266998341625</v>
      </c>
      <c r="K29" s="111">
        <f t="shared" si="2"/>
        <v>5.7689601793945819E-2</v>
      </c>
      <c r="L29" s="79"/>
      <c r="M29" s="80"/>
      <c r="N29" s="81">
        <f>分析係数表!H32</f>
        <v>6.5492282701657108E-3</v>
      </c>
      <c r="O29" s="82">
        <f t="shared" si="3"/>
        <v>0.12646651311560742</v>
      </c>
      <c r="P29" s="76">
        <f>分析係数表!C32</f>
        <v>0.52019105514546249</v>
      </c>
      <c r="Q29" s="82">
        <f t="shared" si="4"/>
        <v>6.578674889817529E-2</v>
      </c>
      <c r="R29" s="83">
        <v>8.2701939478817516E-2</v>
      </c>
      <c r="S29" s="84">
        <f t="shared" si="5"/>
        <v>0.49438039961786284</v>
      </c>
      <c r="T29" s="85">
        <f>分析係数表!F32</f>
        <v>0.48341625207296851</v>
      </c>
      <c r="U29" s="86">
        <f t="shared" si="6"/>
        <v>0.23899151988160369</v>
      </c>
      <c r="V29" s="87">
        <f>分析係数表!D32</f>
        <v>9.1210613598673301E-3</v>
      </c>
      <c r="W29" s="88">
        <f t="shared" si="7"/>
        <v>0</v>
      </c>
      <c r="X29" s="76">
        <f>分析係数表!E32</f>
        <v>1.4096185737976783E-2</v>
      </c>
      <c r="Y29" s="89">
        <f t="shared" si="8"/>
        <v>0</v>
      </c>
    </row>
    <row r="30" spans="1:25" x14ac:dyDescent="0.2">
      <c r="A30" s="6" t="s">
        <v>18</v>
      </c>
      <c r="B30" s="5" t="s">
        <v>274</v>
      </c>
      <c r="C30" s="90"/>
      <c r="D30" s="107">
        <f>投入係数表!AM30</f>
        <v>1.4318078840054373E-2</v>
      </c>
      <c r="E30" s="110">
        <f t="shared" si="9"/>
        <v>1.4318078840054373</v>
      </c>
      <c r="F30" s="85">
        <f>分析係数表!C33</f>
        <v>0.8616094310609943</v>
      </c>
      <c r="G30" s="110">
        <f t="shared" si="0"/>
        <v>1.233659176326571</v>
      </c>
      <c r="H30" s="110">
        <v>1.2616999905402768</v>
      </c>
      <c r="I30" s="110">
        <f t="shared" si="1"/>
        <v>1.2616999905402768</v>
      </c>
      <c r="J30" s="85">
        <f>分析係数表!G33</f>
        <v>0.50771971496437052</v>
      </c>
      <c r="K30" s="111">
        <f t="shared" si="2"/>
        <v>0.6405899595676583</v>
      </c>
      <c r="L30" s="79"/>
      <c r="M30" s="80"/>
      <c r="N30" s="81">
        <f>分析係数表!H33</f>
        <v>9.6430354898145438E-4</v>
      </c>
      <c r="O30" s="82">
        <f t="shared" si="3"/>
        <v>1.8620836286960603E-2</v>
      </c>
      <c r="P30" s="76">
        <f>分析係数表!C33</f>
        <v>0.8616094310609943</v>
      </c>
      <c r="Q30" s="82">
        <f t="shared" si="4"/>
        <v>1.6043888159088044E-2</v>
      </c>
      <c r="R30" s="83">
        <v>4.5133846417230526E-2</v>
      </c>
      <c r="S30" s="84">
        <f t="shared" si="5"/>
        <v>1.3068338369575074</v>
      </c>
      <c r="T30" s="85">
        <f>分析係数表!F33</f>
        <v>0.64489311163895491</v>
      </c>
      <c r="U30" s="86">
        <f t="shared" si="6"/>
        <v>0.84276813951060159</v>
      </c>
      <c r="V30" s="87">
        <f>分析係数表!D33</f>
        <v>5.3444180522565318E-2</v>
      </c>
      <c r="W30" s="88">
        <f t="shared" si="7"/>
        <v>0</v>
      </c>
      <c r="X30" s="76">
        <f>分析係数表!E33</f>
        <v>5.6413301662707839E-2</v>
      </c>
      <c r="Y30" s="89">
        <f t="shared" si="8"/>
        <v>0</v>
      </c>
    </row>
    <row r="31" spans="1:25" x14ac:dyDescent="0.2">
      <c r="A31" s="6" t="s">
        <v>19</v>
      </c>
      <c r="B31" s="5" t="s">
        <v>275</v>
      </c>
      <c r="C31" s="90"/>
      <c r="D31" s="107">
        <f>投入係数表!AM31</f>
        <v>6.4340734028092428E-2</v>
      </c>
      <c r="E31" s="110">
        <f t="shared" si="9"/>
        <v>6.4340734028092426</v>
      </c>
      <c r="F31" s="85">
        <f>分析係数表!C34</f>
        <v>0.46533725073451271</v>
      </c>
      <c r="G31" s="110">
        <f t="shared" si="0"/>
        <v>2.994014028287304</v>
      </c>
      <c r="H31" s="110">
        <v>3.2570023853657051</v>
      </c>
      <c r="I31" s="110">
        <f t="shared" si="1"/>
        <v>3.2570023853657051</v>
      </c>
      <c r="J31" s="85">
        <f>分析係数表!G34</f>
        <v>0.42478189749182116</v>
      </c>
      <c r="K31" s="111">
        <f t="shared" si="2"/>
        <v>1.383515653391032</v>
      </c>
      <c r="L31" s="79"/>
      <c r="M31" s="80"/>
      <c r="N31" s="81">
        <f>分析係数表!H34</f>
        <v>0.16189393808941618</v>
      </c>
      <c r="O31" s="82">
        <f t="shared" si="3"/>
        <v>3.1261945682959746</v>
      </c>
      <c r="P31" s="76">
        <f>分析係数表!C34</f>
        <v>0.46533725073451271</v>
      </c>
      <c r="Q31" s="82">
        <f t="shared" si="4"/>
        <v>1.4547347856720156</v>
      </c>
      <c r="R31" s="83">
        <v>1.5816163372230096</v>
      </c>
      <c r="S31" s="84">
        <f t="shared" si="5"/>
        <v>4.8386187225887145</v>
      </c>
      <c r="T31" s="85">
        <f>分析係数表!F34</f>
        <v>0.69907306434023986</v>
      </c>
      <c r="U31" s="86">
        <f t="shared" si="6"/>
        <v>3.3825480175741496</v>
      </c>
      <c r="V31" s="87">
        <f>分析係数表!D34</f>
        <v>0.22532715376226828</v>
      </c>
      <c r="W31" s="88">
        <f t="shared" si="7"/>
        <v>1</v>
      </c>
      <c r="X31" s="76">
        <f>分析係数表!E34</f>
        <v>0.16319520174482008</v>
      </c>
      <c r="Y31" s="89">
        <f t="shared" si="8"/>
        <v>1</v>
      </c>
    </row>
    <row r="32" spans="1:25" x14ac:dyDescent="0.2">
      <c r="A32" s="6" t="s">
        <v>20</v>
      </c>
      <c r="B32" s="5" t="s">
        <v>37</v>
      </c>
      <c r="C32" s="90"/>
      <c r="D32" s="107">
        <f>投入係数表!AM32</f>
        <v>6.7739012233801544E-3</v>
      </c>
      <c r="E32" s="110">
        <f t="shared" si="9"/>
        <v>0.67739012233801543</v>
      </c>
      <c r="F32" s="85">
        <f>分析係数表!C35</f>
        <v>0.39835445318599483</v>
      </c>
      <c r="G32" s="110">
        <f t="shared" si="0"/>
        <v>0.2698413717775543</v>
      </c>
      <c r="H32" s="110">
        <v>0.37591854387711005</v>
      </c>
      <c r="I32" s="110">
        <f t="shared" si="1"/>
        <v>0.37591854387711005</v>
      </c>
      <c r="J32" s="85">
        <f>分析係数表!G35</f>
        <v>0.31392226148409896</v>
      </c>
      <c r="K32" s="111">
        <f t="shared" si="2"/>
        <v>0.11800919942771187</v>
      </c>
      <c r="L32" s="79"/>
      <c r="M32" s="80"/>
      <c r="N32" s="81">
        <f>分析係数表!H35</f>
        <v>6.1135697025008755E-2</v>
      </c>
      <c r="O32" s="82">
        <f t="shared" si="3"/>
        <v>1.1805388529310559</v>
      </c>
      <c r="P32" s="76">
        <f>分析係数表!C35</f>
        <v>0.39835445318599483</v>
      </c>
      <c r="Q32" s="82">
        <f t="shared" si="4"/>
        <v>0.47027290922417231</v>
      </c>
      <c r="R32" s="83">
        <v>0.60475901460244563</v>
      </c>
      <c r="S32" s="84">
        <f t="shared" si="5"/>
        <v>0.98067755847955573</v>
      </c>
      <c r="T32" s="85">
        <f>分析係数表!F35</f>
        <v>0.64325088339222614</v>
      </c>
      <c r="U32" s="86">
        <f t="shared" si="6"/>
        <v>0.63082170581490571</v>
      </c>
      <c r="V32" s="87">
        <f>分析係数表!D35</f>
        <v>6.9257950530035334E-2</v>
      </c>
      <c r="W32" s="88">
        <f t="shared" si="7"/>
        <v>0</v>
      </c>
      <c r="X32" s="76">
        <f>分析係数表!E35</f>
        <v>6.332155477031802E-2</v>
      </c>
      <c r="Y32" s="89">
        <f t="shared" si="8"/>
        <v>0</v>
      </c>
    </row>
    <row r="33" spans="1:25" x14ac:dyDescent="0.2">
      <c r="A33" s="6" t="s">
        <v>21</v>
      </c>
      <c r="B33" s="5" t="s">
        <v>38</v>
      </c>
      <c r="C33" s="90"/>
      <c r="D33" s="107">
        <f>投入係数表!AM33</f>
        <v>8.314454009968282E-3</v>
      </c>
      <c r="E33" s="110">
        <f t="shared" si="9"/>
        <v>0.83144540099682818</v>
      </c>
      <c r="F33" s="85">
        <f>分析係数表!C36</f>
        <v>0.82984806862140492</v>
      </c>
      <c r="G33" s="110">
        <f t="shared" si="0"/>
        <v>0.68997336018136735</v>
      </c>
      <c r="H33" s="110">
        <v>0.82980629543700324</v>
      </c>
      <c r="I33" s="110">
        <f t="shared" si="1"/>
        <v>0.82980629543700324</v>
      </c>
      <c r="J33" s="85">
        <f>分析係数表!G36</f>
        <v>2.3700511715593859E-2</v>
      </c>
      <c r="K33" s="111">
        <f t="shared" si="2"/>
        <v>1.9666833826678234E-2</v>
      </c>
      <c r="L33" s="79"/>
      <c r="M33" s="80"/>
      <c r="N33" s="81">
        <f>分析係数表!H36</f>
        <v>0.1825633254696675</v>
      </c>
      <c r="O33" s="82">
        <f t="shared" si="3"/>
        <v>3.5253233270420772</v>
      </c>
      <c r="P33" s="76">
        <f>分析係数表!C36</f>
        <v>0.82984806862140492</v>
      </c>
      <c r="Q33" s="82">
        <f t="shared" si="4"/>
        <v>2.9254827542118531</v>
      </c>
      <c r="R33" s="83">
        <v>3.0544388801525728</v>
      </c>
      <c r="S33" s="84">
        <f t="shared" si="5"/>
        <v>3.8842451755895762</v>
      </c>
      <c r="T33" s="85">
        <f>分析係数表!F36</f>
        <v>0.87735658497172098</v>
      </c>
      <c r="U33" s="86">
        <f t="shared" si="6"/>
        <v>3.4078680824481533</v>
      </c>
      <c r="V33" s="87">
        <f>分析係数表!D36</f>
        <v>1.3129544842445462E-2</v>
      </c>
      <c r="W33" s="88">
        <f t="shared" si="7"/>
        <v>0</v>
      </c>
      <c r="X33" s="76">
        <f>分析係数表!E36</f>
        <v>5.0498249394021009E-3</v>
      </c>
      <c r="Y33" s="89">
        <f t="shared" si="8"/>
        <v>0</v>
      </c>
    </row>
    <row r="34" spans="1:25" x14ac:dyDescent="0.2">
      <c r="A34" s="6" t="s">
        <v>22</v>
      </c>
      <c r="B34" s="5" t="s">
        <v>378</v>
      </c>
      <c r="C34" s="90"/>
      <c r="D34" s="107">
        <f>投入係数表!AM34</f>
        <v>1.8486633439057543E-2</v>
      </c>
      <c r="E34" s="110">
        <f t="shared" si="9"/>
        <v>1.8486633439057543</v>
      </c>
      <c r="F34" s="85">
        <f>分析係数表!C37</f>
        <v>0.51418558077436582</v>
      </c>
      <c r="G34" s="110">
        <f t="shared" si="0"/>
        <v>0.95055603514246145</v>
      </c>
      <c r="H34" s="110">
        <v>1.1861507444819193</v>
      </c>
      <c r="I34" s="110">
        <f t="shared" si="1"/>
        <v>1.1861507444819193</v>
      </c>
      <c r="J34" s="85">
        <f>分析係数表!G37</f>
        <v>0.49604430379746833</v>
      </c>
      <c r="K34" s="111">
        <f t="shared" si="2"/>
        <v>0.58838332024538242</v>
      </c>
      <c r="L34" s="79"/>
      <c r="M34" s="80"/>
      <c r="N34" s="81">
        <f>分析係数表!H37</f>
        <v>4.8416074021777188E-2</v>
      </c>
      <c r="O34" s="82">
        <f t="shared" si="3"/>
        <v>0.93492115524114683</v>
      </c>
      <c r="P34" s="76">
        <f>分析係数表!C37</f>
        <v>0.51418558077436582</v>
      </c>
      <c r="Q34" s="82">
        <f t="shared" si="4"/>
        <v>0.48072297718591012</v>
      </c>
      <c r="R34" s="83">
        <v>0.58248021412067597</v>
      </c>
      <c r="S34" s="84">
        <f t="shared" si="5"/>
        <v>1.7686309586025952</v>
      </c>
      <c r="T34" s="85">
        <f>分析係数表!F37</f>
        <v>0.72084956183057447</v>
      </c>
      <c r="U34" s="86">
        <f t="shared" si="6"/>
        <v>1.2749168515486697</v>
      </c>
      <c r="V34" s="87">
        <f>分析係数表!D37</f>
        <v>0.12153115871470302</v>
      </c>
      <c r="W34" s="88">
        <f t="shared" si="7"/>
        <v>0</v>
      </c>
      <c r="X34" s="76">
        <f>分析係数表!E37</f>
        <v>0.11197663096397274</v>
      </c>
      <c r="Y34" s="89">
        <f t="shared" si="8"/>
        <v>0</v>
      </c>
    </row>
    <row r="35" spans="1:25" x14ac:dyDescent="0.2">
      <c r="A35" s="6" t="s">
        <v>23</v>
      </c>
      <c r="B35" s="5" t="s">
        <v>194</v>
      </c>
      <c r="C35" s="90"/>
      <c r="D35" s="107">
        <f>投入係数表!AM35</f>
        <v>2.5033982782057092E-2</v>
      </c>
      <c r="E35" s="110">
        <f t="shared" si="9"/>
        <v>2.5033982782057094</v>
      </c>
      <c r="F35" s="85">
        <f>分析係数表!C38</f>
        <v>1.798368367772285E-2</v>
      </c>
      <c r="G35" s="110">
        <f t="shared" si="0"/>
        <v>4.5020322754607503E-2</v>
      </c>
      <c r="H35" s="110">
        <v>5.0958364681617949E-2</v>
      </c>
      <c r="I35" s="110">
        <f t="shared" si="1"/>
        <v>5.0958364681617949E-2</v>
      </c>
      <c r="J35" s="85">
        <f>分析係数表!G38</f>
        <v>0.32425742574257427</v>
      </c>
      <c r="K35" s="111">
        <f t="shared" si="2"/>
        <v>1.6523628151712752E-2</v>
      </c>
      <c r="L35" s="79"/>
      <c r="M35" s="80"/>
      <c r="N35" s="81">
        <f>分析係数表!H38</f>
        <v>4.2681911846583896E-2</v>
      </c>
      <c r="O35" s="82">
        <f t="shared" si="3"/>
        <v>0.82419368232047041</v>
      </c>
      <c r="P35" s="76">
        <f>分析係数表!C38</f>
        <v>1.798368367772285E-2</v>
      </c>
      <c r="Q35" s="82">
        <f t="shared" si="4"/>
        <v>1.4822038472028936E-2</v>
      </c>
      <c r="R35" s="83">
        <v>1.8748657597577142E-2</v>
      </c>
      <c r="S35" s="84">
        <f t="shared" si="5"/>
        <v>6.9707022279195091E-2</v>
      </c>
      <c r="T35" s="85">
        <f>分析係数表!F38</f>
        <v>0.53712871287128716</v>
      </c>
      <c r="U35" s="86">
        <f t="shared" si="6"/>
        <v>3.7441643154914196E-2</v>
      </c>
      <c r="V35" s="87">
        <f>分析係数表!D38</f>
        <v>0.15099009900990099</v>
      </c>
      <c r="W35" s="88">
        <f t="shared" si="7"/>
        <v>0</v>
      </c>
      <c r="X35" s="76">
        <f>分析係数表!E38</f>
        <v>0.14603960396039603</v>
      </c>
      <c r="Y35" s="89">
        <f t="shared" si="8"/>
        <v>0</v>
      </c>
    </row>
    <row r="36" spans="1:25" x14ac:dyDescent="0.2">
      <c r="A36" s="6" t="s">
        <v>24</v>
      </c>
      <c r="B36" s="5" t="s">
        <v>39</v>
      </c>
      <c r="C36" s="90"/>
      <c r="D36" s="107">
        <f>投入係数表!AM36</f>
        <v>0</v>
      </c>
      <c r="E36" s="110">
        <f t="shared" si="9"/>
        <v>0</v>
      </c>
      <c r="F36" s="85">
        <f>分析係数表!C39</f>
        <v>1</v>
      </c>
      <c r="G36" s="110">
        <f t="shared" si="0"/>
        <v>0</v>
      </c>
      <c r="H36" s="110">
        <v>5.2042511256427684E-2</v>
      </c>
      <c r="I36" s="110">
        <f t="shared" si="1"/>
        <v>5.2042511256427684E-2</v>
      </c>
      <c r="J36" s="85">
        <f>分析係数表!G39</f>
        <v>0.35219608488238197</v>
      </c>
      <c r="K36" s="111">
        <f t="shared" si="2"/>
        <v>1.8329168711961125E-2</v>
      </c>
      <c r="L36" s="79"/>
      <c r="M36" s="80"/>
      <c r="N36" s="81">
        <f>分析係数表!H39</f>
        <v>3.8399944896940056E-3</v>
      </c>
      <c r="O36" s="82">
        <f t="shared" si="3"/>
        <v>7.4150830214146674E-2</v>
      </c>
      <c r="P36" s="76">
        <f>分析係数表!C39</f>
        <v>1</v>
      </c>
      <c r="Q36" s="82">
        <f t="shared" si="4"/>
        <v>7.4150830214146674E-2</v>
      </c>
      <c r="R36" s="83">
        <v>0.12377455926484053</v>
      </c>
      <c r="S36" s="84">
        <f t="shared" si="5"/>
        <v>0.17581707052126821</v>
      </c>
      <c r="T36" s="85">
        <f>分析係数表!F39</f>
        <v>0.70282941273235733</v>
      </c>
      <c r="U36" s="86">
        <f t="shared" si="6"/>
        <v>0.12356940842278639</v>
      </c>
      <c r="V36" s="87">
        <f>分析係数表!D39</f>
        <v>6.3990787958545819E-2</v>
      </c>
      <c r="W36" s="88">
        <f t="shared" si="7"/>
        <v>0</v>
      </c>
      <c r="X36" s="76">
        <f>分析係数表!E39</f>
        <v>7.9453857542358938E-2</v>
      </c>
      <c r="Y36" s="89">
        <f t="shared" si="8"/>
        <v>0</v>
      </c>
    </row>
    <row r="37" spans="1:25" x14ac:dyDescent="0.2">
      <c r="A37" s="6" t="s">
        <v>25</v>
      </c>
      <c r="B37" s="5" t="s">
        <v>40</v>
      </c>
      <c r="C37" s="90"/>
      <c r="D37" s="107">
        <f>投入係数表!AM37</f>
        <v>1.3593112822836428E-4</v>
      </c>
      <c r="E37" s="110">
        <f t="shared" si="9"/>
        <v>1.3593112822836428E-2</v>
      </c>
      <c r="F37" s="85">
        <f>分析係数表!C40</f>
        <v>0.9626016260162602</v>
      </c>
      <c r="G37" s="110">
        <f t="shared" si="0"/>
        <v>1.3084752505884823E-2</v>
      </c>
      <c r="H37" s="110">
        <v>1.4328716687980657E-2</v>
      </c>
      <c r="I37" s="110">
        <f t="shared" si="1"/>
        <v>1.4328716687980657E-2</v>
      </c>
      <c r="J37" s="85">
        <f>分析係数表!G40</f>
        <v>0.50871012884234912</v>
      </c>
      <c r="K37" s="111">
        <f t="shared" si="2"/>
        <v>7.2891633124881582E-3</v>
      </c>
      <c r="L37" s="79"/>
      <c r="M37" s="80"/>
      <c r="N37" s="81">
        <f>分析係数表!H40</f>
        <v>2.9858970605961464E-2</v>
      </c>
      <c r="O37" s="82">
        <f t="shared" si="3"/>
        <v>0.57658089502838727</v>
      </c>
      <c r="P37" s="76">
        <f>分析係数表!C40</f>
        <v>0.9626016260162602</v>
      </c>
      <c r="Q37" s="82">
        <f t="shared" si="4"/>
        <v>0.55501770708423626</v>
      </c>
      <c r="R37" s="83">
        <v>0.5560066256610714</v>
      </c>
      <c r="S37" s="84">
        <f t="shared" si="5"/>
        <v>0.57033534234905203</v>
      </c>
      <c r="T37" s="85">
        <f>分析係数表!F40</f>
        <v>0.70414515272885203</v>
      </c>
      <c r="U37" s="86">
        <f t="shared" si="6"/>
        <v>0.40159886674503537</v>
      </c>
      <c r="V37" s="87">
        <f>分析係数表!D40</f>
        <v>8.6039666071514739E-2</v>
      </c>
      <c r="W37" s="88">
        <f t="shared" si="7"/>
        <v>0</v>
      </c>
      <c r="X37" s="76">
        <f>分析係数表!E40</f>
        <v>4.8545094822178253E-2</v>
      </c>
      <c r="Y37" s="89">
        <f t="shared" si="8"/>
        <v>0</v>
      </c>
    </row>
    <row r="38" spans="1:25" x14ac:dyDescent="0.2">
      <c r="A38" s="6" t="s">
        <v>26</v>
      </c>
      <c r="B38" s="5" t="s">
        <v>277</v>
      </c>
      <c r="C38" s="90"/>
      <c r="D38" s="107">
        <f>投入係数表!AM38</f>
        <v>9.062075215224287E-5</v>
      </c>
      <c r="E38" s="110">
        <f t="shared" si="9"/>
        <v>9.0620752152242873E-3</v>
      </c>
      <c r="F38" s="85">
        <f>分析係数表!C41</f>
        <v>0.80407934786411506</v>
      </c>
      <c r="G38" s="110">
        <f t="shared" si="0"/>
        <v>7.2866275293531051E-3</v>
      </c>
      <c r="H38" s="110">
        <v>9.0761873099123262E-3</v>
      </c>
      <c r="I38" s="110">
        <f t="shared" si="1"/>
        <v>9.0761873099123262E-3</v>
      </c>
      <c r="J38" s="85">
        <f>分析係数表!G41</f>
        <v>0.44359889765752225</v>
      </c>
      <c r="K38" s="111">
        <f t="shared" si="2"/>
        <v>4.0261866856103005E-3</v>
      </c>
      <c r="L38" s="79"/>
      <c r="M38" s="80"/>
      <c r="N38" s="81">
        <f>分析係数表!H41</f>
        <v>5.117122701886706E-2</v>
      </c>
      <c r="O38" s="82">
        <f t="shared" si="3"/>
        <v>0.98812354463246299</v>
      </c>
      <c r="P38" s="76">
        <f>分析係数表!C41</f>
        <v>0.80407934786411506</v>
      </c>
      <c r="Q38" s="82">
        <f t="shared" si="4"/>
        <v>0.79452973537724858</v>
      </c>
      <c r="R38" s="83">
        <v>0.80896589754063297</v>
      </c>
      <c r="S38" s="84">
        <f t="shared" si="5"/>
        <v>0.8180420848505453</v>
      </c>
      <c r="T38" s="85">
        <f>分析係数表!F41</f>
        <v>0.54800826756858323</v>
      </c>
      <c r="U38" s="86">
        <f t="shared" si="6"/>
        <v>0.44829382571713927</v>
      </c>
      <c r="V38" s="87">
        <f>分析係数表!D41</f>
        <v>0.13760491043467368</v>
      </c>
      <c r="W38" s="88">
        <f t="shared" si="7"/>
        <v>0</v>
      </c>
      <c r="X38" s="76">
        <f>分析係数表!E41</f>
        <v>0.12955655768508079</v>
      </c>
      <c r="Y38" s="89">
        <f t="shared" si="8"/>
        <v>0</v>
      </c>
    </row>
    <row r="39" spans="1:25" x14ac:dyDescent="0.2">
      <c r="A39" s="6" t="s">
        <v>51</v>
      </c>
      <c r="B39" s="5" t="s">
        <v>368</v>
      </c>
      <c r="C39" s="90"/>
      <c r="D39" s="107">
        <f>投入係数表!AM39</f>
        <v>4.8935206162211142E-3</v>
      </c>
      <c r="E39" s="110">
        <f t="shared" si="9"/>
        <v>0.48935206162211142</v>
      </c>
      <c r="F39" s="85">
        <f>分析係数表!C42</f>
        <v>0.72084063047285463</v>
      </c>
      <c r="G39" s="110">
        <f>E39*F39</f>
        <v>0.35274484862287403</v>
      </c>
      <c r="H39" s="110">
        <v>0.3671141325313545</v>
      </c>
      <c r="I39" s="110">
        <f>C39+H39</f>
        <v>0.3671141325313545</v>
      </c>
      <c r="J39" s="85">
        <f>分析係数表!G42</f>
        <v>0.48553519768563164</v>
      </c>
      <c r="K39" s="111">
        <f>I39*J39</f>
        <v>0.17824683291180038</v>
      </c>
      <c r="L39" s="79"/>
      <c r="M39" s="80"/>
      <c r="N39" s="81">
        <f>分析係数表!H42</f>
        <v>1.3345272329654056E-2</v>
      </c>
      <c r="O39" s="82">
        <f t="shared" si="3"/>
        <v>0.25769907361418692</v>
      </c>
      <c r="P39" s="76">
        <f>分析係数表!C42</f>
        <v>0.72084063047285463</v>
      </c>
      <c r="Q39" s="82">
        <f>O39*P39</f>
        <v>0.18575996269632108</v>
      </c>
      <c r="R39" s="83">
        <v>0.19531193286211743</v>
      </c>
      <c r="S39" s="84">
        <f>I39+R39</f>
        <v>0.56242606539347195</v>
      </c>
      <c r="T39" s="85">
        <f>分析係数表!F42</f>
        <v>0.55737704918032782</v>
      </c>
      <c r="U39" s="86">
        <f>S39*T39</f>
        <v>0.31348338071111548</v>
      </c>
      <c r="V39" s="87">
        <f>分析係数表!D42</f>
        <v>0.19961427193828352</v>
      </c>
      <c r="W39" s="88">
        <f>ROUND(S39*V39,0)</f>
        <v>0</v>
      </c>
      <c r="X39" s="76">
        <f>分析係数表!E42</f>
        <v>0.15043394406943106</v>
      </c>
      <c r="Y39" s="89">
        <f>ROUND(S39*X39,0)</f>
        <v>0</v>
      </c>
    </row>
    <row r="40" spans="1:25" x14ac:dyDescent="0.2">
      <c r="A40" s="6" t="s">
        <v>195</v>
      </c>
      <c r="B40" s="5" t="s">
        <v>41</v>
      </c>
      <c r="C40" s="90"/>
      <c r="D40" s="107">
        <f>投入係数表!AM40</f>
        <v>3.8966923425464428E-2</v>
      </c>
      <c r="E40" s="110">
        <f t="shared" si="9"/>
        <v>3.8966923425464426</v>
      </c>
      <c r="F40" s="85">
        <f>分析係数表!C43</f>
        <v>0.38963327337469256</v>
      </c>
      <c r="G40" s="110">
        <f>E40*F40</f>
        <v>1.5182809927604692</v>
      </c>
      <c r="H40" s="110">
        <v>1.9187917226602884</v>
      </c>
      <c r="I40" s="110">
        <f>C40+H40</f>
        <v>1.9187917226602884</v>
      </c>
      <c r="J40" s="85">
        <f>分析係数表!G43</f>
        <v>0.33758167298539971</v>
      </c>
      <c r="K40" s="111">
        <f>I40*J40</f>
        <v>0.6477489198461972</v>
      </c>
      <c r="L40" s="79"/>
      <c r="M40" s="80"/>
      <c r="N40" s="81">
        <f>分析係数表!H43</f>
        <v>3.6299140736659033E-2</v>
      </c>
      <c r="O40" s="82">
        <f t="shared" si="3"/>
        <v>0.70094148023058833</v>
      </c>
      <c r="P40" s="76">
        <f>分析係数表!C43</f>
        <v>0.38963327337469256</v>
      </c>
      <c r="Q40" s="82">
        <f>O40*P40</f>
        <v>0.27311012338634649</v>
      </c>
      <c r="R40" s="83">
        <v>0.48821818035485054</v>
      </c>
      <c r="S40" s="84">
        <f>I40+R40</f>
        <v>2.4070099030151391</v>
      </c>
      <c r="T40" s="85">
        <f>分析係数表!F43</f>
        <v>0.6053884004194563</v>
      </c>
      <c r="U40" s="86">
        <f>S40*T40</f>
        <v>1.4571758749801256</v>
      </c>
      <c r="V40" s="87">
        <f>分析係数表!D43</f>
        <v>0.1323707348552069</v>
      </c>
      <c r="W40" s="88">
        <f>ROUND(S40*V40,0)</f>
        <v>0</v>
      </c>
      <c r="X40" s="76">
        <f>分析係数表!E43</f>
        <v>0.1111559248205211</v>
      </c>
      <c r="Y40" s="89">
        <f>ROUND(S40*X40,0)</f>
        <v>0</v>
      </c>
    </row>
    <row r="41" spans="1:25" x14ac:dyDescent="0.2">
      <c r="A41" s="6" t="s">
        <v>341</v>
      </c>
      <c r="B41" s="5" t="s">
        <v>42</v>
      </c>
      <c r="C41" s="201">
        <f>最終需要_まとめ!C42</f>
        <v>100</v>
      </c>
      <c r="D41" s="107">
        <f>投入係数表!AM41</f>
        <v>1.8056184866334389E-2</v>
      </c>
      <c r="E41" s="110">
        <f t="shared" si="9"/>
        <v>1.8056184866334388</v>
      </c>
      <c r="F41" s="85">
        <f>分析係数表!C44</f>
        <v>0.46868809379421872</v>
      </c>
      <c r="G41" s="110">
        <f>E41*F41</f>
        <v>0.84627188661982844</v>
      </c>
      <c r="H41" s="110">
        <v>0.85727232423432032</v>
      </c>
      <c r="I41" s="110">
        <f>C41+H41</f>
        <v>100.85727232423432</v>
      </c>
      <c r="J41" s="85">
        <f>分析係数表!G44</f>
        <v>0.26169007702763936</v>
      </c>
      <c r="K41" s="111">
        <f>I41*J41</f>
        <v>26.393347363326477</v>
      </c>
      <c r="L41" s="79"/>
      <c r="M41" s="80"/>
      <c r="N41" s="81">
        <f>分析係数表!H44</f>
        <v>0.11189365109431233</v>
      </c>
      <c r="O41" s="82">
        <f t="shared" si="3"/>
        <v>2.1606820391548212</v>
      </c>
      <c r="P41" s="76">
        <f>分析係数表!C44</f>
        <v>0.46868809379421872</v>
      </c>
      <c r="Q41" s="82">
        <f>O41*P41</f>
        <v>1.0126859462268787</v>
      </c>
      <c r="R41" s="83">
        <v>1.0291797762661303</v>
      </c>
      <c r="S41" s="84">
        <f>I41+R41</f>
        <v>101.88645210050045</v>
      </c>
      <c r="T41" s="85">
        <f>分析係数表!F44</f>
        <v>0.56748980516538283</v>
      </c>
      <c r="U41" s="86">
        <f>S41*T41</f>
        <v>57.819522851505113</v>
      </c>
      <c r="V41" s="87">
        <f>分析係数表!D44</f>
        <v>0.1153375623017671</v>
      </c>
      <c r="W41" s="88">
        <f>ROUND(S41*V41,0)</f>
        <v>12</v>
      </c>
      <c r="X41" s="76">
        <f>分析係数表!E44</f>
        <v>8.8151336656094245E-2</v>
      </c>
      <c r="Y41" s="89">
        <f>ROUND(S41*X41,0)</f>
        <v>9</v>
      </c>
    </row>
    <row r="42" spans="1:25" x14ac:dyDescent="0.2">
      <c r="A42" s="6" t="s">
        <v>342</v>
      </c>
      <c r="B42" s="5" t="s">
        <v>279</v>
      </c>
      <c r="C42" s="90"/>
      <c r="D42" s="107">
        <f>投入係数表!AM42</f>
        <v>2.6053466243769825E-3</v>
      </c>
      <c r="E42" s="110">
        <f t="shared" si="9"/>
        <v>0.26053466243769824</v>
      </c>
      <c r="F42" s="85">
        <f>分析係数表!C45</f>
        <v>1</v>
      </c>
      <c r="G42" s="110">
        <f>E42*F42</f>
        <v>0.26053466243769824</v>
      </c>
      <c r="H42" s="110">
        <v>0.29147199362102511</v>
      </c>
      <c r="I42" s="110">
        <f>C42+H42</f>
        <v>0.29147199362102511</v>
      </c>
      <c r="J42" s="85">
        <f>分析係数表!G45</f>
        <v>0</v>
      </c>
      <c r="K42" s="111">
        <f>I42*J42</f>
        <v>0</v>
      </c>
      <c r="L42" s="79"/>
      <c r="M42" s="80"/>
      <c r="N42" s="81">
        <f>分析係数表!H45</f>
        <v>0</v>
      </c>
      <c r="O42" s="82">
        <f t="shared" si="3"/>
        <v>0</v>
      </c>
      <c r="P42" s="76">
        <f>分析係数表!C45</f>
        <v>1</v>
      </c>
      <c r="Q42" s="82">
        <f>O42*P42</f>
        <v>0</v>
      </c>
      <c r="R42" s="83">
        <v>2.0374934114930524E-2</v>
      </c>
      <c r="S42" s="84">
        <f>I42+R42</f>
        <v>0.31184692773595563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投入係数表!AM43</f>
        <v>3.8513819664703218E-3</v>
      </c>
      <c r="E43" s="110">
        <f t="shared" si="9"/>
        <v>0.38513819664703219</v>
      </c>
      <c r="F43" s="85">
        <f>分析係数表!C46</f>
        <v>0.536069455406472</v>
      </c>
      <c r="G43" s="110">
        <f>E43*F43</f>
        <v>0.20646082333280527</v>
      </c>
      <c r="H43" s="110">
        <v>0.27465536173159671</v>
      </c>
      <c r="I43" s="110">
        <f>C43+H43</f>
        <v>0.27465536173159671</v>
      </c>
      <c r="J43" s="85">
        <f>分析係数表!G46</f>
        <v>9.4007050528789656E-3</v>
      </c>
      <c r="K43" s="111">
        <f>I43*J43</f>
        <v>2.5819540468305213E-3</v>
      </c>
      <c r="L43" s="79"/>
      <c r="M43" s="80"/>
      <c r="N43" s="81">
        <f>分析係数表!H46</f>
        <v>2.2310999374350673E-2</v>
      </c>
      <c r="O43" s="82">
        <f t="shared" si="3"/>
        <v>0.43082851575842773</v>
      </c>
      <c r="P43" s="76">
        <f>分析係数表!C46</f>
        <v>0.536069455406472</v>
      </c>
      <c r="Q43" s="82">
        <f>O43*P43</f>
        <v>0.23095400781619899</v>
      </c>
      <c r="R43" s="83">
        <v>0.26189019176521222</v>
      </c>
      <c r="S43" s="84">
        <f>I43+R43</f>
        <v>0.53654555349680888</v>
      </c>
      <c r="T43" s="85">
        <f>分析係数表!F46</f>
        <v>0.31345475910693305</v>
      </c>
      <c r="U43" s="86">
        <f>S43*T43</f>
        <v>0.16818275722123829</v>
      </c>
      <c r="V43" s="87">
        <f>分析係数表!D46</f>
        <v>1.7626321974148062E-3</v>
      </c>
      <c r="W43" s="88">
        <f>ROUND(S43*V43,0)</f>
        <v>0</v>
      </c>
      <c r="X43" s="76">
        <f>分析係数表!E46</f>
        <v>4.4065804935370153E-3</v>
      </c>
      <c r="Y43" s="89">
        <f>ROUND(S43*X43,0)</f>
        <v>0</v>
      </c>
    </row>
    <row r="44" spans="1:25" x14ac:dyDescent="0.2">
      <c r="A44" s="192">
        <v>40</v>
      </c>
      <c r="B44" s="14" t="s">
        <v>151</v>
      </c>
      <c r="C44" s="197">
        <f>SUM(C5:C43)</f>
        <v>100</v>
      </c>
      <c r="D44" s="108">
        <f>投入係数表!AM44</f>
        <v>0.41096511101042138</v>
      </c>
      <c r="E44" s="96">
        <f>SUM(E5:E43)</f>
        <v>41.096511101042154</v>
      </c>
      <c r="F44" s="98">
        <f>分析係数表!C47</f>
        <v>0.44522465035354009</v>
      </c>
      <c r="G44" s="96">
        <f>SUM(G5:G43)</f>
        <v>13.180393281237889</v>
      </c>
      <c r="H44" s="96">
        <f>SUM(H5:H43)</f>
        <v>15.142568840992679</v>
      </c>
      <c r="I44" s="96">
        <f>SUM(I5:I43)</f>
        <v>115.14256884099268</v>
      </c>
      <c r="J44" s="98">
        <f>分析係数表!G47</f>
        <v>0.26635660586338372</v>
      </c>
      <c r="K44" s="112">
        <f>SUM(K5:K43)</f>
        <v>30.781306712824396</v>
      </c>
      <c r="L44" s="94">
        <f>最終需要_まとめ!$L$33</f>
        <v>0.62733333333333341</v>
      </c>
      <c r="M44" s="91">
        <f>K44*L44</f>
        <v>19.31013974451184</v>
      </c>
      <c r="N44" s="95">
        <f>分析係数表!H47</f>
        <v>1</v>
      </c>
      <c r="O44" s="96">
        <f>SUM(O5:O43)</f>
        <v>19.31013974451184</v>
      </c>
      <c r="P44" s="92">
        <f>分析係数表!C47</f>
        <v>0.44522465035354009</v>
      </c>
      <c r="Q44" s="96">
        <f>SUM(Q5:Q43)</f>
        <v>9.3807305497209406</v>
      </c>
      <c r="R44" s="91">
        <f>SUM(R5:R43)</f>
        <v>10.522534442957438</v>
      </c>
      <c r="S44" s="97">
        <f>SUM(S5:S43)</f>
        <v>125.66510328395012</v>
      </c>
      <c r="T44" s="98">
        <f>分析係数表!F47</f>
        <v>0.51444037128882703</v>
      </c>
      <c r="U44" s="99">
        <f>SUM(U5:U43)</f>
        <v>72.294088906696331</v>
      </c>
      <c r="V44" s="100">
        <f>分析係数表!D47</f>
        <v>9.5757819315252443E-2</v>
      </c>
      <c r="W44" s="101">
        <f>SUM(W5:W43)</f>
        <v>13</v>
      </c>
      <c r="X44" s="92">
        <f>分析係数表!E47</f>
        <v>7.8077982415729788E-2</v>
      </c>
      <c r="Y44" s="102">
        <f>SUM(Y5:Y43)</f>
        <v>10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283</v>
      </c>
      <c r="S2" s="3" t="s">
        <v>153</v>
      </c>
      <c r="U2" s="64" t="s">
        <v>210</v>
      </c>
      <c r="W2" s="3" t="s">
        <v>130</v>
      </c>
      <c r="Y2" s="3" t="s">
        <v>154</v>
      </c>
    </row>
    <row r="3" spans="1:25" ht="44" x14ac:dyDescent="0.2">
      <c r="B3" s="65"/>
      <c r="C3" s="66" t="s">
        <v>228</v>
      </c>
      <c r="D3" s="66" t="s">
        <v>319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投入係数表!AN5</f>
        <v>0</v>
      </c>
      <c r="E5" s="110">
        <f>$C$42*D5</f>
        <v>0</v>
      </c>
      <c r="F5" s="85">
        <f>分析係数表!C8</f>
        <v>0.25708080716677228</v>
      </c>
      <c r="G5" s="110">
        <f t="shared" ref="G5:G38" si="0">E5*F5</f>
        <v>0</v>
      </c>
      <c r="H5" s="110">
        <f t="array" ref="H5:H43">MMULT(逆行列係数!C5:AO43,'38'!G5:G43)</f>
        <v>6.7567112920915145E-3</v>
      </c>
      <c r="I5" s="110">
        <f t="shared" ref="I5:I38" si="1">C5+H5</f>
        <v>6.7567112920915145E-3</v>
      </c>
      <c r="J5" s="85">
        <f>分析係数表!G8</f>
        <v>0.11961316593145571</v>
      </c>
      <c r="K5" s="111">
        <f t="shared" ref="K5:K38" si="2">I5*J5</f>
        <v>8.081916289318828E-4</v>
      </c>
      <c r="L5" s="79" t="s">
        <v>178</v>
      </c>
      <c r="M5" s="80" t="s">
        <v>178</v>
      </c>
      <c r="N5" s="81">
        <f>分析係数表!H8</f>
        <v>1.1829938181254628E-2</v>
      </c>
      <c r="O5" s="82">
        <f t="shared" ref="O5:O43" si="3">$M$44*N5</f>
        <v>8.2593549243465555E-2</v>
      </c>
      <c r="P5" s="76">
        <f>分析係数表!C8</f>
        <v>0.25708080716677228</v>
      </c>
      <c r="Q5" s="82">
        <f t="shared" ref="Q5:Q38" si="4">O5*P5</f>
        <v>2.1233216306278679E-2</v>
      </c>
      <c r="R5" s="83">
        <f t="array" ref="R5:R43">MMULT(逆行列係数!C5:AO43,'38'!Q5:Q43)</f>
        <v>3.0784480603672389E-2</v>
      </c>
      <c r="S5" s="84">
        <f t="shared" ref="S5:S38" si="5">I5+R5</f>
        <v>3.7541191895763902E-2</v>
      </c>
      <c r="T5" s="85">
        <f>分析係数表!F8</f>
        <v>0.4511367492365117</v>
      </c>
      <c r="U5" s="86">
        <f t="shared" ref="U5:U38" si="6">S5*T5</f>
        <v>1.6936211274319005E-2</v>
      </c>
      <c r="V5" s="87">
        <f>分析係数表!D8</f>
        <v>0.32558534102477094</v>
      </c>
      <c r="W5" s="88">
        <f t="shared" ref="W5:W38" si="7">ROUND(S5*V5,0)</f>
        <v>0</v>
      </c>
      <c r="X5" s="76">
        <f>分析係数表!E8</f>
        <v>0.2662029182219206</v>
      </c>
      <c r="Y5" s="89">
        <f t="shared" ref="Y5:Y38" si="8">ROUND(S5*X5,0)</f>
        <v>0</v>
      </c>
    </row>
    <row r="6" spans="1:25" x14ac:dyDescent="0.2">
      <c r="A6" s="6" t="s">
        <v>220</v>
      </c>
      <c r="B6" s="5" t="s">
        <v>266</v>
      </c>
      <c r="C6" s="90"/>
      <c r="D6" s="107">
        <f>投入係数表!AN6</f>
        <v>0</v>
      </c>
      <c r="E6" s="110">
        <f t="shared" ref="E6:E43" si="9">$C$42*D6</f>
        <v>0</v>
      </c>
      <c r="F6" s="85">
        <f>分析係数表!C9</f>
        <v>5.5710306406685284E-2</v>
      </c>
      <c r="G6" s="110">
        <f t="shared" si="0"/>
        <v>0</v>
      </c>
      <c r="H6" s="110">
        <v>1.9032972341618971E-2</v>
      </c>
      <c r="I6" s="110">
        <f t="shared" si="1"/>
        <v>1.9032972341618971E-2</v>
      </c>
      <c r="J6" s="85">
        <f>分析係数表!G9</f>
        <v>0.27272727272727271</v>
      </c>
      <c r="K6" s="111">
        <f t="shared" si="2"/>
        <v>5.1908106386233553E-3</v>
      </c>
      <c r="L6" s="79"/>
      <c r="M6" s="80"/>
      <c r="N6" s="81">
        <f>分析係数表!H9</f>
        <v>6.1990942434522072E-4</v>
      </c>
      <c r="O6" s="82">
        <f t="shared" si="3"/>
        <v>4.3280462485658809E-3</v>
      </c>
      <c r="P6" s="76">
        <f>分析係数表!C9</f>
        <v>5.5710306406685284E-2</v>
      </c>
      <c r="Q6" s="82">
        <f t="shared" si="4"/>
        <v>2.4111678264991001E-4</v>
      </c>
      <c r="R6" s="83">
        <v>2.8020091406392409E-4</v>
      </c>
      <c r="S6" s="84">
        <f t="shared" si="5"/>
        <v>1.9313173255682894E-2</v>
      </c>
      <c r="T6" s="85">
        <f>分析係数表!F9</f>
        <v>0.77272727272727271</v>
      </c>
      <c r="U6" s="86">
        <f t="shared" si="6"/>
        <v>1.4923815697573145E-2</v>
      </c>
      <c r="V6" s="87">
        <f>分析係数表!D9</f>
        <v>0</v>
      </c>
      <c r="W6" s="88">
        <f t="shared" si="7"/>
        <v>0</v>
      </c>
      <c r="X6" s="76">
        <f>分析係数表!E9</f>
        <v>0</v>
      </c>
      <c r="Y6" s="89">
        <f t="shared" si="8"/>
        <v>0</v>
      </c>
    </row>
    <row r="7" spans="1:25" x14ac:dyDescent="0.2">
      <c r="A7" s="6" t="s">
        <v>221</v>
      </c>
      <c r="B7" s="5" t="s">
        <v>267</v>
      </c>
      <c r="C7" s="90"/>
      <c r="D7" s="107">
        <f>投入係数表!AN7</f>
        <v>0</v>
      </c>
      <c r="E7" s="110">
        <f t="shared" si="9"/>
        <v>0</v>
      </c>
      <c r="F7" s="85">
        <f>分析係数表!C10</f>
        <v>2.7964205816555232E-3</v>
      </c>
      <c r="G7" s="110">
        <f t="shared" si="0"/>
        <v>0</v>
      </c>
      <c r="H7" s="110">
        <v>1.0768962396576522E-4</v>
      </c>
      <c r="I7" s="110">
        <f t="shared" si="1"/>
        <v>1.0768962396576522E-4</v>
      </c>
      <c r="J7" s="85">
        <f>分析係数表!G10</f>
        <v>0.2857142857142857</v>
      </c>
      <c r="K7" s="111">
        <f t="shared" si="2"/>
        <v>3.0768463990218636E-5</v>
      </c>
      <c r="L7" s="79"/>
      <c r="M7" s="80"/>
      <c r="N7" s="81">
        <f>分析係数表!H10</f>
        <v>1.205379436226818E-3</v>
      </c>
      <c r="O7" s="82">
        <f t="shared" si="3"/>
        <v>8.4156454833225463E-3</v>
      </c>
      <c r="P7" s="76">
        <f>分析係数表!C10</f>
        <v>2.7964205816555232E-3</v>
      </c>
      <c r="Q7" s="82">
        <f t="shared" si="4"/>
        <v>2.3533684237479511E-5</v>
      </c>
      <c r="R7" s="83">
        <v>4.1747903621934269E-5</v>
      </c>
      <c r="S7" s="84">
        <f t="shared" si="5"/>
        <v>1.4943752758769948E-4</v>
      </c>
      <c r="T7" s="85">
        <f>分析係数表!F10</f>
        <v>0.5714285714285714</v>
      </c>
      <c r="U7" s="86">
        <f t="shared" si="6"/>
        <v>8.5392872907256838E-5</v>
      </c>
      <c r="V7" s="87">
        <f>分析係数表!D10</f>
        <v>0.14285714285714285</v>
      </c>
      <c r="W7" s="88">
        <f t="shared" si="7"/>
        <v>0</v>
      </c>
      <c r="X7" s="76">
        <f>分析係数表!E10</f>
        <v>0</v>
      </c>
      <c r="Y7" s="89">
        <f t="shared" si="8"/>
        <v>0</v>
      </c>
    </row>
    <row r="8" spans="1:25" x14ac:dyDescent="0.2">
      <c r="A8" s="6" t="s">
        <v>222</v>
      </c>
      <c r="B8" s="5" t="s">
        <v>27</v>
      </c>
      <c r="C8" s="90"/>
      <c r="D8" s="107">
        <f>投入係数表!AN8</f>
        <v>0</v>
      </c>
      <c r="E8" s="110">
        <f t="shared" si="9"/>
        <v>0</v>
      </c>
      <c r="F8" s="85">
        <f>分析係数表!C11</f>
        <v>6.4759848893686245E-3</v>
      </c>
      <c r="G8" s="110">
        <f t="shared" si="0"/>
        <v>0</v>
      </c>
      <c r="H8" s="110">
        <v>6.0372202806094073E-4</v>
      </c>
      <c r="I8" s="110">
        <f t="shared" si="1"/>
        <v>6.0372202806094073E-4</v>
      </c>
      <c r="J8" s="85">
        <f>分析係数表!G11</f>
        <v>0.45</v>
      </c>
      <c r="K8" s="111">
        <f t="shared" si="2"/>
        <v>2.7167491262742335E-4</v>
      </c>
      <c r="L8" s="79"/>
      <c r="M8" s="80"/>
      <c r="N8" s="81">
        <f>分析係数表!H11</f>
        <v>-2.2959608309082246E-5</v>
      </c>
      <c r="O8" s="82">
        <f t="shared" si="3"/>
        <v>-1.6029800920614373E-4</v>
      </c>
      <c r="P8" s="76">
        <f>分析係数表!C11</f>
        <v>6.4759848893686245E-3</v>
      </c>
      <c r="Q8" s="82">
        <f t="shared" si="4"/>
        <v>-1.0380874854148595E-6</v>
      </c>
      <c r="R8" s="83">
        <v>5.4054904442305095E-5</v>
      </c>
      <c r="S8" s="84">
        <f t="shared" si="5"/>
        <v>6.5777693250324584E-4</v>
      </c>
      <c r="T8" s="85">
        <f>分析係数表!F11</f>
        <v>0.7</v>
      </c>
      <c r="U8" s="86">
        <f t="shared" si="6"/>
        <v>4.6044385275227206E-4</v>
      </c>
      <c r="V8" s="87">
        <f>分析係数表!D11</f>
        <v>0</v>
      </c>
      <c r="W8" s="88">
        <f t="shared" si="7"/>
        <v>0</v>
      </c>
      <c r="X8" s="76">
        <f>分析係数表!E11</f>
        <v>0</v>
      </c>
      <c r="Y8" s="89">
        <f t="shared" si="8"/>
        <v>0</v>
      </c>
    </row>
    <row r="9" spans="1:25" x14ac:dyDescent="0.2">
      <c r="A9" s="6" t="s">
        <v>223</v>
      </c>
      <c r="B9" s="5" t="s">
        <v>191</v>
      </c>
      <c r="C9" s="90"/>
      <c r="D9" s="107">
        <f>投入係数表!AN9</f>
        <v>0</v>
      </c>
      <c r="E9" s="110">
        <f t="shared" si="9"/>
        <v>0</v>
      </c>
      <c r="F9" s="85">
        <f>分析係数表!C12</f>
        <v>0.17595248540478525</v>
      </c>
      <c r="G9" s="110">
        <f t="shared" si="0"/>
        <v>0</v>
      </c>
      <c r="H9" s="110">
        <v>8.1185734789494517E-3</v>
      </c>
      <c r="I9" s="110">
        <f t="shared" si="1"/>
        <v>8.1185734789494517E-3</v>
      </c>
      <c r="J9" s="85">
        <f>分析係数表!G12</f>
        <v>0.14349788595589075</v>
      </c>
      <c r="K9" s="111">
        <f t="shared" si="2"/>
        <v>1.1649981312068076E-3</v>
      </c>
      <c r="L9" s="79"/>
      <c r="M9" s="80"/>
      <c r="N9" s="81">
        <f>分析係数表!H12</f>
        <v>9.2205786969274298E-2</v>
      </c>
      <c r="O9" s="82">
        <f t="shared" si="3"/>
        <v>0.64375680497187315</v>
      </c>
      <c r="P9" s="76">
        <f>分析係数表!C12</f>
        <v>0.17595248540478525</v>
      </c>
      <c r="Q9" s="82">
        <f t="shared" si="4"/>
        <v>0.1132706098310447</v>
      </c>
      <c r="R9" s="83">
        <v>0.12593516896262077</v>
      </c>
      <c r="S9" s="84">
        <f t="shared" si="5"/>
        <v>0.13405374244157023</v>
      </c>
      <c r="T9" s="85">
        <f>分析係数表!F12</f>
        <v>0.29285224545766197</v>
      </c>
      <c r="U9" s="86">
        <f t="shared" si="6"/>
        <v>3.925793948601692E-2</v>
      </c>
      <c r="V9" s="87">
        <f>分析係数表!D12</f>
        <v>4.4880585075991318E-2</v>
      </c>
      <c r="W9" s="88">
        <f t="shared" si="7"/>
        <v>0</v>
      </c>
      <c r="X9" s="76">
        <f>分析係数表!E12</f>
        <v>4.4223517312307163E-2</v>
      </c>
      <c r="Y9" s="89">
        <f t="shared" si="8"/>
        <v>0</v>
      </c>
    </row>
    <row r="10" spans="1:25" x14ac:dyDescent="0.2">
      <c r="A10" s="6" t="s">
        <v>224</v>
      </c>
      <c r="B10" s="5" t="s">
        <v>28</v>
      </c>
      <c r="C10" s="90"/>
      <c r="D10" s="107">
        <f>投入係数表!AN10</f>
        <v>8.152173913043478E-3</v>
      </c>
      <c r="E10" s="110">
        <f t="shared" si="9"/>
        <v>0.81521739130434778</v>
      </c>
      <c r="F10" s="85">
        <f>分析係数表!C13</f>
        <v>0</v>
      </c>
      <c r="G10" s="110">
        <f t="shared" si="0"/>
        <v>0</v>
      </c>
      <c r="H10" s="110">
        <v>0</v>
      </c>
      <c r="I10" s="110">
        <f t="shared" si="1"/>
        <v>0</v>
      </c>
      <c r="J10" s="85">
        <f>分析係数表!G13</f>
        <v>0.2425249169435216</v>
      </c>
      <c r="K10" s="111">
        <f t="shared" si="2"/>
        <v>0</v>
      </c>
      <c r="L10" s="79"/>
      <c r="M10" s="80"/>
      <c r="N10" s="81">
        <f>分析係数表!H13</f>
        <v>1.40971995017765E-2</v>
      </c>
      <c r="O10" s="82">
        <f t="shared" si="3"/>
        <v>9.8422977652572255E-2</v>
      </c>
      <c r="P10" s="76">
        <f>分析係数表!C13</f>
        <v>0</v>
      </c>
      <c r="Q10" s="82">
        <f t="shared" si="4"/>
        <v>0</v>
      </c>
      <c r="R10" s="83">
        <v>0</v>
      </c>
      <c r="S10" s="84">
        <f t="shared" si="5"/>
        <v>0</v>
      </c>
      <c r="T10" s="85">
        <f>分析係数表!F13</f>
        <v>0.37873754152823919</v>
      </c>
      <c r="U10" s="86">
        <f t="shared" si="6"/>
        <v>0</v>
      </c>
      <c r="V10" s="87">
        <f>分析係数表!D13</f>
        <v>0.50166112956810627</v>
      </c>
      <c r="W10" s="88">
        <f t="shared" si="7"/>
        <v>0</v>
      </c>
      <c r="X10" s="76">
        <f>分析係数表!E13</f>
        <v>0.36212624584717606</v>
      </c>
      <c r="Y10" s="89">
        <f t="shared" si="8"/>
        <v>0</v>
      </c>
    </row>
    <row r="11" spans="1:25" x14ac:dyDescent="0.2">
      <c r="A11" s="6" t="s">
        <v>225</v>
      </c>
      <c r="B11" s="5" t="s">
        <v>268</v>
      </c>
      <c r="C11" s="90"/>
      <c r="D11" s="107">
        <f>投入係数表!AN11</f>
        <v>0.52038043478260865</v>
      </c>
      <c r="E11" s="110">
        <f t="shared" si="9"/>
        <v>52.038043478260867</v>
      </c>
      <c r="F11" s="85">
        <f>分析係数表!C14</f>
        <v>0.19640062597809071</v>
      </c>
      <c r="G11" s="110">
        <f t="shared" si="0"/>
        <v>10.220304313805535</v>
      </c>
      <c r="H11" s="110">
        <v>10.965508023281048</v>
      </c>
      <c r="I11" s="110">
        <f t="shared" si="1"/>
        <v>10.965508023281048</v>
      </c>
      <c r="J11" s="85">
        <f>分析係数表!G14</f>
        <v>0.16773857118025379</v>
      </c>
      <c r="K11" s="111">
        <f t="shared" si="2"/>
        <v>1.8393386480907721</v>
      </c>
      <c r="L11" s="79"/>
      <c r="M11" s="80"/>
      <c r="N11" s="81">
        <f>分析係数表!H14</f>
        <v>1.1652001216859241E-3</v>
      </c>
      <c r="O11" s="82">
        <f t="shared" si="3"/>
        <v>8.1351239672117943E-3</v>
      </c>
      <c r="P11" s="76">
        <f>分析係数表!C14</f>
        <v>0.19640062597809071</v>
      </c>
      <c r="Q11" s="82">
        <f t="shared" si="4"/>
        <v>1.5977434395697651E-3</v>
      </c>
      <c r="R11" s="83">
        <v>8.9612215355560996E-3</v>
      </c>
      <c r="S11" s="84">
        <f t="shared" si="5"/>
        <v>10.974469244816603</v>
      </c>
      <c r="T11" s="85">
        <f>分析係数表!F14</f>
        <v>0.31948548583347819</v>
      </c>
      <c r="U11" s="86">
        <f t="shared" si="6"/>
        <v>3.5061836384447971</v>
      </c>
      <c r="V11" s="87">
        <f>分析係数表!D14</f>
        <v>9.0039979141317575E-2</v>
      </c>
      <c r="W11" s="88">
        <f t="shared" si="7"/>
        <v>1</v>
      </c>
      <c r="X11" s="76">
        <f>分析係数表!E14</f>
        <v>7.6134190856944201E-2</v>
      </c>
      <c r="Y11" s="89">
        <f t="shared" si="8"/>
        <v>1</v>
      </c>
    </row>
    <row r="12" spans="1:25" x14ac:dyDescent="0.2">
      <c r="A12" s="6" t="s">
        <v>226</v>
      </c>
      <c r="B12" s="5" t="s">
        <v>29</v>
      </c>
      <c r="C12" s="90"/>
      <c r="D12" s="107">
        <f>投入係数表!AN12</f>
        <v>1.0869565217391304E-2</v>
      </c>
      <c r="E12" s="110">
        <f t="shared" si="9"/>
        <v>1.0869565217391304</v>
      </c>
      <c r="F12" s="85">
        <f>分析係数表!C15</f>
        <v>0</v>
      </c>
      <c r="G12" s="110">
        <f t="shared" si="0"/>
        <v>0</v>
      </c>
      <c r="H12" s="110">
        <v>0</v>
      </c>
      <c r="I12" s="110">
        <f t="shared" si="1"/>
        <v>0</v>
      </c>
      <c r="J12" s="85">
        <f>分析係数表!G15</f>
        <v>9.5630372492836679E-2</v>
      </c>
      <c r="K12" s="111">
        <f t="shared" si="2"/>
        <v>0</v>
      </c>
      <c r="L12" s="79"/>
      <c r="M12" s="80"/>
      <c r="N12" s="81">
        <f>分析係数表!H15</f>
        <v>8.4950550743604306E-3</v>
      </c>
      <c r="O12" s="82">
        <f t="shared" si="3"/>
        <v>5.9310263406273177E-2</v>
      </c>
      <c r="P12" s="76">
        <f>分析係数表!C15</f>
        <v>0</v>
      </c>
      <c r="Q12" s="82">
        <f t="shared" si="4"/>
        <v>0</v>
      </c>
      <c r="R12" s="83">
        <v>0</v>
      </c>
      <c r="S12" s="84">
        <f t="shared" si="5"/>
        <v>0</v>
      </c>
      <c r="T12" s="85">
        <f>分析係数表!F15</f>
        <v>0.30372492836676218</v>
      </c>
      <c r="U12" s="86">
        <f t="shared" si="6"/>
        <v>0</v>
      </c>
      <c r="V12" s="87">
        <f>分析係数表!D15</f>
        <v>2.2027220630372494E-2</v>
      </c>
      <c r="W12" s="88">
        <f t="shared" si="7"/>
        <v>0</v>
      </c>
      <c r="X12" s="76">
        <f>分析係数表!E15</f>
        <v>2.0355778414517668E-2</v>
      </c>
      <c r="Y12" s="89">
        <f t="shared" si="8"/>
        <v>0</v>
      </c>
    </row>
    <row r="13" spans="1:25" x14ac:dyDescent="0.2">
      <c r="A13" s="6" t="s">
        <v>227</v>
      </c>
      <c r="B13" s="5" t="s">
        <v>30</v>
      </c>
      <c r="C13" s="90"/>
      <c r="D13" s="107">
        <f>投入係数表!AN13</f>
        <v>0</v>
      </c>
      <c r="E13" s="110">
        <f t="shared" si="9"/>
        <v>0</v>
      </c>
      <c r="F13" s="85">
        <f>分析係数表!C16</f>
        <v>6.4643221946592777E-2</v>
      </c>
      <c r="G13" s="110">
        <f t="shared" si="0"/>
        <v>0</v>
      </c>
      <c r="H13" s="110">
        <v>2.8325176390600684E-2</v>
      </c>
      <c r="I13" s="110">
        <f t="shared" si="1"/>
        <v>2.8325176390600684E-2</v>
      </c>
      <c r="J13" s="85">
        <f>分析係数表!G16</f>
        <v>3.2854209445585217E-2</v>
      </c>
      <c r="K13" s="111">
        <f t="shared" si="2"/>
        <v>9.3060127771994034E-4</v>
      </c>
      <c r="L13" s="79"/>
      <c r="M13" s="80"/>
      <c r="N13" s="81">
        <f>分析係数表!H16</f>
        <v>1.6731814555243689E-2</v>
      </c>
      <c r="O13" s="82">
        <f t="shared" si="3"/>
        <v>0.11681717420897725</v>
      </c>
      <c r="P13" s="76">
        <f>分析係数表!C16</f>
        <v>6.4643221946592777E-2</v>
      </c>
      <c r="Q13" s="82">
        <f t="shared" si="4"/>
        <v>7.5514385195647096E-3</v>
      </c>
      <c r="R13" s="83">
        <v>8.9572364826975594E-3</v>
      </c>
      <c r="S13" s="84">
        <f t="shared" si="5"/>
        <v>3.728241287329824E-2</v>
      </c>
      <c r="T13" s="85">
        <f>分析係数表!F16</f>
        <v>0.28747433264887062</v>
      </c>
      <c r="U13" s="86">
        <f t="shared" si="6"/>
        <v>1.0717736760291075E-2</v>
      </c>
      <c r="V13" s="87">
        <f>分析係数表!D16</f>
        <v>2.0533880903490759E-2</v>
      </c>
      <c r="W13" s="88">
        <f t="shared" si="7"/>
        <v>0</v>
      </c>
      <c r="X13" s="76">
        <f>分析係数表!E16</f>
        <v>1.9507186858316223E-2</v>
      </c>
      <c r="Y13" s="89">
        <f t="shared" si="8"/>
        <v>0</v>
      </c>
    </row>
    <row r="14" spans="1:25" x14ac:dyDescent="0.2">
      <c r="A14" s="6" t="s">
        <v>2</v>
      </c>
      <c r="B14" s="5" t="s">
        <v>365</v>
      </c>
      <c r="C14" s="90"/>
      <c r="D14" s="107">
        <f>投入係数表!AN14</f>
        <v>2.9891304347826088E-2</v>
      </c>
      <c r="E14" s="110">
        <f t="shared" si="9"/>
        <v>2.9891304347826089</v>
      </c>
      <c r="F14" s="85">
        <f>分析係数表!C17</f>
        <v>7.1833954921355581E-2</v>
      </c>
      <c r="G14" s="110">
        <f t="shared" si="0"/>
        <v>0.21472106090622592</v>
      </c>
      <c r="H14" s="110">
        <v>0.26287329566683293</v>
      </c>
      <c r="I14" s="110">
        <f t="shared" si="1"/>
        <v>0.26287329566683293</v>
      </c>
      <c r="J14" s="85">
        <f>分析係数表!G17</f>
        <v>0.22404227212681638</v>
      </c>
      <c r="K14" s="111">
        <f t="shared" si="2"/>
        <v>5.8894730442661643E-2</v>
      </c>
      <c r="L14" s="79"/>
      <c r="M14" s="80"/>
      <c r="N14" s="81">
        <f>分析係数表!H17</f>
        <v>2.8642111365580103E-3</v>
      </c>
      <c r="O14" s="82">
        <f t="shared" si="3"/>
        <v>1.9997176648466432E-2</v>
      </c>
      <c r="P14" s="76">
        <f>分析係数表!C17</f>
        <v>7.1833954921355581E-2</v>
      </c>
      <c r="Q14" s="82">
        <f t="shared" si="4"/>
        <v>1.436476285920322E-3</v>
      </c>
      <c r="R14" s="83">
        <v>3.3132196056411389E-3</v>
      </c>
      <c r="S14" s="84">
        <f t="shared" si="5"/>
        <v>0.26618651527247406</v>
      </c>
      <c r="T14" s="85">
        <f>分析係数表!F17</f>
        <v>0.35984147952443857</v>
      </c>
      <c r="U14" s="86">
        <f t="shared" si="6"/>
        <v>9.5784949485101634E-2</v>
      </c>
      <c r="V14" s="87">
        <f>分析係数表!D17</f>
        <v>0.11783355350066051</v>
      </c>
      <c r="W14" s="88">
        <f t="shared" si="7"/>
        <v>0</v>
      </c>
      <c r="X14" s="76">
        <f>分析係数表!E17</f>
        <v>0.10752972258916776</v>
      </c>
      <c r="Y14" s="89">
        <f t="shared" si="8"/>
        <v>0</v>
      </c>
    </row>
    <row r="15" spans="1:25" x14ac:dyDescent="0.2">
      <c r="A15" s="6" t="s">
        <v>3</v>
      </c>
      <c r="B15" s="5" t="s">
        <v>31</v>
      </c>
      <c r="C15" s="90"/>
      <c r="D15" s="107">
        <f>投入係数表!AN15</f>
        <v>1.358695652173913E-3</v>
      </c>
      <c r="E15" s="110">
        <f t="shared" si="9"/>
        <v>0.1358695652173913</v>
      </c>
      <c r="F15" s="85">
        <f>分析係数表!C18</f>
        <v>8.5547050877982866E-2</v>
      </c>
      <c r="G15" s="110">
        <f t="shared" si="0"/>
        <v>1.1623240608421584E-2</v>
      </c>
      <c r="H15" s="110">
        <v>1.9203857247904469E-2</v>
      </c>
      <c r="I15" s="110">
        <f t="shared" si="1"/>
        <v>1.9203857247904469E-2</v>
      </c>
      <c r="J15" s="85">
        <f>分析係数表!G18</f>
        <v>0.21485411140583555</v>
      </c>
      <c r="K15" s="111">
        <f t="shared" si="2"/>
        <v>4.1260276845630295E-3</v>
      </c>
      <c r="L15" s="79"/>
      <c r="M15" s="80"/>
      <c r="N15" s="81">
        <f>分析係数表!H18</f>
        <v>4.4771236202710384E-4</v>
      </c>
      <c r="O15" s="82">
        <f t="shared" si="3"/>
        <v>3.1258111795198027E-3</v>
      </c>
      <c r="P15" s="76">
        <f>分析係数表!C18</f>
        <v>8.5547050877982866E-2</v>
      </c>
      <c r="Q15" s="82">
        <f t="shared" si="4"/>
        <v>2.6740392800934817E-4</v>
      </c>
      <c r="R15" s="83">
        <v>6.6588494721721205E-4</v>
      </c>
      <c r="S15" s="84">
        <f t="shared" si="5"/>
        <v>1.9869742195121682E-2</v>
      </c>
      <c r="T15" s="85">
        <f>分析係数表!F18</f>
        <v>0.45800176834659595</v>
      </c>
      <c r="U15" s="86">
        <f t="shared" si="6"/>
        <v>9.1003770619567034E-3</v>
      </c>
      <c r="V15" s="87">
        <f>分析係数表!D18</f>
        <v>9.637488947833775E-2</v>
      </c>
      <c r="W15" s="88">
        <f t="shared" si="7"/>
        <v>0</v>
      </c>
      <c r="X15" s="76">
        <f>分析係数表!E18</f>
        <v>8.3996463306808128E-2</v>
      </c>
      <c r="Y15" s="89">
        <f t="shared" si="8"/>
        <v>0</v>
      </c>
    </row>
    <row r="16" spans="1:25" x14ac:dyDescent="0.2">
      <c r="A16" s="6" t="s">
        <v>4</v>
      </c>
      <c r="B16" s="5" t="s">
        <v>32</v>
      </c>
      <c r="C16" s="90"/>
      <c r="D16" s="107">
        <f>投入係数表!AN16</f>
        <v>0</v>
      </c>
      <c r="E16" s="110">
        <f t="shared" si="9"/>
        <v>0</v>
      </c>
      <c r="F16" s="85">
        <f>分析係数表!C19</f>
        <v>0.13115875912408759</v>
      </c>
      <c r="G16" s="110">
        <f t="shared" si="0"/>
        <v>0</v>
      </c>
      <c r="H16" s="110">
        <v>2.3600346146672342E-2</v>
      </c>
      <c r="I16" s="110">
        <f t="shared" si="1"/>
        <v>2.3600346146672342E-2</v>
      </c>
      <c r="J16" s="85">
        <f>分析係数表!G19</f>
        <v>5.7684761281883587E-2</v>
      </c>
      <c r="K16" s="111">
        <f t="shared" si="2"/>
        <v>1.3613803336406153E-3</v>
      </c>
      <c r="L16" s="79"/>
      <c r="M16" s="80"/>
      <c r="N16" s="81">
        <f>分析係数表!H19</f>
        <v>-1.1479804154541123E-4</v>
      </c>
      <c r="O16" s="82">
        <f t="shared" si="3"/>
        <v>-8.014900460307186E-4</v>
      </c>
      <c r="P16" s="76">
        <f>分析係数表!C19</f>
        <v>0.13115875912408759</v>
      </c>
      <c r="Q16" s="82">
        <f t="shared" si="4"/>
        <v>-1.0512243988769689E-4</v>
      </c>
      <c r="R16" s="83">
        <v>7.5610602297706382E-4</v>
      </c>
      <c r="S16" s="84">
        <f t="shared" si="5"/>
        <v>2.4356452169649406E-2</v>
      </c>
      <c r="T16" s="85">
        <f>分析係数表!F19</f>
        <v>0.24015696533682146</v>
      </c>
      <c r="U16" s="86">
        <f t="shared" si="6"/>
        <v>5.8493716394344419E-3</v>
      </c>
      <c r="V16" s="87">
        <f>分析係数表!D19</f>
        <v>2.0536298234139962E-2</v>
      </c>
      <c r="W16" s="88">
        <f t="shared" si="7"/>
        <v>0</v>
      </c>
      <c r="X16" s="76">
        <f>分析係数表!E19</f>
        <v>2.0274689339437543E-2</v>
      </c>
      <c r="Y16" s="89">
        <f t="shared" si="8"/>
        <v>0</v>
      </c>
    </row>
    <row r="17" spans="1:25" x14ac:dyDescent="0.2">
      <c r="A17" s="6" t="s">
        <v>5</v>
      </c>
      <c r="B17" s="5" t="s">
        <v>33</v>
      </c>
      <c r="C17" s="90"/>
      <c r="D17" s="107">
        <f>投入係数表!AN17</f>
        <v>0</v>
      </c>
      <c r="E17" s="110">
        <f t="shared" si="9"/>
        <v>0</v>
      </c>
      <c r="F17" s="85">
        <f>分析係数表!C20</f>
        <v>0.10578609000584449</v>
      </c>
      <c r="G17" s="110">
        <f t="shared" si="0"/>
        <v>0</v>
      </c>
      <c r="H17" s="110">
        <v>1.6976198829525845E-2</v>
      </c>
      <c r="I17" s="110">
        <f t="shared" si="1"/>
        <v>1.6976198829525845E-2</v>
      </c>
      <c r="J17" s="85">
        <f>分析係数表!G20</f>
        <v>0.10007552870090634</v>
      </c>
      <c r="K17" s="111">
        <f t="shared" si="2"/>
        <v>1.6989020731965063E-3</v>
      </c>
      <c r="L17" s="79"/>
      <c r="M17" s="80"/>
      <c r="N17" s="81">
        <f>分析係数表!H20</f>
        <v>5.5677050149524447E-4</v>
      </c>
      <c r="O17" s="82">
        <f t="shared" si="3"/>
        <v>3.8872267232489851E-3</v>
      </c>
      <c r="P17" s="76">
        <f>分析係数表!C20</f>
        <v>0.10578609000584449</v>
      </c>
      <c r="Q17" s="82">
        <f t="shared" si="4"/>
        <v>4.1121451601874111E-4</v>
      </c>
      <c r="R17" s="83">
        <v>1.2981356810131107E-3</v>
      </c>
      <c r="S17" s="84">
        <f t="shared" si="5"/>
        <v>1.8274334510538955E-2</v>
      </c>
      <c r="T17" s="85">
        <f>分析係数表!F20</f>
        <v>0.22356495468277945</v>
      </c>
      <c r="U17" s="86">
        <f t="shared" si="6"/>
        <v>4.0855007667065938E-3</v>
      </c>
      <c r="V17" s="87">
        <f>分析係数表!D20</f>
        <v>3.8519637462235648E-2</v>
      </c>
      <c r="W17" s="88">
        <f t="shared" si="7"/>
        <v>0</v>
      </c>
      <c r="X17" s="76">
        <f>分析係数表!E20</f>
        <v>4.1163141993957701E-2</v>
      </c>
      <c r="Y17" s="89">
        <f t="shared" si="8"/>
        <v>0</v>
      </c>
    </row>
    <row r="18" spans="1:25" x14ac:dyDescent="0.2">
      <c r="A18" s="6" t="s">
        <v>6</v>
      </c>
      <c r="B18" s="5" t="s">
        <v>34</v>
      </c>
      <c r="C18" s="90"/>
      <c r="D18" s="107">
        <f>投入係数表!AN18</f>
        <v>1.358695652173913E-3</v>
      </c>
      <c r="E18" s="110">
        <f t="shared" si="9"/>
        <v>0.1358695652173913</v>
      </c>
      <c r="F18" s="85">
        <f>分析係数表!C21</f>
        <v>0.49326544021024965</v>
      </c>
      <c r="G18" s="110">
        <f t="shared" si="0"/>
        <v>6.7019760898131747E-2</v>
      </c>
      <c r="H18" s="110">
        <v>0.20725811156451301</v>
      </c>
      <c r="I18" s="110">
        <f t="shared" si="1"/>
        <v>0.20725811156451301</v>
      </c>
      <c r="J18" s="85">
        <f>分析係数表!G21</f>
        <v>0.28516082529957654</v>
      </c>
      <c r="K18" s="111">
        <f t="shared" si="2"/>
        <v>5.9101894143768242E-2</v>
      </c>
      <c r="L18" s="79"/>
      <c r="M18" s="80"/>
      <c r="N18" s="81">
        <f>分析係数表!H21</f>
        <v>9.2412423444056041E-4</v>
      </c>
      <c r="O18" s="82">
        <f t="shared" si="3"/>
        <v>6.4519948705472853E-3</v>
      </c>
      <c r="P18" s="76">
        <f>分析係数表!C21</f>
        <v>0.49326544021024965</v>
      </c>
      <c r="Q18" s="82">
        <f t="shared" si="4"/>
        <v>3.1825460900547792E-3</v>
      </c>
      <c r="R18" s="83">
        <v>8.9101193103064275E-3</v>
      </c>
      <c r="S18" s="84">
        <f t="shared" si="5"/>
        <v>0.21616823087481946</v>
      </c>
      <c r="T18" s="85">
        <f>分析係数表!F21</f>
        <v>0.42584917560140551</v>
      </c>
      <c r="U18" s="86">
        <f t="shared" si="6"/>
        <v>9.2055062909256163E-2</v>
      </c>
      <c r="V18" s="87">
        <f>分析係数表!D21</f>
        <v>0.11514550860437878</v>
      </c>
      <c r="W18" s="88">
        <f t="shared" si="7"/>
        <v>0</v>
      </c>
      <c r="X18" s="76">
        <f>分析係数表!E21</f>
        <v>9.1990269393639065E-2</v>
      </c>
      <c r="Y18" s="89">
        <f t="shared" si="8"/>
        <v>0</v>
      </c>
    </row>
    <row r="19" spans="1:25" x14ac:dyDescent="0.2">
      <c r="A19" s="6" t="s">
        <v>7</v>
      </c>
      <c r="B19" s="5" t="s">
        <v>269</v>
      </c>
      <c r="C19" s="90"/>
      <c r="D19" s="107">
        <f>投入係数表!AN19</f>
        <v>0</v>
      </c>
      <c r="E19" s="110">
        <f t="shared" si="9"/>
        <v>0</v>
      </c>
      <c r="F19" s="85">
        <f>分析係数表!C22</f>
        <v>6.9390630503698536E-2</v>
      </c>
      <c r="G19" s="110">
        <f t="shared" si="0"/>
        <v>0</v>
      </c>
      <c r="H19" s="110">
        <v>2.014209916477514E-3</v>
      </c>
      <c r="I19" s="110">
        <f t="shared" si="1"/>
        <v>2.014209916477514E-3</v>
      </c>
      <c r="J19" s="85">
        <f>分析係数表!G22</f>
        <v>0.19456830158086744</v>
      </c>
      <c r="K19" s="111">
        <f t="shared" si="2"/>
        <v>3.9190140247637075E-4</v>
      </c>
      <c r="L19" s="79"/>
      <c r="M19" s="80"/>
      <c r="N19" s="81">
        <f>分析係数表!H22</f>
        <v>4.5919216618164492E-5</v>
      </c>
      <c r="O19" s="82">
        <f t="shared" si="3"/>
        <v>3.2059601841228746E-4</v>
      </c>
      <c r="P19" s="76">
        <f>分析係数表!C22</f>
        <v>6.9390630503698536E-2</v>
      </c>
      <c r="Q19" s="82">
        <f t="shared" si="4"/>
        <v>2.224635985460397E-5</v>
      </c>
      <c r="R19" s="83">
        <v>2.4817966783075783E-4</v>
      </c>
      <c r="S19" s="84">
        <f t="shared" si="5"/>
        <v>2.262389584308272E-3</v>
      </c>
      <c r="T19" s="85">
        <f>分析係数表!F22</f>
        <v>0.41264693960275639</v>
      </c>
      <c r="U19" s="86">
        <f t="shared" si="6"/>
        <v>9.3356813815396067E-4</v>
      </c>
      <c r="V19" s="87">
        <f>分析係数表!D22</f>
        <v>5.3506282934738546E-2</v>
      </c>
      <c r="W19" s="88">
        <f t="shared" si="7"/>
        <v>0</v>
      </c>
      <c r="X19" s="76">
        <f>分析係数表!E22</f>
        <v>5.2492906364004867E-2</v>
      </c>
      <c r="Y19" s="89">
        <f t="shared" si="8"/>
        <v>0</v>
      </c>
    </row>
    <row r="20" spans="1:25" x14ac:dyDescent="0.2">
      <c r="A20" s="6" t="s">
        <v>8</v>
      </c>
      <c r="B20" s="5" t="s">
        <v>270</v>
      </c>
      <c r="C20" s="90"/>
      <c r="D20" s="107">
        <f>投入係数表!AN20</f>
        <v>0</v>
      </c>
      <c r="E20" s="110">
        <f t="shared" si="9"/>
        <v>0</v>
      </c>
      <c r="F20" s="85">
        <f>分析係数表!C23</f>
        <v>0</v>
      </c>
      <c r="G20" s="110">
        <f t="shared" si="0"/>
        <v>0</v>
      </c>
      <c r="H20" s="110">
        <v>0</v>
      </c>
      <c r="I20" s="110">
        <f t="shared" si="1"/>
        <v>0</v>
      </c>
      <c r="J20" s="85">
        <f>分析係数表!G23</f>
        <v>0.21586290978054729</v>
      </c>
      <c r="K20" s="111">
        <f t="shared" si="2"/>
        <v>0</v>
      </c>
      <c r="L20" s="79"/>
      <c r="M20" s="80"/>
      <c r="N20" s="81">
        <f>分析係数表!H23</f>
        <v>2.2959608309082246E-5</v>
      </c>
      <c r="O20" s="82">
        <f t="shared" si="3"/>
        <v>1.6029800920614373E-4</v>
      </c>
      <c r="P20" s="76">
        <f>分析係数表!C23</f>
        <v>0</v>
      </c>
      <c r="Q20" s="82">
        <f t="shared" si="4"/>
        <v>0</v>
      </c>
      <c r="R20" s="83">
        <v>0</v>
      </c>
      <c r="S20" s="84">
        <f t="shared" si="5"/>
        <v>0</v>
      </c>
      <c r="T20" s="85">
        <f>分析係数表!F23</f>
        <v>0.44086968301273366</v>
      </c>
      <c r="U20" s="86">
        <f t="shared" si="6"/>
        <v>0</v>
      </c>
      <c r="V20" s="87">
        <f>分析係数表!D23</f>
        <v>7.1254402600921155E-2</v>
      </c>
      <c r="W20" s="88">
        <f t="shared" si="7"/>
        <v>0</v>
      </c>
      <c r="X20" s="76">
        <f>分析係数表!E23</f>
        <v>7.0780276347873206E-2</v>
      </c>
      <c r="Y20" s="89">
        <f t="shared" si="8"/>
        <v>0</v>
      </c>
    </row>
    <row r="21" spans="1:25" x14ac:dyDescent="0.2">
      <c r="A21" s="6" t="s">
        <v>9</v>
      </c>
      <c r="B21" s="5" t="s">
        <v>271</v>
      </c>
      <c r="C21" s="90"/>
      <c r="D21" s="107">
        <f>投入係数表!AN21</f>
        <v>1.2228260869565218E-2</v>
      </c>
      <c r="E21" s="110">
        <f t="shared" si="9"/>
        <v>1.2228260869565217</v>
      </c>
      <c r="F21" s="85">
        <f>分析係数表!C24</f>
        <v>0.34782608695652173</v>
      </c>
      <c r="G21" s="110">
        <f t="shared" si="0"/>
        <v>0.42533081285444235</v>
      </c>
      <c r="H21" s="110">
        <v>0.44608906209558996</v>
      </c>
      <c r="I21" s="110">
        <f t="shared" si="1"/>
        <v>0.44608906209558996</v>
      </c>
      <c r="J21" s="85">
        <f>分析係数表!G24</f>
        <v>0.20816326530612245</v>
      </c>
      <c r="K21" s="111">
        <f t="shared" si="2"/>
        <v>9.2859355783163622E-2</v>
      </c>
      <c r="L21" s="79"/>
      <c r="M21" s="80"/>
      <c r="N21" s="81">
        <f>分析係数表!H24</f>
        <v>3.5587392879077485E-4</v>
      </c>
      <c r="O21" s="82">
        <f t="shared" si="3"/>
        <v>2.484619142695228E-3</v>
      </c>
      <c r="P21" s="76">
        <f>分析係数表!C24</f>
        <v>0.34782608695652173</v>
      </c>
      <c r="Q21" s="82">
        <f t="shared" si="4"/>
        <v>8.6421535398094882E-4</v>
      </c>
      <c r="R21" s="83">
        <v>3.5880695055858542E-3</v>
      </c>
      <c r="S21" s="84">
        <f t="shared" si="5"/>
        <v>0.44967713160117584</v>
      </c>
      <c r="T21" s="85">
        <f>分析係数表!F24</f>
        <v>0.39183673469387753</v>
      </c>
      <c r="U21" s="86">
        <f t="shared" si="6"/>
        <v>0.17620001891311379</v>
      </c>
      <c r="V21" s="87">
        <f>分析係数表!D24</f>
        <v>9.6598639455782315E-2</v>
      </c>
      <c r="W21" s="88">
        <f t="shared" si="7"/>
        <v>0</v>
      </c>
      <c r="X21" s="76">
        <f>分析係数表!E24</f>
        <v>8.9795918367346933E-2</v>
      </c>
      <c r="Y21" s="89">
        <f t="shared" si="8"/>
        <v>0</v>
      </c>
    </row>
    <row r="22" spans="1:25" x14ac:dyDescent="0.2">
      <c r="A22" s="6" t="s">
        <v>10</v>
      </c>
      <c r="B22" s="5" t="s">
        <v>272</v>
      </c>
      <c r="C22" s="90"/>
      <c r="D22" s="107">
        <f>投入係数表!AN22</f>
        <v>1.9021739130434784E-2</v>
      </c>
      <c r="E22" s="110">
        <f t="shared" si="9"/>
        <v>1.9021739130434785</v>
      </c>
      <c r="F22" s="85">
        <f>分析係数表!C25</f>
        <v>2.4457402008422391E-2</v>
      </c>
      <c r="G22" s="110">
        <f t="shared" si="0"/>
        <v>4.6522232081238249E-2</v>
      </c>
      <c r="H22" s="110">
        <v>5.0168479320170926E-2</v>
      </c>
      <c r="I22" s="110">
        <f t="shared" si="1"/>
        <v>5.0168479320170926E-2</v>
      </c>
      <c r="J22" s="85">
        <f>分析係数表!G25</f>
        <v>0.19696969696969696</v>
      </c>
      <c r="K22" s="111">
        <f t="shared" si="2"/>
        <v>9.8816701691245758E-3</v>
      </c>
      <c r="L22" s="79"/>
      <c r="M22" s="80"/>
      <c r="N22" s="81">
        <f>分析係数表!H25</f>
        <v>5.165911869543506E-4</v>
      </c>
      <c r="O22" s="82">
        <f t="shared" si="3"/>
        <v>3.6067052071382341E-3</v>
      </c>
      <c r="P22" s="76">
        <f>分析係数表!C25</f>
        <v>2.4457402008422391E-2</v>
      </c>
      <c r="Q22" s="82">
        <f t="shared" si="4"/>
        <v>8.8210639176850144E-5</v>
      </c>
      <c r="R22" s="83">
        <v>8.9265488798544168E-4</v>
      </c>
      <c r="S22" s="84">
        <f t="shared" si="5"/>
        <v>5.1061134208156368E-2</v>
      </c>
      <c r="T22" s="85">
        <f>分析係数表!F25</f>
        <v>0.35101010101010099</v>
      </c>
      <c r="U22" s="86">
        <f t="shared" si="6"/>
        <v>1.7922973876095288E-2</v>
      </c>
      <c r="V22" s="87">
        <f>分析係数表!D25</f>
        <v>2.5757575757575757E-2</v>
      </c>
      <c r="W22" s="88">
        <f t="shared" si="7"/>
        <v>0</v>
      </c>
      <c r="X22" s="76">
        <f>分析係数表!E25</f>
        <v>2.5757575757575757E-2</v>
      </c>
      <c r="Y22" s="89">
        <f t="shared" si="8"/>
        <v>0</v>
      </c>
    </row>
    <row r="23" spans="1:25" x14ac:dyDescent="0.2">
      <c r="A23" s="6" t="s">
        <v>11</v>
      </c>
      <c r="B23" s="5" t="s">
        <v>35</v>
      </c>
      <c r="C23" s="90"/>
      <c r="D23" s="107">
        <f>投入係数表!AN23</f>
        <v>0</v>
      </c>
      <c r="E23" s="110">
        <f t="shared" si="9"/>
        <v>0</v>
      </c>
      <c r="F23" s="85">
        <f>分析係数表!C26</f>
        <v>7.6803723816912361E-2</v>
      </c>
      <c r="G23" s="110">
        <f t="shared" si="0"/>
        <v>0</v>
      </c>
      <c r="H23" s="110">
        <v>2.6324252510996011E-3</v>
      </c>
      <c r="I23" s="110">
        <f t="shared" si="1"/>
        <v>2.6324252510996011E-3</v>
      </c>
      <c r="J23" s="85">
        <f>分析係数表!G26</f>
        <v>0.19661921708185054</v>
      </c>
      <c r="K23" s="111">
        <f t="shared" si="2"/>
        <v>5.1758539189769733E-4</v>
      </c>
      <c r="L23" s="79"/>
      <c r="M23" s="80"/>
      <c r="N23" s="81">
        <f>分析係数表!H26</f>
        <v>1.0945993261354961E-2</v>
      </c>
      <c r="O23" s="82">
        <f t="shared" si="3"/>
        <v>7.6422075889029023E-2</v>
      </c>
      <c r="P23" s="76">
        <f>分析係数表!C26</f>
        <v>7.6803723816912361E-2</v>
      </c>
      <c r="Q23" s="82">
        <f t="shared" si="4"/>
        <v>5.8695000100961025E-3</v>
      </c>
      <c r="R23" s="83">
        <v>6.3336921147278402E-3</v>
      </c>
      <c r="S23" s="84">
        <f t="shared" si="5"/>
        <v>8.9661173658274404E-3</v>
      </c>
      <c r="T23" s="85">
        <f>分析係数表!F26</f>
        <v>0.33496441281138789</v>
      </c>
      <c r="U23" s="86">
        <f t="shared" si="6"/>
        <v>3.0033302386423765E-3</v>
      </c>
      <c r="V23" s="87">
        <f>分析係数表!D26</f>
        <v>6.005338078291815E-2</v>
      </c>
      <c r="W23" s="88">
        <f t="shared" si="7"/>
        <v>0</v>
      </c>
      <c r="X23" s="76">
        <f>分析係数表!E26</f>
        <v>6.005338078291815E-2</v>
      </c>
      <c r="Y23" s="89">
        <f t="shared" si="8"/>
        <v>0</v>
      </c>
    </row>
    <row r="24" spans="1:25" x14ac:dyDescent="0.2">
      <c r="A24" s="6" t="s">
        <v>12</v>
      </c>
      <c r="B24" s="5" t="s">
        <v>366</v>
      </c>
      <c r="C24" s="90"/>
      <c r="D24" s="107">
        <f>投入係数表!AN24</f>
        <v>0</v>
      </c>
      <c r="E24" s="110">
        <f t="shared" si="9"/>
        <v>0</v>
      </c>
      <c r="F24" s="85">
        <f>分析係数表!C27</f>
        <v>1</v>
      </c>
      <c r="G24" s="110">
        <f t="shared" si="0"/>
        <v>0</v>
      </c>
      <c r="H24" s="110">
        <v>5.9287568983576247E-3</v>
      </c>
      <c r="I24" s="110">
        <f t="shared" si="1"/>
        <v>5.9287568983576247E-3</v>
      </c>
      <c r="J24" s="85">
        <f>分析係数表!G27</f>
        <v>0.17096451389423448</v>
      </c>
      <c r="K24" s="111">
        <f t="shared" si="2"/>
        <v>1.0136070411248005E-3</v>
      </c>
      <c r="L24" s="79"/>
      <c r="M24" s="80"/>
      <c r="N24" s="81">
        <f>分析係数表!H27</f>
        <v>1.0923033653045878E-2</v>
      </c>
      <c r="O24" s="82">
        <f t="shared" si="3"/>
        <v>7.626177787982287E-2</v>
      </c>
      <c r="P24" s="76">
        <f>分析係数表!C27</f>
        <v>1</v>
      </c>
      <c r="Q24" s="82">
        <f t="shared" si="4"/>
        <v>7.626177787982287E-2</v>
      </c>
      <c r="R24" s="83">
        <v>7.9333642996604059E-2</v>
      </c>
      <c r="S24" s="84">
        <f t="shared" si="5"/>
        <v>8.5262399894961677E-2</v>
      </c>
      <c r="T24" s="85">
        <f>分析係数表!F27</f>
        <v>0.32199214841043799</v>
      </c>
      <c r="U24" s="86">
        <f t="shared" si="6"/>
        <v>2.7453823320808615E-2</v>
      </c>
      <c r="V24" s="87">
        <f>分析係数表!D27</f>
        <v>3.2561003771842047E-2</v>
      </c>
      <c r="W24" s="88">
        <f t="shared" si="7"/>
        <v>0</v>
      </c>
      <c r="X24" s="76">
        <f>分析係数表!E27</f>
        <v>3.9334924178277268E-2</v>
      </c>
      <c r="Y24" s="89">
        <f t="shared" si="8"/>
        <v>0</v>
      </c>
    </row>
    <row r="25" spans="1:25" x14ac:dyDescent="0.2">
      <c r="A25" s="6" t="s">
        <v>13</v>
      </c>
      <c r="B25" s="5" t="s">
        <v>192</v>
      </c>
      <c r="C25" s="90"/>
      <c r="D25" s="107">
        <f>投入係数表!AN25</f>
        <v>0</v>
      </c>
      <c r="E25" s="110">
        <f t="shared" si="9"/>
        <v>0</v>
      </c>
      <c r="F25" s="85">
        <f>分析係数表!C28</f>
        <v>0.18074367492972143</v>
      </c>
      <c r="G25" s="110">
        <f t="shared" si="0"/>
        <v>0</v>
      </c>
      <c r="H25" s="110">
        <v>6.7383094323353937E-3</v>
      </c>
      <c r="I25" s="110">
        <f t="shared" si="1"/>
        <v>6.7383094323353937E-3</v>
      </c>
      <c r="J25" s="85">
        <f>分析係数表!G28</f>
        <v>0.12488465087665333</v>
      </c>
      <c r="K25" s="111">
        <f t="shared" si="2"/>
        <v>8.4151142095606577E-4</v>
      </c>
      <c r="L25" s="79"/>
      <c r="M25" s="80"/>
      <c r="N25" s="81">
        <f>分析係数表!H28</f>
        <v>2.063494796778767E-2</v>
      </c>
      <c r="O25" s="82">
        <f t="shared" si="3"/>
        <v>0.14406783577402169</v>
      </c>
      <c r="P25" s="76">
        <f>分析係数表!C28</f>
        <v>0.18074367492972143</v>
      </c>
      <c r="Q25" s="82">
        <f t="shared" si="4"/>
        <v>2.6039350076968268E-2</v>
      </c>
      <c r="R25" s="83">
        <v>3.0045039507498188E-2</v>
      </c>
      <c r="S25" s="84">
        <f t="shared" si="5"/>
        <v>3.6783348939833579E-2</v>
      </c>
      <c r="T25" s="85">
        <f>分析係数表!F28</f>
        <v>0.21337024505280427</v>
      </c>
      <c r="U25" s="86">
        <f t="shared" si="6"/>
        <v>7.8484721771550983E-3</v>
      </c>
      <c r="V25" s="87">
        <f>分析係数表!D28</f>
        <v>2.7888854711370859E-2</v>
      </c>
      <c r="W25" s="88">
        <f t="shared" si="7"/>
        <v>0</v>
      </c>
      <c r="X25" s="76">
        <f>分析係数表!E28</f>
        <v>2.7735055880241978E-2</v>
      </c>
      <c r="Y25" s="89">
        <f t="shared" si="8"/>
        <v>0</v>
      </c>
    </row>
    <row r="26" spans="1:25" x14ac:dyDescent="0.2">
      <c r="A26" s="6" t="s">
        <v>14</v>
      </c>
      <c r="B26" s="5" t="s">
        <v>50</v>
      </c>
      <c r="C26" s="90"/>
      <c r="D26" s="107">
        <f>投入係数表!AN26</f>
        <v>7.880434782608696E-2</v>
      </c>
      <c r="E26" s="110">
        <f t="shared" si="9"/>
        <v>7.8804347826086962</v>
      </c>
      <c r="F26" s="85">
        <f>分析係数表!C29</f>
        <v>0.4900686838685725</v>
      </c>
      <c r="G26" s="110">
        <f t="shared" si="0"/>
        <v>3.8619543022251639</v>
      </c>
      <c r="H26" s="110">
        <v>4.1064989492858501</v>
      </c>
      <c r="I26" s="110">
        <f t="shared" si="1"/>
        <v>4.1064989492858501</v>
      </c>
      <c r="J26" s="85">
        <f>分析係数表!G29</f>
        <v>0.25811666442139297</v>
      </c>
      <c r="K26" s="111">
        <f t="shared" si="2"/>
        <v>1.0599558112396186</v>
      </c>
      <c r="L26" s="79"/>
      <c r="M26" s="80"/>
      <c r="N26" s="81">
        <f>分析係数表!H29</f>
        <v>9.8668916708280954E-3</v>
      </c>
      <c r="O26" s="82">
        <f t="shared" si="3"/>
        <v>6.8888069456340267E-2</v>
      </c>
      <c r="P26" s="76">
        <f>分析係数表!C29</f>
        <v>0.4900686838685725</v>
      </c>
      <c r="Q26" s="82">
        <f t="shared" si="4"/>
        <v>3.3759885532715486E-2</v>
      </c>
      <c r="R26" s="83">
        <v>4.862940433811818E-2</v>
      </c>
      <c r="S26" s="84">
        <f t="shared" si="5"/>
        <v>4.1551283536239687</v>
      </c>
      <c r="T26" s="85">
        <f>分析係数表!F29</f>
        <v>0.3889263101172033</v>
      </c>
      <c r="U26" s="86">
        <f t="shared" si="6"/>
        <v>1.6160387386383401</v>
      </c>
      <c r="V26" s="87">
        <f>分析係数表!D29</f>
        <v>9.1472450491714943E-2</v>
      </c>
      <c r="W26" s="88">
        <f t="shared" si="7"/>
        <v>0</v>
      </c>
      <c r="X26" s="76">
        <f>分析係数表!E29</f>
        <v>6.1565404822847905E-2</v>
      </c>
      <c r="Y26" s="89">
        <f t="shared" si="8"/>
        <v>0</v>
      </c>
    </row>
    <row r="27" spans="1:25" x14ac:dyDescent="0.2">
      <c r="A27" s="6" t="s">
        <v>15</v>
      </c>
      <c r="B27" s="5" t="s">
        <v>36</v>
      </c>
      <c r="C27" s="90"/>
      <c r="D27" s="107">
        <f>投入係数表!AN27</f>
        <v>0</v>
      </c>
      <c r="E27" s="110">
        <f t="shared" si="9"/>
        <v>0</v>
      </c>
      <c r="F27" s="85">
        <f>分析係数表!C30</f>
        <v>1</v>
      </c>
      <c r="G27" s="110">
        <f t="shared" si="0"/>
        <v>0</v>
      </c>
      <c r="H27" s="110">
        <v>0.10113515211501929</v>
      </c>
      <c r="I27" s="110">
        <f t="shared" si="1"/>
        <v>0.10113515211501929</v>
      </c>
      <c r="J27" s="85">
        <f>分析係数表!G30</f>
        <v>0.3444616177228233</v>
      </c>
      <c r="K27" s="111">
        <f t="shared" si="2"/>
        <v>3.4837178106183357E-2</v>
      </c>
      <c r="L27" s="79"/>
      <c r="M27" s="80"/>
      <c r="N27" s="81">
        <f>分析係数表!H30</f>
        <v>0</v>
      </c>
      <c r="O27" s="82">
        <f t="shared" si="3"/>
        <v>0</v>
      </c>
      <c r="P27" s="76">
        <f>分析係数表!C30</f>
        <v>1</v>
      </c>
      <c r="Q27" s="82">
        <f t="shared" si="4"/>
        <v>0</v>
      </c>
      <c r="R27" s="83">
        <v>1.8489671357313973E-2</v>
      </c>
      <c r="S27" s="84">
        <f t="shared" si="5"/>
        <v>0.11962482347233326</v>
      </c>
      <c r="T27" s="85">
        <f>分析係数表!F30</f>
        <v>0.4403400309119011</v>
      </c>
      <c r="U27" s="86">
        <f t="shared" si="6"/>
        <v>5.2675598465637942E-2</v>
      </c>
      <c r="V27" s="87">
        <f>分析係数表!D30</f>
        <v>0.12627511591962906</v>
      </c>
      <c r="W27" s="88">
        <f t="shared" si="7"/>
        <v>0</v>
      </c>
      <c r="X27" s="76">
        <f>分析係数表!E30</f>
        <v>8.212261720762494E-2</v>
      </c>
      <c r="Y27" s="89">
        <f t="shared" si="8"/>
        <v>0</v>
      </c>
    </row>
    <row r="28" spans="1:25" x14ac:dyDescent="0.2">
      <c r="A28" s="6" t="s">
        <v>16</v>
      </c>
      <c r="B28" s="5" t="s">
        <v>193</v>
      </c>
      <c r="C28" s="90"/>
      <c r="D28" s="107">
        <f>投入係数表!AN28</f>
        <v>0</v>
      </c>
      <c r="E28" s="110">
        <f t="shared" si="9"/>
        <v>0</v>
      </c>
      <c r="F28" s="85">
        <f>分析係数表!C31</f>
        <v>4.323595505617972E-2</v>
      </c>
      <c r="G28" s="110">
        <f t="shared" si="0"/>
        <v>0</v>
      </c>
      <c r="H28" s="110">
        <v>3.8753197629139001E-2</v>
      </c>
      <c r="I28" s="110">
        <f t="shared" si="1"/>
        <v>3.8753197629139001E-2</v>
      </c>
      <c r="J28" s="85">
        <f>分析係数表!G31</f>
        <v>7.0393374741200831E-2</v>
      </c>
      <c r="K28" s="111">
        <f t="shared" si="2"/>
        <v>2.7279683631277972E-3</v>
      </c>
      <c r="L28" s="79"/>
      <c r="M28" s="80"/>
      <c r="N28" s="81">
        <f>分析係数表!H31</f>
        <v>2.2758711736377779E-2</v>
      </c>
      <c r="O28" s="82">
        <f t="shared" si="3"/>
        <v>0.15889540162558999</v>
      </c>
      <c r="P28" s="76">
        <f>分析係数表!C31</f>
        <v>4.323595505617972E-2</v>
      </c>
      <c r="Q28" s="82">
        <f t="shared" si="4"/>
        <v>6.8699944433176351E-3</v>
      </c>
      <c r="R28" s="83">
        <v>8.9637441561400879E-3</v>
      </c>
      <c r="S28" s="84">
        <f t="shared" si="5"/>
        <v>4.7716941785279091E-2</v>
      </c>
      <c r="T28" s="85">
        <f>分析係数表!F31</f>
        <v>0.34575569358178054</v>
      </c>
      <c r="U28" s="86">
        <f t="shared" si="6"/>
        <v>1.6498404302570619E-2</v>
      </c>
      <c r="V28" s="87">
        <f>分析係数表!D31</f>
        <v>1.4492753623188406E-2</v>
      </c>
      <c r="W28" s="88">
        <f t="shared" si="7"/>
        <v>0</v>
      </c>
      <c r="X28" s="76">
        <f>分析係数表!E31</f>
        <v>1.2422360248447204E-2</v>
      </c>
      <c r="Y28" s="89">
        <f t="shared" si="8"/>
        <v>0</v>
      </c>
    </row>
    <row r="29" spans="1:25" x14ac:dyDescent="0.2">
      <c r="A29" s="6" t="s">
        <v>17</v>
      </c>
      <c r="B29" s="5" t="s">
        <v>273</v>
      </c>
      <c r="C29" s="90"/>
      <c r="D29" s="107">
        <f>投入係数表!AN29</f>
        <v>0</v>
      </c>
      <c r="E29" s="110">
        <f t="shared" si="9"/>
        <v>0</v>
      </c>
      <c r="F29" s="85">
        <f>分析係数表!C32</f>
        <v>0.52019105514546249</v>
      </c>
      <c r="G29" s="110">
        <f t="shared" si="0"/>
        <v>0</v>
      </c>
      <c r="H29" s="110">
        <v>3.4029367062412719E-2</v>
      </c>
      <c r="I29" s="110">
        <f t="shared" si="1"/>
        <v>3.4029367062412719E-2</v>
      </c>
      <c r="J29" s="85">
        <f>分析係数表!G32</f>
        <v>0.14013266998341625</v>
      </c>
      <c r="K29" s="111">
        <f t="shared" si="2"/>
        <v>4.7686260643016168E-3</v>
      </c>
      <c r="L29" s="79"/>
      <c r="M29" s="80"/>
      <c r="N29" s="81">
        <f>分析係数表!H32</f>
        <v>6.5492282701657108E-3</v>
      </c>
      <c r="O29" s="82">
        <f t="shared" si="3"/>
        <v>4.57250071260525E-2</v>
      </c>
      <c r="P29" s="76">
        <f>分析係数表!C32</f>
        <v>0.52019105514546249</v>
      </c>
      <c r="Q29" s="82">
        <f t="shared" si="4"/>
        <v>2.378573970343504E-2</v>
      </c>
      <c r="R29" s="83">
        <v>2.9901565867878798E-2</v>
      </c>
      <c r="S29" s="84">
        <f t="shared" si="5"/>
        <v>6.393093293029152E-2</v>
      </c>
      <c r="T29" s="85">
        <f>分析係数表!F32</f>
        <v>0.48341625207296851</v>
      </c>
      <c r="U29" s="86">
        <f t="shared" si="6"/>
        <v>3.090525198868985E-2</v>
      </c>
      <c r="V29" s="87">
        <f>分析係数表!D32</f>
        <v>9.1210613598673301E-3</v>
      </c>
      <c r="W29" s="88">
        <f t="shared" si="7"/>
        <v>0</v>
      </c>
      <c r="X29" s="76">
        <f>分析係数表!E32</f>
        <v>1.4096185737976783E-2</v>
      </c>
      <c r="Y29" s="89">
        <f t="shared" si="8"/>
        <v>0</v>
      </c>
    </row>
    <row r="30" spans="1:25" x14ac:dyDescent="0.2">
      <c r="A30" s="6" t="s">
        <v>18</v>
      </c>
      <c r="B30" s="5" t="s">
        <v>274</v>
      </c>
      <c r="C30" s="90"/>
      <c r="D30" s="107">
        <f>投入係数表!AN30</f>
        <v>0</v>
      </c>
      <c r="E30" s="110">
        <f t="shared" si="9"/>
        <v>0</v>
      </c>
      <c r="F30" s="85">
        <f>分析係数表!C33</f>
        <v>0.8616094310609943</v>
      </c>
      <c r="G30" s="110">
        <f t="shared" si="0"/>
        <v>0</v>
      </c>
      <c r="H30" s="110">
        <v>3.8274307818925261E-2</v>
      </c>
      <c r="I30" s="110">
        <f t="shared" si="1"/>
        <v>3.8274307818925261E-2</v>
      </c>
      <c r="J30" s="85">
        <f>分析係数表!G33</f>
        <v>0.50771971496437052</v>
      </c>
      <c r="K30" s="111">
        <f t="shared" si="2"/>
        <v>1.943262065628331E-2</v>
      </c>
      <c r="L30" s="79"/>
      <c r="M30" s="80"/>
      <c r="N30" s="81">
        <f>分析係数表!H33</f>
        <v>9.6430354898145438E-4</v>
      </c>
      <c r="O30" s="82">
        <f t="shared" si="3"/>
        <v>6.7325163866580363E-3</v>
      </c>
      <c r="P30" s="76">
        <f>分析係数表!C33</f>
        <v>0.8616094310609943</v>
      </c>
      <c r="Q30" s="82">
        <f t="shared" si="4"/>
        <v>5.8007996135172515E-3</v>
      </c>
      <c r="R30" s="83">
        <v>1.631851308470475E-2</v>
      </c>
      <c r="S30" s="84">
        <f t="shared" si="5"/>
        <v>5.4592820903630011E-2</v>
      </c>
      <c r="T30" s="85">
        <f>分析係数表!F33</f>
        <v>0.64489311163895491</v>
      </c>
      <c r="U30" s="86">
        <f t="shared" si="6"/>
        <v>3.5206534145690138E-2</v>
      </c>
      <c r="V30" s="87">
        <f>分析係数表!D33</f>
        <v>5.3444180522565318E-2</v>
      </c>
      <c r="W30" s="88">
        <f t="shared" si="7"/>
        <v>0</v>
      </c>
      <c r="X30" s="76">
        <f>分析係数表!E33</f>
        <v>5.6413301662707839E-2</v>
      </c>
      <c r="Y30" s="89">
        <f t="shared" si="8"/>
        <v>0</v>
      </c>
    </row>
    <row r="31" spans="1:25" x14ac:dyDescent="0.2">
      <c r="A31" s="6" t="s">
        <v>19</v>
      </c>
      <c r="B31" s="5" t="s">
        <v>275</v>
      </c>
      <c r="C31" s="90"/>
      <c r="D31" s="107">
        <f>投入係数表!AN31</f>
        <v>0.20244565217391305</v>
      </c>
      <c r="E31" s="110">
        <f t="shared" si="9"/>
        <v>20.244565217391305</v>
      </c>
      <c r="F31" s="85">
        <f>分析係数表!C34</f>
        <v>0.46533725073451271</v>
      </c>
      <c r="G31" s="110">
        <f t="shared" si="0"/>
        <v>9.4205503205764121</v>
      </c>
      <c r="H31" s="110">
        <v>10.124901456412715</v>
      </c>
      <c r="I31" s="110">
        <f t="shared" si="1"/>
        <v>10.124901456412715</v>
      </c>
      <c r="J31" s="85">
        <f>分析係数表!G34</f>
        <v>0.42478189749182116</v>
      </c>
      <c r="K31" s="111">
        <f t="shared" si="2"/>
        <v>4.3008748525726963</v>
      </c>
      <c r="L31" s="79"/>
      <c r="M31" s="80"/>
      <c r="N31" s="81">
        <f>分析係数表!H34</f>
        <v>0.16189393808941618</v>
      </c>
      <c r="O31" s="82">
        <f t="shared" si="3"/>
        <v>1.130301337414821</v>
      </c>
      <c r="P31" s="76">
        <f>分析係数表!C34</f>
        <v>0.46533725073451271</v>
      </c>
      <c r="Q31" s="82">
        <f t="shared" si="4"/>
        <v>0.52597131685415555</v>
      </c>
      <c r="R31" s="83">
        <v>0.57184638453733194</v>
      </c>
      <c r="S31" s="84">
        <f t="shared" si="5"/>
        <v>10.696747840950048</v>
      </c>
      <c r="T31" s="85">
        <f>分析係数表!F34</f>
        <v>0.69907306434023986</v>
      </c>
      <c r="U31" s="86">
        <f t="shared" si="6"/>
        <v>7.4778082916477944</v>
      </c>
      <c r="V31" s="87">
        <f>分析係数表!D34</f>
        <v>0.22532715376226828</v>
      </c>
      <c r="W31" s="88">
        <f t="shared" si="7"/>
        <v>2</v>
      </c>
      <c r="X31" s="76">
        <f>分析係数表!E34</f>
        <v>0.16319520174482008</v>
      </c>
      <c r="Y31" s="89">
        <f t="shared" si="8"/>
        <v>2</v>
      </c>
    </row>
    <row r="32" spans="1:25" x14ac:dyDescent="0.2">
      <c r="A32" s="6" t="s">
        <v>20</v>
      </c>
      <c r="B32" s="5" t="s">
        <v>37</v>
      </c>
      <c r="C32" s="90"/>
      <c r="D32" s="107">
        <f>投入係数表!AN32</f>
        <v>0</v>
      </c>
      <c r="E32" s="110">
        <f t="shared" si="9"/>
        <v>0</v>
      </c>
      <c r="F32" s="85">
        <f>分析係数表!C35</f>
        <v>0.39835445318599483</v>
      </c>
      <c r="G32" s="110">
        <f t="shared" si="0"/>
        <v>0</v>
      </c>
      <c r="H32" s="110">
        <v>0.19197487145623202</v>
      </c>
      <c r="I32" s="110">
        <f t="shared" si="1"/>
        <v>0.19197487145623202</v>
      </c>
      <c r="J32" s="85">
        <f>分析係数表!G35</f>
        <v>0.31392226148409896</v>
      </c>
      <c r="K32" s="111">
        <f t="shared" si="2"/>
        <v>6.0265185795659551E-2</v>
      </c>
      <c r="L32" s="79"/>
      <c r="M32" s="80"/>
      <c r="N32" s="81">
        <f>分析係数表!H35</f>
        <v>6.1135697025008755E-2</v>
      </c>
      <c r="O32" s="82">
        <f t="shared" si="3"/>
        <v>0.4268335240136592</v>
      </c>
      <c r="P32" s="76">
        <f>分析係数表!C35</f>
        <v>0.39835445318599483</v>
      </c>
      <c r="Q32" s="82">
        <f t="shared" si="4"/>
        <v>0.17003103505991241</v>
      </c>
      <c r="R32" s="83">
        <v>0.21865559167400395</v>
      </c>
      <c r="S32" s="84">
        <f t="shared" si="5"/>
        <v>0.41063046313023599</v>
      </c>
      <c r="T32" s="85">
        <f>分析係数表!F35</f>
        <v>0.64325088339222614</v>
      </c>
      <c r="U32" s="86">
        <f t="shared" si="6"/>
        <v>0.26413840815628326</v>
      </c>
      <c r="V32" s="87">
        <f>分析係数表!D35</f>
        <v>6.9257950530035334E-2</v>
      </c>
      <c r="W32" s="88">
        <f t="shared" si="7"/>
        <v>0</v>
      </c>
      <c r="X32" s="76">
        <f>分析係数表!E35</f>
        <v>6.332155477031802E-2</v>
      </c>
      <c r="Y32" s="89">
        <f t="shared" si="8"/>
        <v>0</v>
      </c>
    </row>
    <row r="33" spans="1:25" x14ac:dyDescent="0.2">
      <c r="A33" s="6" t="s">
        <v>21</v>
      </c>
      <c r="B33" s="5" t="s">
        <v>38</v>
      </c>
      <c r="C33" s="90"/>
      <c r="D33" s="107">
        <f>投入係数表!AN33</f>
        <v>0</v>
      </c>
      <c r="E33" s="110">
        <f t="shared" si="9"/>
        <v>0</v>
      </c>
      <c r="F33" s="85">
        <f>分析係数表!C36</f>
        <v>0.82984806862140492</v>
      </c>
      <c r="G33" s="110">
        <f t="shared" si="0"/>
        <v>0</v>
      </c>
      <c r="H33" s="110">
        <v>0.35463922190586045</v>
      </c>
      <c r="I33" s="110">
        <f t="shared" si="1"/>
        <v>0.35463922190586045</v>
      </c>
      <c r="J33" s="85">
        <f>分析係数表!G36</f>
        <v>2.3700511715593859E-2</v>
      </c>
      <c r="K33" s="111">
        <f t="shared" si="2"/>
        <v>8.4051310335889352E-3</v>
      </c>
      <c r="L33" s="79"/>
      <c r="M33" s="80"/>
      <c r="N33" s="81">
        <f>分析係数表!H36</f>
        <v>0.1825633254696675</v>
      </c>
      <c r="O33" s="82">
        <f t="shared" si="3"/>
        <v>1.274609620202652</v>
      </c>
      <c r="P33" s="76">
        <f>分析係数表!C36</f>
        <v>0.82984806862140492</v>
      </c>
      <c r="Q33" s="82">
        <f t="shared" si="4"/>
        <v>1.0577323315714333</v>
      </c>
      <c r="R33" s="83">
        <v>1.1043574786741872</v>
      </c>
      <c r="S33" s="84">
        <f t="shared" si="5"/>
        <v>1.4589967005800477</v>
      </c>
      <c r="T33" s="85">
        <f>分析係数表!F36</f>
        <v>0.87735658497172098</v>
      </c>
      <c r="U33" s="86">
        <f t="shared" si="6"/>
        <v>1.2800603627059193</v>
      </c>
      <c r="V33" s="87">
        <f>分析係数表!D36</f>
        <v>1.3129544842445462E-2</v>
      </c>
      <c r="W33" s="88">
        <f t="shared" si="7"/>
        <v>0</v>
      </c>
      <c r="X33" s="76">
        <f>分析係数表!E36</f>
        <v>5.0498249394021009E-3</v>
      </c>
      <c r="Y33" s="89">
        <f t="shared" si="8"/>
        <v>0</v>
      </c>
    </row>
    <row r="34" spans="1:25" x14ac:dyDescent="0.2">
      <c r="A34" s="6" t="s">
        <v>22</v>
      </c>
      <c r="B34" s="5" t="s">
        <v>378</v>
      </c>
      <c r="C34" s="90"/>
      <c r="D34" s="107">
        <f>投入係数表!AN34</f>
        <v>0.11413043478260869</v>
      </c>
      <c r="E34" s="110">
        <f t="shared" si="9"/>
        <v>11.413043478260869</v>
      </c>
      <c r="F34" s="85">
        <f>分析係数表!C37</f>
        <v>0.51418558077436582</v>
      </c>
      <c r="G34" s="110">
        <f t="shared" si="0"/>
        <v>5.868422389272653</v>
      </c>
      <c r="H34" s="110">
        <v>6.6275717406339059</v>
      </c>
      <c r="I34" s="110">
        <f t="shared" si="1"/>
        <v>6.6275717406339059</v>
      </c>
      <c r="J34" s="85">
        <f>分析係数表!G37</f>
        <v>0.49604430379746833</v>
      </c>
      <c r="K34" s="111">
        <f t="shared" si="2"/>
        <v>3.2875692099505214</v>
      </c>
      <c r="L34" s="79"/>
      <c r="M34" s="80"/>
      <c r="N34" s="81">
        <f>分析係数表!H37</f>
        <v>4.8416074021777188E-2</v>
      </c>
      <c r="O34" s="82">
        <f t="shared" si="3"/>
        <v>0.33802842691345558</v>
      </c>
      <c r="P34" s="76">
        <f>分析係数表!C37</f>
        <v>0.51418558077436582</v>
      </c>
      <c r="Q34" s="82">
        <f t="shared" si="4"/>
        <v>0.17380934301074044</v>
      </c>
      <c r="R34" s="83">
        <v>0.21060050827135174</v>
      </c>
      <c r="S34" s="84">
        <f t="shared" si="5"/>
        <v>6.8381722489052574</v>
      </c>
      <c r="T34" s="85">
        <f>分析係数表!F37</f>
        <v>0.72084956183057447</v>
      </c>
      <c r="U34" s="86">
        <f t="shared" si="6"/>
        <v>4.9292934693453487</v>
      </c>
      <c r="V34" s="87">
        <f>分析係数表!D37</f>
        <v>0.12153115871470302</v>
      </c>
      <c r="W34" s="88">
        <f t="shared" si="7"/>
        <v>1</v>
      </c>
      <c r="X34" s="76">
        <f>分析係数表!E37</f>
        <v>0.11197663096397274</v>
      </c>
      <c r="Y34" s="89">
        <f t="shared" si="8"/>
        <v>1</v>
      </c>
    </row>
    <row r="35" spans="1:25" x14ac:dyDescent="0.2">
      <c r="A35" s="6" t="s">
        <v>23</v>
      </c>
      <c r="B35" s="5" t="s">
        <v>194</v>
      </c>
      <c r="C35" s="90"/>
      <c r="D35" s="107">
        <f>投入係数表!AN35</f>
        <v>0</v>
      </c>
      <c r="E35" s="110">
        <f t="shared" si="9"/>
        <v>0</v>
      </c>
      <c r="F35" s="85">
        <f>分析係数表!C38</f>
        <v>1.798368367772285E-2</v>
      </c>
      <c r="G35" s="110">
        <f t="shared" si="0"/>
        <v>0</v>
      </c>
      <c r="H35" s="110">
        <v>1.059335269810009E-2</v>
      </c>
      <c r="I35" s="110">
        <f t="shared" si="1"/>
        <v>1.059335269810009E-2</v>
      </c>
      <c r="J35" s="85">
        <f>分析係数表!G38</f>
        <v>0.32425742574257427</v>
      </c>
      <c r="K35" s="111">
        <f t="shared" si="2"/>
        <v>3.4349732758690889E-3</v>
      </c>
      <c r="L35" s="79"/>
      <c r="M35" s="80"/>
      <c r="N35" s="81">
        <f>分析係数表!H38</f>
        <v>4.2681911846583896E-2</v>
      </c>
      <c r="O35" s="82">
        <f t="shared" si="3"/>
        <v>0.2979939991142212</v>
      </c>
      <c r="P35" s="76">
        <f>分析係数表!C38</f>
        <v>1.798368367772285E-2</v>
      </c>
      <c r="Q35" s="82">
        <f t="shared" si="4"/>
        <v>5.3590298179297773E-3</v>
      </c>
      <c r="R35" s="83">
        <v>6.7787312319543547E-3</v>
      </c>
      <c r="S35" s="84">
        <f t="shared" si="5"/>
        <v>1.7372083930054447E-2</v>
      </c>
      <c r="T35" s="85">
        <f>分析係数表!F38</f>
        <v>0.53712871287128716</v>
      </c>
      <c r="U35" s="86">
        <f t="shared" si="6"/>
        <v>9.3310450812421168E-3</v>
      </c>
      <c r="V35" s="87">
        <f>分析係数表!D38</f>
        <v>0.15099009900990099</v>
      </c>
      <c r="W35" s="88">
        <f t="shared" si="7"/>
        <v>0</v>
      </c>
      <c r="X35" s="76">
        <f>分析係数表!E38</f>
        <v>0.14603960396039603</v>
      </c>
      <c r="Y35" s="89">
        <f t="shared" si="8"/>
        <v>0</v>
      </c>
    </row>
    <row r="36" spans="1:25" x14ac:dyDescent="0.2">
      <c r="A36" s="6" t="s">
        <v>24</v>
      </c>
      <c r="B36" s="5" t="s">
        <v>39</v>
      </c>
      <c r="C36" s="90"/>
      <c r="D36" s="107">
        <f>投入係数表!AN36</f>
        <v>0</v>
      </c>
      <c r="E36" s="110">
        <f t="shared" si="9"/>
        <v>0</v>
      </c>
      <c r="F36" s="85">
        <f>分析係数表!C39</f>
        <v>1</v>
      </c>
      <c r="G36" s="110">
        <f t="shared" si="0"/>
        <v>0</v>
      </c>
      <c r="H36" s="110">
        <v>3.9010426443570764E-2</v>
      </c>
      <c r="I36" s="110">
        <f t="shared" si="1"/>
        <v>3.9010426443570764E-2</v>
      </c>
      <c r="J36" s="85">
        <f>分析係数表!G39</f>
        <v>0.35219608488238197</v>
      </c>
      <c r="K36" s="111">
        <f t="shared" si="2"/>
        <v>1.3739319463017766E-2</v>
      </c>
      <c r="L36" s="79"/>
      <c r="M36" s="80"/>
      <c r="N36" s="81">
        <f>分析係数表!H39</f>
        <v>3.8399944896940056E-3</v>
      </c>
      <c r="O36" s="82">
        <f t="shared" si="3"/>
        <v>2.6809842039727538E-2</v>
      </c>
      <c r="P36" s="76">
        <f>分析係数表!C39</f>
        <v>1</v>
      </c>
      <c r="Q36" s="82">
        <f t="shared" si="4"/>
        <v>2.6809842039727538E-2</v>
      </c>
      <c r="R36" s="83">
        <v>4.4751709088675595E-2</v>
      </c>
      <c r="S36" s="84">
        <f t="shared" si="5"/>
        <v>8.376213553224636E-2</v>
      </c>
      <c r="T36" s="85">
        <f>分析係数表!F39</f>
        <v>0.70282941273235733</v>
      </c>
      <c r="U36" s="86">
        <f t="shared" si="6"/>
        <v>5.8870492525336833E-2</v>
      </c>
      <c r="V36" s="87">
        <f>分析係数表!D39</f>
        <v>6.3990787958545819E-2</v>
      </c>
      <c r="W36" s="88">
        <f t="shared" si="7"/>
        <v>0</v>
      </c>
      <c r="X36" s="76">
        <f>分析係数表!E39</f>
        <v>7.9453857542358938E-2</v>
      </c>
      <c r="Y36" s="89">
        <f t="shared" si="8"/>
        <v>0</v>
      </c>
    </row>
    <row r="37" spans="1:25" x14ac:dyDescent="0.2">
      <c r="A37" s="6" t="s">
        <v>25</v>
      </c>
      <c r="B37" s="5" t="s">
        <v>40</v>
      </c>
      <c r="C37" s="90"/>
      <c r="D37" s="107">
        <f>投入係数表!AN37</f>
        <v>0</v>
      </c>
      <c r="E37" s="110">
        <f t="shared" si="9"/>
        <v>0</v>
      </c>
      <c r="F37" s="85">
        <f>分析係数表!C40</f>
        <v>0.9626016260162602</v>
      </c>
      <c r="G37" s="110">
        <f t="shared" si="0"/>
        <v>0</v>
      </c>
      <c r="H37" s="110">
        <v>1.7861170167243431E-3</v>
      </c>
      <c r="I37" s="110">
        <f t="shared" si="1"/>
        <v>1.7861170167243431E-3</v>
      </c>
      <c r="J37" s="85">
        <f>分析係数表!G40</f>
        <v>0.50871012884234912</v>
      </c>
      <c r="K37" s="111">
        <f t="shared" si="2"/>
        <v>9.0861581770535285E-4</v>
      </c>
      <c r="L37" s="79"/>
      <c r="M37" s="80"/>
      <c r="N37" s="81">
        <f>分析係数表!H40</f>
        <v>2.9858970605961464E-2</v>
      </c>
      <c r="O37" s="82">
        <f t="shared" si="3"/>
        <v>0.20846756097258992</v>
      </c>
      <c r="P37" s="76">
        <f>分析係数表!C40</f>
        <v>0.9626016260162602</v>
      </c>
      <c r="Q37" s="82">
        <f t="shared" si="4"/>
        <v>0.20067121316385891</v>
      </c>
      <c r="R37" s="83">
        <v>0.20102876480230364</v>
      </c>
      <c r="S37" s="84">
        <f t="shared" si="5"/>
        <v>0.20281488181902799</v>
      </c>
      <c r="T37" s="85">
        <f>分析係数表!F40</f>
        <v>0.70414515272885203</v>
      </c>
      <c r="U37" s="86">
        <f t="shared" si="6"/>
        <v>0.14281111593414353</v>
      </c>
      <c r="V37" s="87">
        <f>分析係数表!D40</f>
        <v>8.6039666071514739E-2</v>
      </c>
      <c r="W37" s="88">
        <f t="shared" si="7"/>
        <v>0</v>
      </c>
      <c r="X37" s="76">
        <f>分析係数表!E40</f>
        <v>4.8545094822178253E-2</v>
      </c>
      <c r="Y37" s="89">
        <f t="shared" si="8"/>
        <v>0</v>
      </c>
    </row>
    <row r="38" spans="1:25" x14ac:dyDescent="0.2">
      <c r="A38" s="6" t="s">
        <v>26</v>
      </c>
      <c r="B38" s="5" t="s">
        <v>277</v>
      </c>
      <c r="C38" s="90"/>
      <c r="D38" s="107">
        <f>投入係数表!AN38</f>
        <v>0</v>
      </c>
      <c r="E38" s="110">
        <f t="shared" si="9"/>
        <v>0</v>
      </c>
      <c r="F38" s="85">
        <f>分析係数表!C41</f>
        <v>0.80407934786411506</v>
      </c>
      <c r="G38" s="110">
        <f t="shared" si="0"/>
        <v>0</v>
      </c>
      <c r="H38" s="110">
        <v>5.4946824804143705E-3</v>
      </c>
      <c r="I38" s="110">
        <f t="shared" si="1"/>
        <v>5.4946824804143705E-3</v>
      </c>
      <c r="J38" s="85">
        <f>分析係数表!G41</f>
        <v>0.44359889765752225</v>
      </c>
      <c r="K38" s="111">
        <f t="shared" si="2"/>
        <v>2.4374350912899148E-3</v>
      </c>
      <c r="L38" s="79"/>
      <c r="M38" s="80"/>
      <c r="N38" s="81">
        <f>分析係数表!H41</f>
        <v>5.117122701886706E-2</v>
      </c>
      <c r="O38" s="82">
        <f t="shared" si="3"/>
        <v>0.35726418801819287</v>
      </c>
      <c r="P38" s="76">
        <f>分析係数表!C41</f>
        <v>0.80407934786411506</v>
      </c>
      <c r="Q38" s="82">
        <f t="shared" si="4"/>
        <v>0.28726875531687113</v>
      </c>
      <c r="R38" s="83">
        <v>0.29248826838425673</v>
      </c>
      <c r="S38" s="84">
        <f t="shared" si="5"/>
        <v>0.29798295086467108</v>
      </c>
      <c r="T38" s="85">
        <f>分析係数表!F41</f>
        <v>0.54800826756858323</v>
      </c>
      <c r="U38" s="86">
        <f t="shared" si="6"/>
        <v>0.16329712066832267</v>
      </c>
      <c r="V38" s="87">
        <f>分析係数表!D41</f>
        <v>0.13760491043467368</v>
      </c>
      <c r="W38" s="88">
        <f t="shared" si="7"/>
        <v>0</v>
      </c>
      <c r="X38" s="76">
        <f>分析係数表!E41</f>
        <v>0.12955655768508079</v>
      </c>
      <c r="Y38" s="89">
        <f t="shared" si="8"/>
        <v>0</v>
      </c>
    </row>
    <row r="39" spans="1:25" x14ac:dyDescent="0.2">
      <c r="A39" s="6" t="s">
        <v>51</v>
      </c>
      <c r="B39" s="5" t="s">
        <v>368</v>
      </c>
      <c r="C39" s="90"/>
      <c r="D39" s="107">
        <f>投入係数表!AN39</f>
        <v>0</v>
      </c>
      <c r="E39" s="110">
        <f t="shared" si="9"/>
        <v>0</v>
      </c>
      <c r="F39" s="85">
        <f>分析係数表!C42</f>
        <v>0.72084063047285463</v>
      </c>
      <c r="G39" s="110">
        <f>E39*F39</f>
        <v>0</v>
      </c>
      <c r="H39" s="110">
        <v>1.9343255629363256E-2</v>
      </c>
      <c r="I39" s="110">
        <f>C39+H39</f>
        <v>1.9343255629363256E-2</v>
      </c>
      <c r="J39" s="85">
        <f>分析係数表!G42</f>
        <v>0.48553519768563164</v>
      </c>
      <c r="K39" s="111">
        <f>I39*J39</f>
        <v>9.3918314458865948E-3</v>
      </c>
      <c r="L39" s="79"/>
      <c r="M39" s="80"/>
      <c r="N39" s="81">
        <f>分析係数表!H42</f>
        <v>1.3345272329654056E-2</v>
      </c>
      <c r="O39" s="82">
        <f t="shared" si="3"/>
        <v>9.3173217851071036E-2</v>
      </c>
      <c r="P39" s="76">
        <f>分析係数表!C42</f>
        <v>0.72084063047285463</v>
      </c>
      <c r="Q39" s="82">
        <f>O39*P39</f>
        <v>6.7163041098950674E-2</v>
      </c>
      <c r="R39" s="83">
        <v>7.0616634411036522E-2</v>
      </c>
      <c r="S39" s="84">
        <f>I39+R39</f>
        <v>8.9959890040399781E-2</v>
      </c>
      <c r="T39" s="85">
        <f>分析係数表!F42</f>
        <v>0.55737704918032782</v>
      </c>
      <c r="U39" s="86">
        <f>S39*T39</f>
        <v>5.0141578055304795E-2</v>
      </c>
      <c r="V39" s="87">
        <f>分析係数表!D42</f>
        <v>0.19961427193828352</v>
      </c>
      <c r="W39" s="88">
        <f>ROUND(S39*V39,0)</f>
        <v>0</v>
      </c>
      <c r="X39" s="76">
        <f>分析係数表!E42</f>
        <v>0.15043394406943106</v>
      </c>
      <c r="Y39" s="89">
        <f>ROUND(S39*X39,0)</f>
        <v>0</v>
      </c>
    </row>
    <row r="40" spans="1:25" x14ac:dyDescent="0.2">
      <c r="A40" s="6" t="s">
        <v>195</v>
      </c>
      <c r="B40" s="5" t="s">
        <v>41</v>
      </c>
      <c r="C40" s="90"/>
      <c r="D40" s="107">
        <f>投入係数表!AN40</f>
        <v>0</v>
      </c>
      <c r="E40" s="110">
        <f t="shared" si="9"/>
        <v>0</v>
      </c>
      <c r="F40" s="85">
        <f>分析係数表!C43</f>
        <v>0.38963327337469256</v>
      </c>
      <c r="G40" s="110">
        <f>E40*F40</f>
        <v>0</v>
      </c>
      <c r="H40" s="110">
        <v>0.7060275522612689</v>
      </c>
      <c r="I40" s="110">
        <f>C40+H40</f>
        <v>0.7060275522612689</v>
      </c>
      <c r="J40" s="85">
        <f>分析係数表!G43</f>
        <v>0.33758167298539971</v>
      </c>
      <c r="K40" s="111">
        <f>I40*J40</f>
        <v>0.23834196226614587</v>
      </c>
      <c r="L40" s="79"/>
      <c r="M40" s="80"/>
      <c r="N40" s="81">
        <f>分析係数表!H43</f>
        <v>3.6299140736659033E-2</v>
      </c>
      <c r="O40" s="82">
        <f t="shared" si="3"/>
        <v>0.25343115255491322</v>
      </c>
      <c r="P40" s="76">
        <f>分析係数表!C43</f>
        <v>0.38963327337469256</v>
      </c>
      <c r="Q40" s="82">
        <f>O40*P40</f>
        <v>9.8745209545091917E-2</v>
      </c>
      <c r="R40" s="83">
        <v>0.17651929531248309</v>
      </c>
      <c r="S40" s="84">
        <f>I40+R40</f>
        <v>0.88254684757375201</v>
      </c>
      <c r="T40" s="85">
        <f>分析係数表!F43</f>
        <v>0.6053884004194563</v>
      </c>
      <c r="U40" s="86">
        <f>S40*T40</f>
        <v>0.53428362434790744</v>
      </c>
      <c r="V40" s="87">
        <f>分析係数表!D43</f>
        <v>0.1323707348552069</v>
      </c>
      <c r="W40" s="88">
        <f>ROUND(S40*V40,0)</f>
        <v>0</v>
      </c>
      <c r="X40" s="76">
        <f>分析係数表!E43</f>
        <v>0.1111559248205211</v>
      </c>
      <c r="Y40" s="89">
        <f>ROUND(S40*X40,0)</f>
        <v>0</v>
      </c>
    </row>
    <row r="41" spans="1:25" x14ac:dyDescent="0.2">
      <c r="A41" s="6" t="s">
        <v>341</v>
      </c>
      <c r="B41" s="5" t="s">
        <v>42</v>
      </c>
      <c r="C41" s="163"/>
      <c r="D41" s="107">
        <f>投入係数表!AN41</f>
        <v>0</v>
      </c>
      <c r="E41" s="110">
        <f t="shared" si="9"/>
        <v>0</v>
      </c>
      <c r="F41" s="85">
        <f>分析係数表!C44</f>
        <v>0.46868809379421872</v>
      </c>
      <c r="G41" s="110">
        <f>E41*F41</f>
        <v>0</v>
      </c>
      <c r="H41" s="110">
        <v>6.8173139121076934E-3</v>
      </c>
      <c r="I41" s="110">
        <f>C41+H41</f>
        <v>6.8173139121076934E-3</v>
      </c>
      <c r="J41" s="85">
        <f>分析係数表!G44</f>
        <v>0.26169007702763936</v>
      </c>
      <c r="K41" s="111">
        <f>I41*J41</f>
        <v>1.7840234027810596E-3</v>
      </c>
      <c r="L41" s="79"/>
      <c r="M41" s="80"/>
      <c r="N41" s="81">
        <f>分析係数表!H44</f>
        <v>0.11189365109431233</v>
      </c>
      <c r="O41" s="82">
        <f t="shared" si="3"/>
        <v>0.78121234786614147</v>
      </c>
      <c r="P41" s="76">
        <f>分析係数表!C44</f>
        <v>0.46868809379421872</v>
      </c>
      <c r="Q41" s="82">
        <f>O41*P41</f>
        <v>0.36614492616988792</v>
      </c>
      <c r="R41" s="83">
        <v>0.37210840596782668</v>
      </c>
      <c r="S41" s="84">
        <f>I41+R41</f>
        <v>0.3789257198799344</v>
      </c>
      <c r="T41" s="85">
        <f>分析係数表!F44</f>
        <v>0.56748980516538283</v>
      </c>
      <c r="U41" s="86">
        <f>S41*T41</f>
        <v>0.2150364829468164</v>
      </c>
      <c r="V41" s="87">
        <f>分析係数表!D44</f>
        <v>0.1153375623017671</v>
      </c>
      <c r="W41" s="88">
        <f>ROUND(S41*V41,0)</f>
        <v>0</v>
      </c>
      <c r="X41" s="76">
        <f>分析係数表!E44</f>
        <v>8.8151336656094245E-2</v>
      </c>
      <c r="Y41" s="89">
        <f>ROUND(S41*X41,0)</f>
        <v>0</v>
      </c>
    </row>
    <row r="42" spans="1:25" x14ac:dyDescent="0.2">
      <c r="A42" s="6" t="s">
        <v>342</v>
      </c>
      <c r="B42" s="5" t="s">
        <v>279</v>
      </c>
      <c r="C42" s="201">
        <f>最終需要_まとめ!C43</f>
        <v>100</v>
      </c>
      <c r="D42" s="107">
        <f>投入係数表!AN42</f>
        <v>0</v>
      </c>
      <c r="E42" s="110">
        <f t="shared" si="9"/>
        <v>0</v>
      </c>
      <c r="F42" s="85">
        <f>分析係数表!C45</f>
        <v>1</v>
      </c>
      <c r="G42" s="110">
        <f>E42*F42</f>
        <v>0</v>
      </c>
      <c r="H42" s="110">
        <v>6.4813134997547039E-2</v>
      </c>
      <c r="I42" s="110">
        <f>C42+H42</f>
        <v>100.06481313499755</v>
      </c>
      <c r="J42" s="85">
        <f>分析係数表!G45</f>
        <v>0</v>
      </c>
      <c r="K42" s="111">
        <f>I42*J42</f>
        <v>0</v>
      </c>
      <c r="L42" s="79"/>
      <c r="M42" s="80"/>
      <c r="N42" s="81">
        <f>分析係数表!H45</f>
        <v>0</v>
      </c>
      <c r="O42" s="82">
        <f t="shared" si="3"/>
        <v>0</v>
      </c>
      <c r="P42" s="76">
        <f>分析係数表!C45</f>
        <v>1</v>
      </c>
      <c r="Q42" s="82">
        <f>O42*P42</f>
        <v>0</v>
      </c>
      <c r="R42" s="83">
        <v>7.3667248716377609E-3</v>
      </c>
      <c r="S42" s="84">
        <f>I42+R42</f>
        <v>100.07217985986919</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投入係数表!AN43</f>
        <v>1.358695652173913E-3</v>
      </c>
      <c r="E43" s="110">
        <f t="shared" si="9"/>
        <v>0.1358695652173913</v>
      </c>
      <c r="F43" s="85">
        <f>分析係数表!C46</f>
        <v>0.536069455406472</v>
      </c>
      <c r="G43" s="110">
        <f>E43*F43</f>
        <v>7.2835523832401078E-2</v>
      </c>
      <c r="H43" s="110">
        <v>0.20587828157196109</v>
      </c>
      <c r="I43" s="110">
        <f>C43+H43</f>
        <v>0.20587828157196109</v>
      </c>
      <c r="J43" s="85">
        <f>分析係数表!G46</f>
        <v>9.4007050528789656E-3</v>
      </c>
      <c r="K43" s="111">
        <f>I43*J43</f>
        <v>1.9354010018515729E-3</v>
      </c>
      <c r="L43" s="79"/>
      <c r="M43" s="80"/>
      <c r="N43" s="81">
        <f>分析係数表!H46</f>
        <v>2.2310999374350673E-2</v>
      </c>
      <c r="O43" s="82">
        <f t="shared" si="3"/>
        <v>0.15576959044607017</v>
      </c>
      <c r="P43" s="76">
        <f>分析係数表!C46</f>
        <v>0.536069455406472</v>
      </c>
      <c r="Q43" s="82">
        <f>O43*P43</f>
        <v>8.3503319519314015E-2</v>
      </c>
      <c r="R43" s="83">
        <v>9.4688551061425125E-2</v>
      </c>
      <c r="S43" s="84">
        <f>I43+R43</f>
        <v>0.30056683263338624</v>
      </c>
      <c r="T43" s="85">
        <f>分析係数表!F46</f>
        <v>0.31345475910693305</v>
      </c>
      <c r="U43" s="86">
        <f>S43*T43</f>
        <v>9.4214104118631944E-2</v>
      </c>
      <c r="V43" s="87">
        <f>分析係数表!D46</f>
        <v>1.7626321974148062E-3</v>
      </c>
      <c r="W43" s="88">
        <f>ROUND(S43*V43,0)</f>
        <v>0</v>
      </c>
      <c r="X43" s="76">
        <f>分析係数表!E46</f>
        <v>4.4065804935370153E-3</v>
      </c>
      <c r="Y43" s="89">
        <f>ROUND(S43*X43,0)</f>
        <v>0</v>
      </c>
    </row>
    <row r="44" spans="1:25" x14ac:dyDescent="0.2">
      <c r="A44" s="192">
        <v>40</v>
      </c>
      <c r="B44" s="14" t="s">
        <v>151</v>
      </c>
      <c r="C44" s="197">
        <f>SUM(C5:C43)</f>
        <v>100</v>
      </c>
      <c r="D44" s="108">
        <f>投入係数表!AN44</f>
        <v>1</v>
      </c>
      <c r="E44" s="96">
        <f>SUM(E5:E43)</f>
        <v>100.00000000000001</v>
      </c>
      <c r="F44" s="98">
        <f>分析係数表!C47</f>
        <v>0.44522465035354009</v>
      </c>
      <c r="G44" s="96">
        <f>SUM(G5:G43)</f>
        <v>30.209283957060627</v>
      </c>
      <c r="H44" s="96">
        <f>SUM(H5:H43)</f>
        <v>34.749478302136936</v>
      </c>
      <c r="I44" s="96">
        <f>SUM(I5:I43)</f>
        <v>134.74947830213694</v>
      </c>
      <c r="J44" s="98">
        <f>分析係数表!G47</f>
        <v>0.26635660586338372</v>
      </c>
      <c r="K44" s="112">
        <f>SUM(K5:K43)</f>
        <v>11.129234404576973</v>
      </c>
      <c r="L44" s="94">
        <f>最終需要_まとめ!$L$33</f>
        <v>0.62733333333333341</v>
      </c>
      <c r="M44" s="91">
        <f>K44*L44</f>
        <v>6.9817397164712887</v>
      </c>
      <c r="N44" s="95">
        <f>分析係数表!H47</f>
        <v>1</v>
      </c>
      <c r="O44" s="96">
        <f>SUM(O5:O43)</f>
        <v>6.9817397164712887</v>
      </c>
      <c r="P44" s="92">
        <f>分析係数表!C47</f>
        <v>0.44522465035354009</v>
      </c>
      <c r="Q44" s="96">
        <f>SUM(Q5:Q43)</f>
        <v>3.3916802216367343</v>
      </c>
      <c r="R44" s="91">
        <f>SUM(R5:R43)</f>
        <v>3.804508802646692</v>
      </c>
      <c r="S44" s="97">
        <f>SUM(S5:S43)</f>
        <v>138.55398710478366</v>
      </c>
      <c r="T44" s="98">
        <f>分析係数表!F47</f>
        <v>0.51444037128882703</v>
      </c>
      <c r="U44" s="99">
        <f>SUM(U5:U43)</f>
        <v>20.999413249989061</v>
      </c>
      <c r="V44" s="100">
        <f>分析係数表!D47</f>
        <v>9.5757819315252443E-2</v>
      </c>
      <c r="W44" s="101">
        <f>SUM(W5:W43)</f>
        <v>4</v>
      </c>
      <c r="X44" s="92">
        <f>分析係数表!E47</f>
        <v>7.8077982415729788E-2</v>
      </c>
      <c r="Y44" s="102">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284</v>
      </c>
      <c r="S2" s="3" t="s">
        <v>153</v>
      </c>
      <c r="U2" s="64" t="s">
        <v>210</v>
      </c>
      <c r="W2" s="3" t="s">
        <v>130</v>
      </c>
      <c r="Y2" s="3" t="s">
        <v>154</v>
      </c>
    </row>
    <row r="3" spans="1:25" ht="44" x14ac:dyDescent="0.2">
      <c r="B3" s="65"/>
      <c r="C3" s="66" t="s">
        <v>228</v>
      </c>
      <c r="D3" s="66" t="s">
        <v>354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投入係数表!AO5</f>
        <v>0</v>
      </c>
      <c r="E5" s="110">
        <f>$C$43*D5</f>
        <v>0</v>
      </c>
      <c r="F5" s="85">
        <f>分析係数表!C8</f>
        <v>0.25708080716677228</v>
      </c>
      <c r="G5" s="110">
        <f t="shared" ref="G5:G38" si="0">E5*F5</f>
        <v>0</v>
      </c>
      <c r="H5" s="110">
        <f t="array" ref="H5:H43">MMULT(逆行列係数!C5:AO43,'39'!G5:G43)</f>
        <v>5.90214145930923E-3</v>
      </c>
      <c r="I5" s="110">
        <f t="shared" ref="I5:I38" si="1">C5+H5</f>
        <v>5.90214145930923E-3</v>
      </c>
      <c r="J5" s="85">
        <f>分析係数表!G8</f>
        <v>0.11961316593145571</v>
      </c>
      <c r="K5" s="111">
        <f t="shared" ref="K5:K38" si="2">I5*J5</f>
        <v>7.0597382572327907E-4</v>
      </c>
      <c r="L5" s="79" t="s">
        <v>178</v>
      </c>
      <c r="M5" s="80" t="s">
        <v>178</v>
      </c>
      <c r="N5" s="81">
        <f>分析係数表!H8</f>
        <v>1.1829938181254628E-2</v>
      </c>
      <c r="O5" s="82">
        <f t="shared" ref="O5:O43" si="3">$M$44*N5</f>
        <v>0.10738418144788382</v>
      </c>
      <c r="P5" s="76">
        <f>分析係数表!C8</f>
        <v>0.25708080716677228</v>
      </c>
      <c r="Q5" s="82">
        <f t="shared" ref="Q5:Q38" si="4">O5*P5</f>
        <v>2.7606412043565107E-2</v>
      </c>
      <c r="R5" s="83">
        <f t="array" ref="R5:R43">MMULT(逆行列係数!C5:AO43,'39'!Q5:Q43)</f>
        <v>4.0024508950196908E-2</v>
      </c>
      <c r="S5" s="84">
        <f t="shared" ref="S5:S38" si="5">I5+R5</f>
        <v>4.5926650409506137E-2</v>
      </c>
      <c r="T5" s="85">
        <f>分析係数表!F8</f>
        <v>0.4511367492365117</v>
      </c>
      <c r="U5" s="86">
        <f t="shared" ref="U5:U38" si="6">S5*T5</f>
        <v>2.0719199769066308E-2</v>
      </c>
      <c r="V5" s="87">
        <f>分析係数表!D8</f>
        <v>0.32558534102477094</v>
      </c>
      <c r="W5" s="167">
        <f t="shared" ref="W5:W38" si="7">ROUND(S5*V5,0)</f>
        <v>0</v>
      </c>
      <c r="X5" s="76">
        <f>分析係数表!E8</f>
        <v>0.2662029182219206</v>
      </c>
      <c r="Y5" s="166">
        <f t="shared" ref="Y5:Y38" si="8">ROUND(S5*X5,0)</f>
        <v>0</v>
      </c>
    </row>
    <row r="6" spans="1:25" x14ac:dyDescent="0.2">
      <c r="A6" s="6" t="s">
        <v>220</v>
      </c>
      <c r="B6" s="5" t="s">
        <v>266</v>
      </c>
      <c r="C6" s="90"/>
      <c r="D6" s="107">
        <f>投入係数表!AO6</f>
        <v>0</v>
      </c>
      <c r="E6" s="110">
        <f t="shared" ref="E6:E43" si="9">$C$43*D6</f>
        <v>0</v>
      </c>
      <c r="F6" s="85">
        <f>分析係数表!C9</f>
        <v>5.5710306406685284E-2</v>
      </c>
      <c r="G6" s="110">
        <f t="shared" si="0"/>
        <v>0</v>
      </c>
      <c r="H6" s="110">
        <v>3.9365882976853343E-3</v>
      </c>
      <c r="I6" s="110">
        <f t="shared" si="1"/>
        <v>3.9365882976853343E-3</v>
      </c>
      <c r="J6" s="85">
        <f>分析係数表!G9</f>
        <v>0.27272727272727271</v>
      </c>
      <c r="K6" s="111">
        <f t="shared" si="2"/>
        <v>1.0736149902778184E-3</v>
      </c>
      <c r="L6" s="79"/>
      <c r="M6" s="80"/>
      <c r="N6" s="81">
        <f>分析係数表!H9</f>
        <v>6.1990942434522072E-4</v>
      </c>
      <c r="O6" s="82">
        <f t="shared" si="3"/>
        <v>5.6271186784917293E-3</v>
      </c>
      <c r="P6" s="76">
        <f>分析係数表!C9</f>
        <v>5.5710306406685284E-2</v>
      </c>
      <c r="Q6" s="82">
        <f t="shared" si="4"/>
        <v>3.1348850576555623E-4</v>
      </c>
      <c r="R6" s="83">
        <v>3.643038236437557E-4</v>
      </c>
      <c r="S6" s="84">
        <f t="shared" si="5"/>
        <v>4.3008921213290897E-3</v>
      </c>
      <c r="T6" s="85">
        <f>分析係数表!F9</f>
        <v>0.77272727272727271</v>
      </c>
      <c r="U6" s="86">
        <f t="shared" si="6"/>
        <v>3.3234166392088422E-3</v>
      </c>
      <c r="V6" s="87">
        <f>分析係数表!D9</f>
        <v>0</v>
      </c>
      <c r="W6" s="167">
        <f t="shared" si="7"/>
        <v>0</v>
      </c>
      <c r="X6" s="76">
        <f>分析係数表!E9</f>
        <v>0</v>
      </c>
      <c r="Y6" s="166">
        <f t="shared" si="8"/>
        <v>0</v>
      </c>
    </row>
    <row r="7" spans="1:25" x14ac:dyDescent="0.2">
      <c r="A7" s="6" t="s">
        <v>221</v>
      </c>
      <c r="B7" s="5" t="s">
        <v>267</v>
      </c>
      <c r="C7" s="90"/>
      <c r="D7" s="107">
        <f>投入係数表!AO7</f>
        <v>0</v>
      </c>
      <c r="E7" s="110">
        <f t="shared" si="9"/>
        <v>0</v>
      </c>
      <c r="F7" s="85">
        <f>分析係数表!C10</f>
        <v>2.7964205816555232E-3</v>
      </c>
      <c r="G7" s="110">
        <f t="shared" si="0"/>
        <v>0</v>
      </c>
      <c r="H7" s="110">
        <v>5.7655287655730828E-5</v>
      </c>
      <c r="I7" s="110">
        <f t="shared" si="1"/>
        <v>5.7655287655730828E-5</v>
      </c>
      <c r="J7" s="85">
        <f>分析係数表!G10</f>
        <v>0.2857142857142857</v>
      </c>
      <c r="K7" s="111">
        <f t="shared" si="2"/>
        <v>1.6472939330208808E-5</v>
      </c>
      <c r="L7" s="79"/>
      <c r="M7" s="80"/>
      <c r="N7" s="81">
        <f>分析係数表!H10</f>
        <v>1.205379436226818E-3</v>
      </c>
      <c r="O7" s="82">
        <f t="shared" si="3"/>
        <v>1.0941619652622806E-2</v>
      </c>
      <c r="P7" s="76">
        <f>分析係数表!C10</f>
        <v>2.7964205816555232E-3</v>
      </c>
      <c r="Q7" s="82">
        <f t="shared" si="4"/>
        <v>3.0597370393240972E-5</v>
      </c>
      <c r="R7" s="83">
        <v>5.4278627067975749E-5</v>
      </c>
      <c r="S7" s="84">
        <f t="shared" si="5"/>
        <v>1.1193391472370657E-4</v>
      </c>
      <c r="T7" s="85">
        <f>分析係数表!F10</f>
        <v>0.5714285714285714</v>
      </c>
      <c r="U7" s="86">
        <f t="shared" si="6"/>
        <v>6.3962236984975177E-5</v>
      </c>
      <c r="V7" s="87">
        <f>分析係数表!D10</f>
        <v>0.14285714285714285</v>
      </c>
      <c r="W7" s="167">
        <f t="shared" si="7"/>
        <v>0</v>
      </c>
      <c r="X7" s="76">
        <f>分析係数表!E10</f>
        <v>0</v>
      </c>
      <c r="Y7" s="166">
        <f t="shared" si="8"/>
        <v>0</v>
      </c>
    </row>
    <row r="8" spans="1:25" x14ac:dyDescent="0.2">
      <c r="A8" s="6" t="s">
        <v>222</v>
      </c>
      <c r="B8" s="5" t="s">
        <v>27</v>
      </c>
      <c r="C8" s="90"/>
      <c r="D8" s="107">
        <f>投入係数表!AO8</f>
        <v>2.9377203290246768E-4</v>
      </c>
      <c r="E8" s="110">
        <f t="shared" si="9"/>
        <v>2.9377203290246769E-2</v>
      </c>
      <c r="F8" s="85">
        <f>分析係数表!C11</f>
        <v>6.4759848893686245E-3</v>
      </c>
      <c r="G8" s="110">
        <f t="shared" si="0"/>
        <v>1.9024632459954831E-4</v>
      </c>
      <c r="H8" s="110">
        <v>9.5602371850686779E-4</v>
      </c>
      <c r="I8" s="110">
        <f t="shared" si="1"/>
        <v>9.5602371850686779E-4</v>
      </c>
      <c r="J8" s="85">
        <f>分析係数表!G11</f>
        <v>0.45</v>
      </c>
      <c r="K8" s="111">
        <f t="shared" si="2"/>
        <v>4.3021067332809054E-4</v>
      </c>
      <c r="L8" s="79"/>
      <c r="M8" s="80"/>
      <c r="N8" s="81">
        <f>分析係数表!H11</f>
        <v>-2.2959608309082246E-5</v>
      </c>
      <c r="O8" s="82">
        <f t="shared" si="3"/>
        <v>-2.0841180290710106E-4</v>
      </c>
      <c r="P8" s="76">
        <f>分析係数表!C11</f>
        <v>6.4759848893686245E-3</v>
      </c>
      <c r="Q8" s="82">
        <f t="shared" si="4"/>
        <v>-1.3496716863924585E-6</v>
      </c>
      <c r="R8" s="83">
        <v>7.0279600767244541E-5</v>
      </c>
      <c r="S8" s="84">
        <f t="shared" si="5"/>
        <v>1.0263033192741123E-3</v>
      </c>
      <c r="T8" s="85">
        <f>分析係数表!F11</f>
        <v>0.7</v>
      </c>
      <c r="U8" s="86">
        <f t="shared" si="6"/>
        <v>7.1841232349187855E-4</v>
      </c>
      <c r="V8" s="87">
        <f>分析係数表!D11</f>
        <v>0</v>
      </c>
      <c r="W8" s="167">
        <f t="shared" si="7"/>
        <v>0</v>
      </c>
      <c r="X8" s="76">
        <f>分析係数表!E11</f>
        <v>0</v>
      </c>
      <c r="Y8" s="166">
        <f t="shared" si="8"/>
        <v>0</v>
      </c>
    </row>
    <row r="9" spans="1:25" x14ac:dyDescent="0.2">
      <c r="A9" s="6" t="s">
        <v>223</v>
      </c>
      <c r="B9" s="5" t="s">
        <v>191</v>
      </c>
      <c r="C9" s="90"/>
      <c r="D9" s="107">
        <f>投入係数表!AO9</f>
        <v>2.3501762632197414E-3</v>
      </c>
      <c r="E9" s="110">
        <f t="shared" si="9"/>
        <v>0.23501762632197415</v>
      </c>
      <c r="F9" s="85">
        <f>分析係数表!C12</f>
        <v>0.17595248540478525</v>
      </c>
      <c r="G9" s="110">
        <f t="shared" si="0"/>
        <v>4.1351935465284428E-2</v>
      </c>
      <c r="H9" s="110">
        <v>4.8447126317852633E-2</v>
      </c>
      <c r="I9" s="110">
        <f t="shared" si="1"/>
        <v>4.8447126317852633E-2</v>
      </c>
      <c r="J9" s="85">
        <f>分析係数表!G12</f>
        <v>0.14349788595589075</v>
      </c>
      <c r="K9" s="111">
        <f t="shared" si="2"/>
        <v>6.9520602072498505E-3</v>
      </c>
      <c r="L9" s="79"/>
      <c r="M9" s="80"/>
      <c r="N9" s="81">
        <f>分析係数表!H12</f>
        <v>9.2205786969274298E-2</v>
      </c>
      <c r="O9" s="82">
        <f t="shared" si="3"/>
        <v>0.83698180047491777</v>
      </c>
      <c r="P9" s="76">
        <f>分析係数表!C12</f>
        <v>0.17595248540478525</v>
      </c>
      <c r="Q9" s="82">
        <f t="shared" si="4"/>
        <v>0.14726902803213385</v>
      </c>
      <c r="R9" s="83">
        <v>0.1637348819420289</v>
      </c>
      <c r="S9" s="84">
        <f t="shared" si="5"/>
        <v>0.21218200825988154</v>
      </c>
      <c r="T9" s="85">
        <f>分析係数表!F12</f>
        <v>0.29285224545766197</v>
      </c>
      <c r="U9" s="86">
        <f t="shared" si="6"/>
        <v>6.2137977564622492E-2</v>
      </c>
      <c r="V9" s="87">
        <f>分析係数表!D12</f>
        <v>4.4880585075991318E-2</v>
      </c>
      <c r="W9" s="167">
        <f t="shared" si="7"/>
        <v>0</v>
      </c>
      <c r="X9" s="76">
        <f>分析係数表!E12</f>
        <v>4.4223517312307163E-2</v>
      </c>
      <c r="Y9" s="166">
        <f t="shared" si="8"/>
        <v>0</v>
      </c>
    </row>
    <row r="10" spans="1:25" x14ac:dyDescent="0.2">
      <c r="A10" s="6" t="s">
        <v>224</v>
      </c>
      <c r="B10" s="5" t="s">
        <v>28</v>
      </c>
      <c r="C10" s="90"/>
      <c r="D10" s="107">
        <f>投入係数表!AO10</f>
        <v>4.9941245593419503E-3</v>
      </c>
      <c r="E10" s="110">
        <f t="shared" si="9"/>
        <v>0.49941245593419503</v>
      </c>
      <c r="F10" s="85">
        <f>分析係数表!C13</f>
        <v>0</v>
      </c>
      <c r="G10" s="110">
        <f t="shared" si="0"/>
        <v>0</v>
      </c>
      <c r="H10" s="110">
        <v>0</v>
      </c>
      <c r="I10" s="110">
        <f t="shared" si="1"/>
        <v>0</v>
      </c>
      <c r="J10" s="85">
        <f>分析係数表!G13</f>
        <v>0.2425249169435216</v>
      </c>
      <c r="K10" s="111">
        <f t="shared" si="2"/>
        <v>0</v>
      </c>
      <c r="L10" s="79"/>
      <c r="M10" s="80"/>
      <c r="N10" s="81">
        <f>分析係数表!H13</f>
        <v>1.40971995017765E-2</v>
      </c>
      <c r="O10" s="82">
        <f t="shared" si="3"/>
        <v>0.12796484698496005</v>
      </c>
      <c r="P10" s="76">
        <f>分析係数表!C13</f>
        <v>0</v>
      </c>
      <c r="Q10" s="82">
        <f t="shared" si="4"/>
        <v>0</v>
      </c>
      <c r="R10" s="83">
        <v>0</v>
      </c>
      <c r="S10" s="84">
        <f t="shared" si="5"/>
        <v>0</v>
      </c>
      <c r="T10" s="85">
        <f>分析係数表!F13</f>
        <v>0.37873754152823919</v>
      </c>
      <c r="U10" s="86">
        <f t="shared" si="6"/>
        <v>0</v>
      </c>
      <c r="V10" s="87">
        <f>分析係数表!D13</f>
        <v>0.50166112956810627</v>
      </c>
      <c r="W10" s="167">
        <f t="shared" si="7"/>
        <v>0</v>
      </c>
      <c r="X10" s="76">
        <f>分析係数表!E13</f>
        <v>0.36212624584717606</v>
      </c>
      <c r="Y10" s="166">
        <f t="shared" si="8"/>
        <v>0</v>
      </c>
    </row>
    <row r="11" spans="1:25" x14ac:dyDescent="0.2">
      <c r="A11" s="6" t="s">
        <v>225</v>
      </c>
      <c r="B11" s="5" t="s">
        <v>268</v>
      </c>
      <c r="C11" s="90"/>
      <c r="D11" s="107">
        <f>投入係数表!AO11</f>
        <v>0.1045828437132785</v>
      </c>
      <c r="E11" s="110">
        <f t="shared" si="9"/>
        <v>10.458284371327849</v>
      </c>
      <c r="F11" s="85">
        <f>分析係数表!C14</f>
        <v>0.19640062597809071</v>
      </c>
      <c r="G11" s="110">
        <f t="shared" si="0"/>
        <v>2.0540135971856723</v>
      </c>
      <c r="H11" s="110">
        <v>2.2501135573622224</v>
      </c>
      <c r="I11" s="110">
        <f t="shared" si="1"/>
        <v>2.2501135573622224</v>
      </c>
      <c r="J11" s="85">
        <f>分析係数表!G14</f>
        <v>0.16773857118025379</v>
      </c>
      <c r="K11" s="111">
        <f t="shared" si="2"/>
        <v>0.37743083310525721</v>
      </c>
      <c r="L11" s="79"/>
      <c r="M11" s="80"/>
      <c r="N11" s="81">
        <f>分析係数表!H14</f>
        <v>1.1652001216859241E-3</v>
      </c>
      <c r="O11" s="82">
        <f t="shared" si="3"/>
        <v>1.0576898997535378E-2</v>
      </c>
      <c r="P11" s="76">
        <f>分析係数表!C14</f>
        <v>0.19640062597809071</v>
      </c>
      <c r="Q11" s="82">
        <f t="shared" si="4"/>
        <v>2.0773095840229887E-3</v>
      </c>
      <c r="R11" s="83">
        <v>1.1650951535358228E-2</v>
      </c>
      <c r="S11" s="84">
        <f t="shared" si="5"/>
        <v>2.2617645088975808</v>
      </c>
      <c r="T11" s="85">
        <f>分析係数表!F14</f>
        <v>0.31948548583347819</v>
      </c>
      <c r="U11" s="86">
        <f t="shared" si="6"/>
        <v>0.72260093296606187</v>
      </c>
      <c r="V11" s="87">
        <f>分析係数表!D14</f>
        <v>9.0039979141317575E-2</v>
      </c>
      <c r="W11" s="167">
        <f t="shared" si="7"/>
        <v>0</v>
      </c>
      <c r="X11" s="76">
        <f>分析係数表!E14</f>
        <v>7.6134190856944201E-2</v>
      </c>
      <c r="Y11" s="166">
        <f t="shared" si="8"/>
        <v>0</v>
      </c>
    </row>
    <row r="12" spans="1:25" x14ac:dyDescent="0.2">
      <c r="A12" s="6" t="s">
        <v>226</v>
      </c>
      <c r="B12" s="5" t="s">
        <v>29</v>
      </c>
      <c r="C12" s="90"/>
      <c r="D12" s="107">
        <f>投入係数表!AO12</f>
        <v>7.9318448883666272E-3</v>
      </c>
      <c r="E12" s="110">
        <f t="shared" si="9"/>
        <v>0.7931844888366627</v>
      </c>
      <c r="F12" s="85">
        <f>分析係数表!C15</f>
        <v>0</v>
      </c>
      <c r="G12" s="110">
        <f t="shared" si="0"/>
        <v>0</v>
      </c>
      <c r="H12" s="110">
        <v>0</v>
      </c>
      <c r="I12" s="110">
        <f t="shared" si="1"/>
        <v>0</v>
      </c>
      <c r="J12" s="85">
        <f>分析係数表!G15</f>
        <v>9.5630372492836679E-2</v>
      </c>
      <c r="K12" s="111">
        <f t="shared" si="2"/>
        <v>0</v>
      </c>
      <c r="L12" s="79"/>
      <c r="M12" s="80"/>
      <c r="N12" s="81">
        <f>分析係数表!H15</f>
        <v>8.4950550743604306E-3</v>
      </c>
      <c r="O12" s="82">
        <f t="shared" si="3"/>
        <v>7.711236707562738E-2</v>
      </c>
      <c r="P12" s="76">
        <f>分析係数表!C15</f>
        <v>0</v>
      </c>
      <c r="Q12" s="82">
        <f t="shared" si="4"/>
        <v>0</v>
      </c>
      <c r="R12" s="83">
        <v>0</v>
      </c>
      <c r="S12" s="84">
        <f t="shared" si="5"/>
        <v>0</v>
      </c>
      <c r="T12" s="85">
        <f>分析係数表!F15</f>
        <v>0.30372492836676218</v>
      </c>
      <c r="U12" s="86">
        <f t="shared" si="6"/>
        <v>0</v>
      </c>
      <c r="V12" s="87">
        <f>分析係数表!D15</f>
        <v>2.2027220630372494E-2</v>
      </c>
      <c r="W12" s="167">
        <f t="shared" si="7"/>
        <v>0</v>
      </c>
      <c r="X12" s="76">
        <f>分析係数表!E15</f>
        <v>2.0355778414517668E-2</v>
      </c>
      <c r="Y12" s="166">
        <f t="shared" si="8"/>
        <v>0</v>
      </c>
    </row>
    <row r="13" spans="1:25" x14ac:dyDescent="0.2">
      <c r="A13" s="6" t="s">
        <v>227</v>
      </c>
      <c r="B13" s="5" t="s">
        <v>30</v>
      </c>
      <c r="C13" s="90"/>
      <c r="D13" s="107">
        <f>投入係数表!AO13</f>
        <v>1.4982373678025853E-2</v>
      </c>
      <c r="E13" s="110">
        <f t="shared" si="9"/>
        <v>1.4982373678025853</v>
      </c>
      <c r="F13" s="85">
        <f>分析係数表!C16</f>
        <v>6.4643221946592777E-2</v>
      </c>
      <c r="G13" s="110">
        <f t="shared" si="0"/>
        <v>9.6850890695541481E-2</v>
      </c>
      <c r="H13" s="110">
        <v>0.13000508823559731</v>
      </c>
      <c r="I13" s="110">
        <f t="shared" si="1"/>
        <v>0.13000508823559731</v>
      </c>
      <c r="J13" s="85">
        <f>分析係数表!G16</f>
        <v>3.2854209445585217E-2</v>
      </c>
      <c r="K13" s="111">
        <f t="shared" si="2"/>
        <v>4.2712143978841004E-3</v>
      </c>
      <c r="L13" s="79"/>
      <c r="M13" s="80"/>
      <c r="N13" s="81">
        <f>分析係数表!H16</f>
        <v>1.6731814555243689E-2</v>
      </c>
      <c r="O13" s="82">
        <f t="shared" si="3"/>
        <v>0.1518801013685499</v>
      </c>
      <c r="P13" s="76">
        <f>分析係数表!C16</f>
        <v>6.4643221946592777E-2</v>
      </c>
      <c r="Q13" s="82">
        <f t="shared" si="4"/>
        <v>9.8180191020381807E-3</v>
      </c>
      <c r="R13" s="83">
        <v>1.1645770360276631E-2</v>
      </c>
      <c r="S13" s="84">
        <f t="shared" si="5"/>
        <v>0.14165085859587395</v>
      </c>
      <c r="T13" s="85">
        <f>分析係数表!F16</f>
        <v>0.28747433264887062</v>
      </c>
      <c r="U13" s="86">
        <f t="shared" si="6"/>
        <v>4.0720986043988404E-2</v>
      </c>
      <c r="V13" s="87">
        <f>分析係数表!D16</f>
        <v>2.0533880903490759E-2</v>
      </c>
      <c r="W13" s="167">
        <f t="shared" si="7"/>
        <v>0</v>
      </c>
      <c r="X13" s="76">
        <f>分析係数表!E16</f>
        <v>1.9507186858316223E-2</v>
      </c>
      <c r="Y13" s="166">
        <f t="shared" si="8"/>
        <v>0</v>
      </c>
    </row>
    <row r="14" spans="1:25" x14ac:dyDescent="0.2">
      <c r="A14" s="6" t="s">
        <v>2</v>
      </c>
      <c r="B14" s="5" t="s">
        <v>365</v>
      </c>
      <c r="C14" s="90"/>
      <c r="D14" s="107">
        <f>投入係数表!AO14</f>
        <v>1.4394829612220916E-2</v>
      </c>
      <c r="E14" s="110">
        <f t="shared" si="9"/>
        <v>1.4394829612220916</v>
      </c>
      <c r="F14" s="85">
        <f>分析係数表!C17</f>
        <v>7.1833954921355581E-2</v>
      </c>
      <c r="G14" s="110">
        <f t="shared" si="0"/>
        <v>0.10340375414648717</v>
      </c>
      <c r="H14" s="110">
        <v>0.1295097238246945</v>
      </c>
      <c r="I14" s="110">
        <f t="shared" si="1"/>
        <v>0.1295097238246945</v>
      </c>
      <c r="J14" s="85">
        <f>分析係数表!G17</f>
        <v>0.22404227212681638</v>
      </c>
      <c r="K14" s="111">
        <f t="shared" si="2"/>
        <v>2.9015652788201039E-2</v>
      </c>
      <c r="L14" s="79"/>
      <c r="M14" s="80"/>
      <c r="N14" s="81">
        <f>分析係数表!H17</f>
        <v>2.8642111365580103E-3</v>
      </c>
      <c r="O14" s="82">
        <f t="shared" si="3"/>
        <v>2.5999372412660857E-2</v>
      </c>
      <c r="P14" s="76">
        <f>分析係数表!C17</f>
        <v>7.1833954921355581E-2</v>
      </c>
      <c r="Q14" s="82">
        <f t="shared" si="4"/>
        <v>1.8676377458746159E-3</v>
      </c>
      <c r="R14" s="83">
        <v>4.3076896267053508E-3</v>
      </c>
      <c r="S14" s="84">
        <f t="shared" si="5"/>
        <v>0.13381741345139986</v>
      </c>
      <c r="T14" s="85">
        <f>分析係数表!F17</f>
        <v>0.35984147952443857</v>
      </c>
      <c r="U14" s="86">
        <f t="shared" si="6"/>
        <v>4.815305604248523E-2</v>
      </c>
      <c r="V14" s="87">
        <f>分析係数表!D17</f>
        <v>0.11783355350066051</v>
      </c>
      <c r="W14" s="167">
        <f t="shared" si="7"/>
        <v>0</v>
      </c>
      <c r="X14" s="76">
        <f>分析係数表!E17</f>
        <v>0.10752972258916776</v>
      </c>
      <c r="Y14" s="166">
        <f t="shared" si="8"/>
        <v>0</v>
      </c>
    </row>
    <row r="15" spans="1:25" x14ac:dyDescent="0.2">
      <c r="A15" s="6" t="s">
        <v>3</v>
      </c>
      <c r="B15" s="5" t="s">
        <v>31</v>
      </c>
      <c r="C15" s="90"/>
      <c r="D15" s="107">
        <f>投入係数表!AO15</f>
        <v>4.9941245593419503E-3</v>
      </c>
      <c r="E15" s="110">
        <f t="shared" si="9"/>
        <v>0.49941245593419503</v>
      </c>
      <c r="F15" s="85">
        <f>分析係数表!C18</f>
        <v>8.5547050877982866E-2</v>
      </c>
      <c r="G15" s="110">
        <f t="shared" si="0"/>
        <v>4.2723262776900958E-2</v>
      </c>
      <c r="H15" s="110">
        <v>4.7718723994442672E-2</v>
      </c>
      <c r="I15" s="110">
        <f t="shared" si="1"/>
        <v>4.7718723994442672E-2</v>
      </c>
      <c r="J15" s="85">
        <f>分析係数表!G18</f>
        <v>0.21485411140583555</v>
      </c>
      <c r="K15" s="111">
        <f t="shared" si="2"/>
        <v>1.0252564041246304E-2</v>
      </c>
      <c r="L15" s="79"/>
      <c r="M15" s="80"/>
      <c r="N15" s="81">
        <f>分析係数表!H18</f>
        <v>4.4771236202710384E-4</v>
      </c>
      <c r="O15" s="82">
        <f t="shared" si="3"/>
        <v>4.064030156688471E-3</v>
      </c>
      <c r="P15" s="76">
        <f>分析係数表!C18</f>
        <v>8.5547050877982866E-2</v>
      </c>
      <c r="Q15" s="82">
        <f t="shared" si="4"/>
        <v>3.4766579458388533E-4</v>
      </c>
      <c r="R15" s="83">
        <v>8.6575175241115855E-4</v>
      </c>
      <c r="S15" s="84">
        <f t="shared" si="5"/>
        <v>4.8584475746853831E-2</v>
      </c>
      <c r="T15" s="85">
        <f>分析係数表!F18</f>
        <v>0.45800176834659595</v>
      </c>
      <c r="U15" s="86">
        <f t="shared" si="6"/>
        <v>2.2251775806251359E-2</v>
      </c>
      <c r="V15" s="87">
        <f>分析係数表!D18</f>
        <v>9.637488947833775E-2</v>
      </c>
      <c r="W15" s="167">
        <f t="shared" si="7"/>
        <v>0</v>
      </c>
      <c r="X15" s="76">
        <f>分析係数表!E18</f>
        <v>8.3996463306808128E-2</v>
      </c>
      <c r="Y15" s="166">
        <f t="shared" si="8"/>
        <v>0</v>
      </c>
    </row>
    <row r="16" spans="1:25" x14ac:dyDescent="0.2">
      <c r="A16" s="6" t="s">
        <v>4</v>
      </c>
      <c r="B16" s="5" t="s">
        <v>32</v>
      </c>
      <c r="C16" s="90"/>
      <c r="D16" s="107">
        <f>投入係数表!AO16</f>
        <v>3.8190364277320798E-3</v>
      </c>
      <c r="E16" s="110">
        <f t="shared" si="9"/>
        <v>0.38190364277320799</v>
      </c>
      <c r="F16" s="85">
        <f>分析係数表!C19</f>
        <v>0.13115875912408759</v>
      </c>
      <c r="G16" s="110">
        <f t="shared" si="0"/>
        <v>5.0090007891102781E-2</v>
      </c>
      <c r="H16" s="110">
        <v>7.1855064001652535E-2</v>
      </c>
      <c r="I16" s="110">
        <f t="shared" si="1"/>
        <v>7.1855064001652535E-2</v>
      </c>
      <c r="J16" s="85">
        <f>分析係数表!G19</f>
        <v>5.7684761281883587E-2</v>
      </c>
      <c r="K16" s="111">
        <f t="shared" si="2"/>
        <v>4.1449422138297937E-3</v>
      </c>
      <c r="L16" s="79"/>
      <c r="M16" s="80"/>
      <c r="N16" s="81">
        <f>分析係数表!H19</f>
        <v>-1.1479804154541123E-4</v>
      </c>
      <c r="O16" s="82">
        <f t="shared" si="3"/>
        <v>-1.0420590145355053E-3</v>
      </c>
      <c r="P16" s="76">
        <f>分析係数表!C19</f>
        <v>0.13115875912408759</v>
      </c>
      <c r="Q16" s="82">
        <f t="shared" si="4"/>
        <v>-1.3667516728054643E-4</v>
      </c>
      <c r="R16" s="83">
        <v>9.8305287893449538E-4</v>
      </c>
      <c r="S16" s="84">
        <f t="shared" si="5"/>
        <v>7.2838116880587028E-2</v>
      </c>
      <c r="T16" s="85">
        <f>分析係数表!F19</f>
        <v>0.24015696533682146</v>
      </c>
      <c r="U16" s="86">
        <f t="shared" si="6"/>
        <v>1.7492581110890488E-2</v>
      </c>
      <c r="V16" s="87">
        <f>分析係数表!D19</f>
        <v>2.0536298234139962E-2</v>
      </c>
      <c r="W16" s="167">
        <f t="shared" si="7"/>
        <v>0</v>
      </c>
      <c r="X16" s="76">
        <f>分析係数表!E19</f>
        <v>2.0274689339437543E-2</v>
      </c>
      <c r="Y16" s="166">
        <f t="shared" si="8"/>
        <v>0</v>
      </c>
    </row>
    <row r="17" spans="1:25" x14ac:dyDescent="0.2">
      <c r="A17" s="6" t="s">
        <v>5</v>
      </c>
      <c r="B17" s="5" t="s">
        <v>33</v>
      </c>
      <c r="C17" s="90"/>
      <c r="D17" s="107">
        <f>投入係数表!AO17</f>
        <v>3.2314923619271444E-3</v>
      </c>
      <c r="E17" s="110">
        <f t="shared" si="9"/>
        <v>0.32314923619271446</v>
      </c>
      <c r="F17" s="85">
        <f>分析係数表!C20</f>
        <v>0.10578609000584449</v>
      </c>
      <c r="G17" s="110">
        <f t="shared" si="0"/>
        <v>3.418469418520239E-2</v>
      </c>
      <c r="H17" s="110">
        <v>4.6599647923580942E-2</v>
      </c>
      <c r="I17" s="110">
        <f t="shared" si="1"/>
        <v>4.6599647923580942E-2</v>
      </c>
      <c r="J17" s="85">
        <f>分析係数表!G20</f>
        <v>0.10007552870090634</v>
      </c>
      <c r="K17" s="111">
        <f t="shared" si="2"/>
        <v>4.6634844032284548E-3</v>
      </c>
      <c r="L17" s="79"/>
      <c r="M17" s="80"/>
      <c r="N17" s="81">
        <f>分析係数表!H20</f>
        <v>5.5677050149524447E-4</v>
      </c>
      <c r="O17" s="82">
        <f t="shared" si="3"/>
        <v>5.0539862204972003E-3</v>
      </c>
      <c r="P17" s="76">
        <f>分析係数表!C20</f>
        <v>0.10578609000584449</v>
      </c>
      <c r="Q17" s="82">
        <f t="shared" si="4"/>
        <v>5.3464144120981465E-4</v>
      </c>
      <c r="R17" s="83">
        <v>1.687773909593948E-3</v>
      </c>
      <c r="S17" s="84">
        <f t="shared" si="5"/>
        <v>4.8287421833174887E-2</v>
      </c>
      <c r="T17" s="85">
        <f>分析係数表!F20</f>
        <v>0.22356495468277945</v>
      </c>
      <c r="U17" s="86">
        <f t="shared" si="6"/>
        <v>1.0795375273881998E-2</v>
      </c>
      <c r="V17" s="87">
        <f>分析係数表!D20</f>
        <v>3.8519637462235648E-2</v>
      </c>
      <c r="W17" s="167">
        <f t="shared" si="7"/>
        <v>0</v>
      </c>
      <c r="X17" s="76">
        <f>分析係数表!E20</f>
        <v>4.1163141993957701E-2</v>
      </c>
      <c r="Y17" s="166">
        <f t="shared" si="8"/>
        <v>0</v>
      </c>
    </row>
    <row r="18" spans="1:25" x14ac:dyDescent="0.2">
      <c r="A18" s="6" t="s">
        <v>6</v>
      </c>
      <c r="B18" s="5" t="s">
        <v>34</v>
      </c>
      <c r="C18" s="90"/>
      <c r="D18" s="107">
        <f>投入係数表!AO18</f>
        <v>4.7003525264394828E-3</v>
      </c>
      <c r="E18" s="110">
        <f t="shared" si="9"/>
        <v>0.4700352526439483</v>
      </c>
      <c r="F18" s="85">
        <f>分析係数表!C21</f>
        <v>0.49326544021024965</v>
      </c>
      <c r="G18" s="110">
        <f t="shared" si="0"/>
        <v>0.23185214580975308</v>
      </c>
      <c r="H18" s="110">
        <v>0.3470943444960008</v>
      </c>
      <c r="I18" s="110">
        <f t="shared" si="1"/>
        <v>0.3470943444960008</v>
      </c>
      <c r="J18" s="85">
        <f>分析係数表!G21</f>
        <v>0.28516082529957654</v>
      </c>
      <c r="K18" s="111">
        <f t="shared" si="2"/>
        <v>9.8977709733295116E-2</v>
      </c>
      <c r="L18" s="79"/>
      <c r="M18" s="80"/>
      <c r="N18" s="81">
        <f>分析係数表!H21</f>
        <v>9.2412423444056041E-4</v>
      </c>
      <c r="O18" s="82">
        <f t="shared" si="3"/>
        <v>8.3885750670108176E-3</v>
      </c>
      <c r="P18" s="76">
        <f>分析係数表!C21</f>
        <v>0.49326544021024965</v>
      </c>
      <c r="Q18" s="82">
        <f t="shared" si="4"/>
        <v>4.1377941731658152E-3</v>
      </c>
      <c r="R18" s="83">
        <v>1.1584510866820958E-2</v>
      </c>
      <c r="S18" s="84">
        <f t="shared" si="5"/>
        <v>0.35867885536282174</v>
      </c>
      <c r="T18" s="85">
        <f>分析係数表!F21</f>
        <v>0.42584917560140551</v>
      </c>
      <c r="U18" s="86">
        <f t="shared" si="6"/>
        <v>0.1527430948619134</v>
      </c>
      <c r="V18" s="87">
        <f>分析係数表!D21</f>
        <v>0.11514550860437878</v>
      </c>
      <c r="W18" s="167">
        <f t="shared" si="7"/>
        <v>0</v>
      </c>
      <c r="X18" s="76">
        <f>分析係数表!E21</f>
        <v>9.1990269393639065E-2</v>
      </c>
      <c r="Y18" s="166">
        <f t="shared" si="8"/>
        <v>0</v>
      </c>
    </row>
    <row r="19" spans="1:25" x14ac:dyDescent="0.2">
      <c r="A19" s="6" t="s">
        <v>7</v>
      </c>
      <c r="B19" s="5" t="s">
        <v>269</v>
      </c>
      <c r="C19" s="90"/>
      <c r="D19" s="107">
        <f>投入係数表!AO19</f>
        <v>0</v>
      </c>
      <c r="E19" s="110">
        <f t="shared" si="9"/>
        <v>0</v>
      </c>
      <c r="F19" s="85">
        <f>分析係数表!C22</f>
        <v>6.9390630503698536E-2</v>
      </c>
      <c r="G19" s="110">
        <f t="shared" si="0"/>
        <v>0</v>
      </c>
      <c r="H19" s="110">
        <v>3.2490052641516243E-3</v>
      </c>
      <c r="I19" s="110">
        <f t="shared" si="1"/>
        <v>3.2490052641516243E-3</v>
      </c>
      <c r="J19" s="85">
        <f>分析係数表!G22</f>
        <v>0.19456830158086744</v>
      </c>
      <c r="K19" s="111">
        <f t="shared" si="2"/>
        <v>6.3215343607327915E-4</v>
      </c>
      <c r="L19" s="79"/>
      <c r="M19" s="80"/>
      <c r="N19" s="81">
        <f>分析係数表!H22</f>
        <v>4.5919216618164492E-5</v>
      </c>
      <c r="O19" s="82">
        <f t="shared" si="3"/>
        <v>4.1682360581420211E-4</v>
      </c>
      <c r="P19" s="76">
        <f>分析係数表!C22</f>
        <v>6.9390630503698536E-2</v>
      </c>
      <c r="Q19" s="82">
        <f t="shared" si="4"/>
        <v>2.8923652816272588E-5</v>
      </c>
      <c r="R19" s="83">
        <v>3.2267133118900451E-4</v>
      </c>
      <c r="S19" s="84">
        <f t="shared" si="5"/>
        <v>3.571676595340629E-3</v>
      </c>
      <c r="T19" s="85">
        <f>分析係数表!F22</f>
        <v>0.41264693960275639</v>
      </c>
      <c r="U19" s="86">
        <f t="shared" si="6"/>
        <v>1.4738414163181031E-3</v>
      </c>
      <c r="V19" s="87">
        <f>分析係数表!D22</f>
        <v>5.3506282934738546E-2</v>
      </c>
      <c r="W19" s="167">
        <f t="shared" si="7"/>
        <v>0</v>
      </c>
      <c r="X19" s="76">
        <f>分析係数表!E22</f>
        <v>5.2492906364004867E-2</v>
      </c>
      <c r="Y19" s="166">
        <f t="shared" si="8"/>
        <v>0</v>
      </c>
    </row>
    <row r="20" spans="1:25" x14ac:dyDescent="0.2">
      <c r="A20" s="6" t="s">
        <v>8</v>
      </c>
      <c r="B20" s="5" t="s">
        <v>270</v>
      </c>
      <c r="C20" s="90"/>
      <c r="D20" s="107">
        <f>投入係数表!AO20</f>
        <v>0</v>
      </c>
      <c r="E20" s="110">
        <f t="shared" si="9"/>
        <v>0</v>
      </c>
      <c r="F20" s="85">
        <f>分析係数表!C23</f>
        <v>0</v>
      </c>
      <c r="G20" s="110">
        <f t="shared" si="0"/>
        <v>0</v>
      </c>
      <c r="H20" s="110">
        <v>0</v>
      </c>
      <c r="I20" s="110">
        <f t="shared" si="1"/>
        <v>0</v>
      </c>
      <c r="J20" s="85">
        <f>分析係数表!G23</f>
        <v>0.21586290978054729</v>
      </c>
      <c r="K20" s="111">
        <f t="shared" si="2"/>
        <v>0</v>
      </c>
      <c r="L20" s="79"/>
      <c r="M20" s="80"/>
      <c r="N20" s="81">
        <f>分析係数表!H23</f>
        <v>2.2959608309082246E-5</v>
      </c>
      <c r="O20" s="82">
        <f t="shared" si="3"/>
        <v>2.0841180290710106E-4</v>
      </c>
      <c r="P20" s="76">
        <f>分析係数表!C23</f>
        <v>0</v>
      </c>
      <c r="Q20" s="82">
        <f t="shared" si="4"/>
        <v>0</v>
      </c>
      <c r="R20" s="83">
        <v>0</v>
      </c>
      <c r="S20" s="84">
        <f t="shared" si="5"/>
        <v>0</v>
      </c>
      <c r="T20" s="85">
        <f>分析係数表!F23</f>
        <v>0.44086968301273366</v>
      </c>
      <c r="U20" s="86">
        <f t="shared" si="6"/>
        <v>0</v>
      </c>
      <c r="V20" s="87">
        <f>分析係数表!D23</f>
        <v>7.1254402600921155E-2</v>
      </c>
      <c r="W20" s="167">
        <f t="shared" si="7"/>
        <v>0</v>
      </c>
      <c r="X20" s="76">
        <f>分析係数表!E23</f>
        <v>7.0780276347873206E-2</v>
      </c>
      <c r="Y20" s="166">
        <f t="shared" si="8"/>
        <v>0</v>
      </c>
    </row>
    <row r="21" spans="1:25" x14ac:dyDescent="0.2">
      <c r="A21" s="6" t="s">
        <v>9</v>
      </c>
      <c r="B21" s="5" t="s">
        <v>271</v>
      </c>
      <c r="C21" s="90"/>
      <c r="D21" s="107">
        <f>投入係数表!AO21</f>
        <v>5.8754406580493537E-3</v>
      </c>
      <c r="E21" s="110">
        <f t="shared" si="9"/>
        <v>0.58754406580493534</v>
      </c>
      <c r="F21" s="85">
        <f>分析係数表!C24</f>
        <v>0.34782608695652173</v>
      </c>
      <c r="G21" s="110">
        <f t="shared" si="0"/>
        <v>0.20436315332345575</v>
      </c>
      <c r="H21" s="110">
        <v>0.2415000287273639</v>
      </c>
      <c r="I21" s="110">
        <f t="shared" si="1"/>
        <v>0.2415000287273639</v>
      </c>
      <c r="J21" s="85">
        <f>分析係数表!G24</f>
        <v>0.20816326530612245</v>
      </c>
      <c r="K21" s="111">
        <f t="shared" si="2"/>
        <v>5.0271434551410442E-2</v>
      </c>
      <c r="L21" s="79"/>
      <c r="M21" s="80"/>
      <c r="N21" s="81">
        <f>分析係数表!H24</f>
        <v>3.5587392879077485E-4</v>
      </c>
      <c r="O21" s="82">
        <f t="shared" si="3"/>
        <v>3.2303829450600666E-3</v>
      </c>
      <c r="P21" s="76">
        <f>分析係数表!C24</f>
        <v>0.34782608695652173</v>
      </c>
      <c r="Q21" s="82">
        <f t="shared" si="4"/>
        <v>1.1236114591513275E-3</v>
      </c>
      <c r="R21" s="83">
        <v>4.6650363177840257E-3</v>
      </c>
      <c r="S21" s="84">
        <f t="shared" si="5"/>
        <v>0.24616506504514793</v>
      </c>
      <c r="T21" s="85">
        <f>分析係数表!F24</f>
        <v>0.39183673469387753</v>
      </c>
      <c r="U21" s="86">
        <f t="shared" si="6"/>
        <v>9.645651528299673E-2</v>
      </c>
      <c r="V21" s="87">
        <f>分析係数表!D24</f>
        <v>9.6598639455782315E-2</v>
      </c>
      <c r="W21" s="167">
        <f t="shared" si="7"/>
        <v>0</v>
      </c>
      <c r="X21" s="76">
        <f>分析係数表!E24</f>
        <v>8.9795918367346933E-2</v>
      </c>
      <c r="Y21" s="166">
        <f t="shared" si="8"/>
        <v>0</v>
      </c>
    </row>
    <row r="22" spans="1:25" x14ac:dyDescent="0.2">
      <c r="A22" s="6" t="s">
        <v>10</v>
      </c>
      <c r="B22" s="5" t="s">
        <v>272</v>
      </c>
      <c r="C22" s="90"/>
      <c r="D22" s="107">
        <f>投入係数表!AO22</f>
        <v>8.8131609870740306E-3</v>
      </c>
      <c r="E22" s="110">
        <f t="shared" si="9"/>
        <v>0.88131609870740302</v>
      </c>
      <c r="F22" s="85">
        <f>分析係数表!C25</f>
        <v>2.4457402008422391E-2</v>
      </c>
      <c r="G22" s="110">
        <f t="shared" si="0"/>
        <v>2.1554702122581426E-2</v>
      </c>
      <c r="H22" s="110">
        <v>2.58159909291312E-2</v>
      </c>
      <c r="I22" s="110">
        <f t="shared" si="1"/>
        <v>2.58159909291312E-2</v>
      </c>
      <c r="J22" s="85">
        <f>分析係数表!G25</f>
        <v>0.19696969696969696</v>
      </c>
      <c r="K22" s="111">
        <f t="shared" si="2"/>
        <v>5.0849679102834182E-3</v>
      </c>
      <c r="L22" s="79"/>
      <c r="M22" s="80"/>
      <c r="N22" s="81">
        <f>分析係数表!H25</f>
        <v>5.165911869543506E-4</v>
      </c>
      <c r="O22" s="82">
        <f t="shared" si="3"/>
        <v>4.6892655654097743E-3</v>
      </c>
      <c r="P22" s="76">
        <f>分析係数表!C25</f>
        <v>2.4457402008422391E-2</v>
      </c>
      <c r="Q22" s="82">
        <f t="shared" si="4"/>
        <v>1.1468725305747898E-4</v>
      </c>
      <c r="R22" s="83">
        <v>1.160587180715604E-3</v>
      </c>
      <c r="S22" s="84">
        <f t="shared" si="5"/>
        <v>2.6976578109846803E-2</v>
      </c>
      <c r="T22" s="85">
        <f>分析係数表!F25</f>
        <v>0.35101010101010099</v>
      </c>
      <c r="U22" s="86">
        <f t="shared" si="6"/>
        <v>9.4690514072442063E-3</v>
      </c>
      <c r="V22" s="87">
        <f>分析係数表!D25</f>
        <v>2.5757575757575757E-2</v>
      </c>
      <c r="W22" s="167">
        <f t="shared" si="7"/>
        <v>0</v>
      </c>
      <c r="X22" s="76">
        <f>分析係数表!E25</f>
        <v>2.5757575757575757E-2</v>
      </c>
      <c r="Y22" s="166">
        <f t="shared" si="8"/>
        <v>0</v>
      </c>
    </row>
    <row r="23" spans="1:25" x14ac:dyDescent="0.2">
      <c r="A23" s="6" t="s">
        <v>11</v>
      </c>
      <c r="B23" s="5" t="s">
        <v>35</v>
      </c>
      <c r="C23" s="90"/>
      <c r="D23" s="107">
        <f>投入係数表!AO23</f>
        <v>8.8131609870740308E-4</v>
      </c>
      <c r="E23" s="110">
        <f t="shared" si="9"/>
        <v>8.8131609870740313E-2</v>
      </c>
      <c r="F23" s="85">
        <f>分析係数表!C26</f>
        <v>7.6803723816912361E-2</v>
      </c>
      <c r="G23" s="110">
        <f t="shared" si="0"/>
        <v>6.7688358240522066E-3</v>
      </c>
      <c r="H23" s="110">
        <v>1.2788209211379646E-2</v>
      </c>
      <c r="I23" s="110">
        <f t="shared" si="1"/>
        <v>1.2788209211379646E-2</v>
      </c>
      <c r="J23" s="85">
        <f>分析係数表!G26</f>
        <v>0.19661921708185054</v>
      </c>
      <c r="K23" s="111">
        <f t="shared" si="2"/>
        <v>2.5144076830203753E-3</v>
      </c>
      <c r="L23" s="79"/>
      <c r="M23" s="80"/>
      <c r="N23" s="81">
        <f>分析係数表!H26</f>
        <v>1.0945993261354961E-2</v>
      </c>
      <c r="O23" s="82">
        <f t="shared" si="3"/>
        <v>9.9360327035960427E-2</v>
      </c>
      <c r="P23" s="76">
        <f>分析係数表!C26</f>
        <v>7.6803723816912361E-2</v>
      </c>
      <c r="Q23" s="82">
        <f t="shared" si="4"/>
        <v>7.6312431160279947E-3</v>
      </c>
      <c r="R23" s="83">
        <v>8.2347634835026103E-3</v>
      </c>
      <c r="S23" s="84">
        <f t="shared" si="5"/>
        <v>2.1022972694882257E-2</v>
      </c>
      <c r="T23" s="85">
        <f>分析係数表!F26</f>
        <v>0.33496441281138789</v>
      </c>
      <c r="U23" s="86">
        <f t="shared" si="6"/>
        <v>7.0419477042910758E-3</v>
      </c>
      <c r="V23" s="87">
        <f>分析係数表!D26</f>
        <v>6.005338078291815E-2</v>
      </c>
      <c r="W23" s="167">
        <f t="shared" si="7"/>
        <v>0</v>
      </c>
      <c r="X23" s="76">
        <f>分析係数表!E26</f>
        <v>6.005338078291815E-2</v>
      </c>
      <c r="Y23" s="166">
        <f t="shared" si="8"/>
        <v>0</v>
      </c>
    </row>
    <row r="24" spans="1:25" x14ac:dyDescent="0.2">
      <c r="A24" s="6" t="s">
        <v>12</v>
      </c>
      <c r="B24" s="5" t="s">
        <v>366</v>
      </c>
      <c r="C24" s="90"/>
      <c r="D24" s="107">
        <f>投入係数表!AO24</f>
        <v>0</v>
      </c>
      <c r="E24" s="110">
        <f t="shared" si="9"/>
        <v>0</v>
      </c>
      <c r="F24" s="85">
        <f>分析係数表!C27</f>
        <v>1</v>
      </c>
      <c r="G24" s="110">
        <f t="shared" si="0"/>
        <v>0</v>
      </c>
      <c r="H24" s="110">
        <v>4.0458373616809658E-2</v>
      </c>
      <c r="I24" s="110">
        <f t="shared" si="1"/>
        <v>4.0458373616809658E-2</v>
      </c>
      <c r="J24" s="85">
        <f>分析係数表!G27</f>
        <v>0.17096451389423448</v>
      </c>
      <c r="K24" s="111">
        <f t="shared" si="2"/>
        <v>6.9169461783491846E-3</v>
      </c>
      <c r="L24" s="79"/>
      <c r="M24" s="80"/>
      <c r="N24" s="81">
        <f>分析係数表!H27</f>
        <v>1.0923033653045878E-2</v>
      </c>
      <c r="O24" s="82">
        <f t="shared" si="3"/>
        <v>9.915191523305332E-2</v>
      </c>
      <c r="P24" s="76">
        <f>分析係数表!C27</f>
        <v>1</v>
      </c>
      <c r="Q24" s="82">
        <f t="shared" si="4"/>
        <v>9.915191523305332E-2</v>
      </c>
      <c r="R24" s="83">
        <v>0.10314580729975067</v>
      </c>
      <c r="S24" s="84">
        <f t="shared" si="5"/>
        <v>0.14360418091656033</v>
      </c>
      <c r="T24" s="85">
        <f>分析係数表!F27</f>
        <v>0.32199214841043799</v>
      </c>
      <c r="U24" s="86">
        <f t="shared" si="6"/>
        <v>4.6239418734044482E-2</v>
      </c>
      <c r="V24" s="87">
        <f>分析係数表!D27</f>
        <v>3.2561003771842047E-2</v>
      </c>
      <c r="W24" s="167">
        <f t="shared" si="7"/>
        <v>0</v>
      </c>
      <c r="X24" s="76">
        <f>分析係数表!E27</f>
        <v>3.9334924178277268E-2</v>
      </c>
      <c r="Y24" s="166">
        <f t="shared" si="8"/>
        <v>0</v>
      </c>
    </row>
    <row r="25" spans="1:25" x14ac:dyDescent="0.2">
      <c r="A25" s="6" t="s">
        <v>13</v>
      </c>
      <c r="B25" s="5" t="s">
        <v>192</v>
      </c>
      <c r="C25" s="90"/>
      <c r="D25" s="107">
        <f>投入係数表!AO25</f>
        <v>0</v>
      </c>
      <c r="E25" s="110">
        <f t="shared" si="9"/>
        <v>0</v>
      </c>
      <c r="F25" s="85">
        <f>分析係数表!C28</f>
        <v>0.18074367492972143</v>
      </c>
      <c r="G25" s="110">
        <f t="shared" si="0"/>
        <v>0</v>
      </c>
      <c r="H25" s="110">
        <v>4.170891485364156E-2</v>
      </c>
      <c r="I25" s="110">
        <f t="shared" si="1"/>
        <v>4.170891485364156E-2</v>
      </c>
      <c r="J25" s="85">
        <f>分析係数表!G28</f>
        <v>0.12488465087665333</v>
      </c>
      <c r="K25" s="111">
        <f t="shared" si="2"/>
        <v>5.2088032699410865E-3</v>
      </c>
      <c r="L25" s="79"/>
      <c r="M25" s="80"/>
      <c r="N25" s="81">
        <f>分析係数表!H28</f>
        <v>2.063494796778767E-2</v>
      </c>
      <c r="O25" s="82">
        <f t="shared" si="3"/>
        <v>0.18731010786275709</v>
      </c>
      <c r="P25" s="76">
        <f>分析係数表!C28</f>
        <v>0.18074367492972143</v>
      </c>
      <c r="Q25" s="82">
        <f t="shared" si="4"/>
        <v>3.3855117246597226E-2</v>
      </c>
      <c r="R25" s="83">
        <v>3.9063123011840777E-2</v>
      </c>
      <c r="S25" s="84">
        <f t="shared" si="5"/>
        <v>8.0772037865482343E-2</v>
      </c>
      <c r="T25" s="85">
        <f>分析係数表!F28</f>
        <v>0.21337024505280427</v>
      </c>
      <c r="U25" s="86">
        <f t="shared" si="6"/>
        <v>1.7234349512772352E-2</v>
      </c>
      <c r="V25" s="87">
        <f>分析係数表!D28</f>
        <v>2.7888854711370859E-2</v>
      </c>
      <c r="W25" s="167">
        <f t="shared" si="7"/>
        <v>0</v>
      </c>
      <c r="X25" s="76">
        <f>分析係数表!E28</f>
        <v>2.7735055880241978E-2</v>
      </c>
      <c r="Y25" s="166">
        <f t="shared" si="8"/>
        <v>0</v>
      </c>
    </row>
    <row r="26" spans="1:25" x14ac:dyDescent="0.2">
      <c r="A26" s="6" t="s">
        <v>14</v>
      </c>
      <c r="B26" s="5" t="s">
        <v>50</v>
      </c>
      <c r="C26" s="90"/>
      <c r="D26" s="107">
        <f>投入係数表!AO26</f>
        <v>3.6427732079905996E-2</v>
      </c>
      <c r="E26" s="110">
        <f t="shared" si="9"/>
        <v>3.6427732079905994</v>
      </c>
      <c r="F26" s="85">
        <f>分析係数表!C29</f>
        <v>0.4900686838685725</v>
      </c>
      <c r="G26" s="110">
        <f t="shared" si="0"/>
        <v>1.7852090716716507</v>
      </c>
      <c r="H26" s="110">
        <v>1.9887767060264658</v>
      </c>
      <c r="I26" s="110">
        <f t="shared" si="1"/>
        <v>1.9887767060264658</v>
      </c>
      <c r="J26" s="85">
        <f>分析係数表!G29</f>
        <v>0.25811666442139297</v>
      </c>
      <c r="K26" s="111">
        <f t="shared" si="2"/>
        <v>0.51333640963851657</v>
      </c>
      <c r="L26" s="79"/>
      <c r="M26" s="80"/>
      <c r="N26" s="81">
        <f>分析係数表!H29</f>
        <v>9.8668916708280954E-3</v>
      </c>
      <c r="O26" s="82">
        <f t="shared" si="3"/>
        <v>8.9564972299326681E-2</v>
      </c>
      <c r="P26" s="76">
        <f>分析係数表!C29</f>
        <v>0.4900686838685725</v>
      </c>
      <c r="Q26" s="82">
        <f t="shared" si="4"/>
        <v>4.3892988095456179E-2</v>
      </c>
      <c r="R26" s="83">
        <v>6.3225625087907661E-2</v>
      </c>
      <c r="S26" s="84">
        <f t="shared" si="5"/>
        <v>2.0520023311143736</v>
      </c>
      <c r="T26" s="85">
        <f>分析係数表!F29</f>
        <v>0.3889263101172033</v>
      </c>
      <c r="U26" s="86">
        <f t="shared" si="6"/>
        <v>0.79807769499221293</v>
      </c>
      <c r="V26" s="87">
        <f>分析係数表!D29</f>
        <v>9.1472450491714943E-2</v>
      </c>
      <c r="W26" s="167">
        <f t="shared" si="7"/>
        <v>0</v>
      </c>
      <c r="X26" s="76">
        <f>分析係数表!E29</f>
        <v>6.1565404822847905E-2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0.22484760512926513</v>
      </c>
      <c r="I27" s="110">
        <f t="shared" si="1"/>
        <v>0.22484760512926513</v>
      </c>
      <c r="J27" s="85">
        <f>分析係数表!G30</f>
        <v>0.3444616177228233</v>
      </c>
      <c r="K27" s="111">
        <f t="shared" si="2"/>
        <v>7.7451369803929249E-2</v>
      </c>
      <c r="L27" s="79"/>
      <c r="M27" s="80"/>
      <c r="N27" s="81">
        <f>分析係数表!H30</f>
        <v>0</v>
      </c>
      <c r="O27" s="82">
        <f t="shared" si="3"/>
        <v>0</v>
      </c>
      <c r="P27" s="76">
        <f>分析係数表!C30</f>
        <v>1</v>
      </c>
      <c r="Q27" s="82">
        <f t="shared" si="4"/>
        <v>0</v>
      </c>
      <c r="R27" s="83">
        <v>2.4039386152213679E-2</v>
      </c>
      <c r="S27" s="84">
        <f t="shared" si="5"/>
        <v>0.24888699128147881</v>
      </c>
      <c r="T27" s="85">
        <f>分析係数表!F30</f>
        <v>0.4403400309119011</v>
      </c>
      <c r="U27" s="86">
        <f t="shared" si="6"/>
        <v>0.10959490543445644</v>
      </c>
      <c r="V27" s="87">
        <f>分析係数表!D30</f>
        <v>0.12627511591962906</v>
      </c>
      <c r="W27" s="167">
        <f t="shared" si="7"/>
        <v>0</v>
      </c>
      <c r="X27" s="76">
        <f>分析係数表!E30</f>
        <v>8.212261720762494E-2</v>
      </c>
      <c r="Y27" s="166">
        <f t="shared" si="8"/>
        <v>0</v>
      </c>
    </row>
    <row r="28" spans="1:25" x14ac:dyDescent="0.2">
      <c r="A28" s="6" t="s">
        <v>16</v>
      </c>
      <c r="B28" s="5" t="s">
        <v>193</v>
      </c>
      <c r="C28" s="90"/>
      <c r="D28" s="107">
        <f>投入係数表!AO28</f>
        <v>3.8190364277320798E-3</v>
      </c>
      <c r="E28" s="110">
        <f t="shared" si="9"/>
        <v>0.38190364277320799</v>
      </c>
      <c r="F28" s="85">
        <f>分析係数表!C31</f>
        <v>4.323595505617972E-2</v>
      </c>
      <c r="G28" s="110">
        <f t="shared" si="0"/>
        <v>1.6511968734733734E-2</v>
      </c>
      <c r="H28" s="110">
        <v>4.4357970578306892E-2</v>
      </c>
      <c r="I28" s="110">
        <f t="shared" si="1"/>
        <v>4.4357970578306892E-2</v>
      </c>
      <c r="J28" s="85">
        <f>分析係数表!G31</f>
        <v>7.0393374741200831E-2</v>
      </c>
      <c r="K28" s="111">
        <f t="shared" si="2"/>
        <v>3.1225072456779182E-3</v>
      </c>
      <c r="L28" s="79"/>
      <c r="M28" s="80"/>
      <c r="N28" s="81">
        <f>分析係数表!H31</f>
        <v>2.2758711736377779E-2</v>
      </c>
      <c r="O28" s="82">
        <f t="shared" si="3"/>
        <v>0.20658819963166394</v>
      </c>
      <c r="P28" s="76">
        <f>分析係数表!C31</f>
        <v>4.323595505617972E-2</v>
      </c>
      <c r="Q28" s="82">
        <f t="shared" si="4"/>
        <v>8.9320381144117056E-3</v>
      </c>
      <c r="R28" s="83">
        <v>1.1654231325959262E-2</v>
      </c>
      <c r="S28" s="84">
        <f t="shared" si="5"/>
        <v>5.6012201904266153E-2</v>
      </c>
      <c r="T28" s="85">
        <f>分析係数表!F31</f>
        <v>0.34575569358178054</v>
      </c>
      <c r="U28" s="86">
        <f t="shared" si="6"/>
        <v>1.9366537718452273E-2</v>
      </c>
      <c r="V28" s="87">
        <f>分析係数表!D31</f>
        <v>1.4492753623188406E-2</v>
      </c>
      <c r="W28" s="167">
        <f t="shared" si="7"/>
        <v>0</v>
      </c>
      <c r="X28" s="76">
        <f>分析係数表!E31</f>
        <v>1.2422360248447204E-2</v>
      </c>
      <c r="Y28" s="166">
        <f t="shared" si="8"/>
        <v>0</v>
      </c>
    </row>
    <row r="29" spans="1:25" x14ac:dyDescent="0.2">
      <c r="A29" s="6" t="s">
        <v>17</v>
      </c>
      <c r="B29" s="5" t="s">
        <v>273</v>
      </c>
      <c r="C29" s="90"/>
      <c r="D29" s="107">
        <f>投入係数表!AO29</f>
        <v>8.8131609870740308E-4</v>
      </c>
      <c r="E29" s="110">
        <f t="shared" si="9"/>
        <v>8.8131609870740313E-2</v>
      </c>
      <c r="F29" s="85">
        <f>分析係数表!C32</f>
        <v>0.52019105514546249</v>
      </c>
      <c r="G29" s="110">
        <f t="shared" si="0"/>
        <v>4.5845275130328662E-2</v>
      </c>
      <c r="H29" s="110">
        <v>0.11090240078049232</v>
      </c>
      <c r="I29" s="110">
        <f t="shared" si="1"/>
        <v>0.11090240078049232</v>
      </c>
      <c r="J29" s="85">
        <f>分析係数表!G32</f>
        <v>0.14013266998341625</v>
      </c>
      <c r="K29" s="111">
        <f t="shared" si="2"/>
        <v>1.5541049528941295E-2</v>
      </c>
      <c r="L29" s="79"/>
      <c r="M29" s="80"/>
      <c r="N29" s="81">
        <f>分析係数表!H32</f>
        <v>6.5492282701657108E-3</v>
      </c>
      <c r="O29" s="82">
        <f t="shared" si="3"/>
        <v>5.9449466779250573E-2</v>
      </c>
      <c r="P29" s="76">
        <f>分析係数表!C32</f>
        <v>0.52019105514546249</v>
      </c>
      <c r="Q29" s="82">
        <f t="shared" si="4"/>
        <v>3.0925080851733476E-2</v>
      </c>
      <c r="R29" s="83">
        <v>3.8876585449391897E-2</v>
      </c>
      <c r="S29" s="84">
        <f t="shared" si="5"/>
        <v>0.14977898622988423</v>
      </c>
      <c r="T29" s="85">
        <f>分析係数表!F32</f>
        <v>0.48341625207296851</v>
      </c>
      <c r="U29" s="86">
        <f t="shared" si="6"/>
        <v>7.2405596162539387E-2</v>
      </c>
      <c r="V29" s="87">
        <f>分析係数表!D32</f>
        <v>9.1210613598673301E-3</v>
      </c>
      <c r="W29" s="167">
        <f t="shared" si="7"/>
        <v>0</v>
      </c>
      <c r="X29" s="76">
        <f>分析係数表!E32</f>
        <v>1.4096185737976783E-2</v>
      </c>
      <c r="Y29" s="166">
        <f t="shared" si="8"/>
        <v>0</v>
      </c>
    </row>
    <row r="30" spans="1:25" x14ac:dyDescent="0.2">
      <c r="A30" s="6" t="s">
        <v>18</v>
      </c>
      <c r="B30" s="5" t="s">
        <v>274</v>
      </c>
      <c r="C30" s="90"/>
      <c r="D30" s="107">
        <f>投入係数表!AO30</f>
        <v>1.1163337250293772E-2</v>
      </c>
      <c r="E30" s="110">
        <f t="shared" si="9"/>
        <v>1.1163337250293772</v>
      </c>
      <c r="F30" s="85">
        <f>分析係数表!C33</f>
        <v>0.8616094310609943</v>
      </c>
      <c r="G30" s="110">
        <f t="shared" si="0"/>
        <v>0.96184366569676216</v>
      </c>
      <c r="H30" s="110">
        <v>1.4339625297830558</v>
      </c>
      <c r="I30" s="110">
        <f t="shared" si="1"/>
        <v>1.4339625297830558</v>
      </c>
      <c r="J30" s="85">
        <f>分析係数表!G33</f>
        <v>0.50771971496437052</v>
      </c>
      <c r="K30" s="111">
        <f t="shared" si="2"/>
        <v>0.72805104689104072</v>
      </c>
      <c r="L30" s="79"/>
      <c r="M30" s="80"/>
      <c r="N30" s="81">
        <f>分析係数表!H33</f>
        <v>9.6430354898145438E-4</v>
      </c>
      <c r="O30" s="82">
        <f t="shared" si="3"/>
        <v>8.7532957220982435E-3</v>
      </c>
      <c r="P30" s="76">
        <f>分析係数表!C33</f>
        <v>0.8616094310609943</v>
      </c>
      <c r="Q30" s="82">
        <f t="shared" si="4"/>
        <v>7.5419221470257028E-3</v>
      </c>
      <c r="R30" s="83">
        <v>2.1216550034459738E-2</v>
      </c>
      <c r="S30" s="84">
        <f t="shared" si="5"/>
        <v>1.4551790798175155</v>
      </c>
      <c r="T30" s="85">
        <f>分析係数表!F33</f>
        <v>0.64489311163895491</v>
      </c>
      <c r="U30" s="86">
        <f t="shared" si="6"/>
        <v>0.93843496477542865</v>
      </c>
      <c r="V30" s="87">
        <f>分析係数表!D33</f>
        <v>5.3444180522565318E-2</v>
      </c>
      <c r="W30" s="167">
        <f t="shared" si="7"/>
        <v>0</v>
      </c>
      <c r="X30" s="76">
        <f>分析係数表!E33</f>
        <v>5.6413301662707839E-2</v>
      </c>
      <c r="Y30" s="166">
        <f t="shared" si="8"/>
        <v>0</v>
      </c>
    </row>
    <row r="31" spans="1:25" x14ac:dyDescent="0.2">
      <c r="A31" s="6" t="s">
        <v>19</v>
      </c>
      <c r="B31" s="5" t="s">
        <v>275</v>
      </c>
      <c r="C31" s="90"/>
      <c r="D31" s="107">
        <f>投入係数表!AO31</f>
        <v>6.1985898942420681E-2</v>
      </c>
      <c r="E31" s="110">
        <f t="shared" si="9"/>
        <v>6.1985898942420681</v>
      </c>
      <c r="F31" s="85">
        <f>分析係数表!C34</f>
        <v>0.46533725073451271</v>
      </c>
      <c r="G31" s="110">
        <f t="shared" si="0"/>
        <v>2.884434779817338</v>
      </c>
      <c r="H31" s="110">
        <v>3.273740115126448</v>
      </c>
      <c r="I31" s="110">
        <f t="shared" si="1"/>
        <v>3.273740115126448</v>
      </c>
      <c r="J31" s="85">
        <f>分析係数表!G34</f>
        <v>0.42478189749182116</v>
      </c>
      <c r="K31" s="111">
        <f t="shared" si="2"/>
        <v>1.3906255379985057</v>
      </c>
      <c r="L31" s="79"/>
      <c r="M31" s="80"/>
      <c r="N31" s="81">
        <f>分析係数表!H34</f>
        <v>0.16189393808941618</v>
      </c>
      <c r="O31" s="82">
        <f t="shared" si="3"/>
        <v>1.4695637252486962</v>
      </c>
      <c r="P31" s="76">
        <f>分析係数表!C34</f>
        <v>0.46533725073451271</v>
      </c>
      <c r="Q31" s="82">
        <f t="shared" si="4"/>
        <v>0.68384274368639708</v>
      </c>
      <c r="R31" s="83">
        <v>0.74348731202311735</v>
      </c>
      <c r="S31" s="84">
        <f t="shared" si="5"/>
        <v>4.0172274271495656</v>
      </c>
      <c r="T31" s="85">
        <f>分析係数表!F34</f>
        <v>0.69907306434023986</v>
      </c>
      <c r="U31" s="86">
        <f t="shared" si="6"/>
        <v>2.8083354876491047</v>
      </c>
      <c r="V31" s="87">
        <f>分析係数表!D34</f>
        <v>0.22532715376226828</v>
      </c>
      <c r="W31" s="167">
        <f t="shared" si="7"/>
        <v>1</v>
      </c>
      <c r="X31" s="76">
        <f>分析係数表!E34</f>
        <v>0.16319520174482008</v>
      </c>
      <c r="Y31" s="166">
        <f t="shared" si="8"/>
        <v>1</v>
      </c>
    </row>
    <row r="32" spans="1:25" x14ac:dyDescent="0.2">
      <c r="A32" s="6" t="s">
        <v>20</v>
      </c>
      <c r="B32" s="5" t="s">
        <v>37</v>
      </c>
      <c r="C32" s="90"/>
      <c r="D32" s="107">
        <f>投入係数表!AO32</f>
        <v>2.3501762632197414E-3</v>
      </c>
      <c r="E32" s="110">
        <f t="shared" si="9"/>
        <v>0.23501762632197415</v>
      </c>
      <c r="F32" s="85">
        <f>分析係数表!C35</f>
        <v>0.39835445318599483</v>
      </c>
      <c r="G32" s="110">
        <f t="shared" si="0"/>
        <v>9.3620318022560475E-2</v>
      </c>
      <c r="H32" s="110">
        <v>0.43187853779900987</v>
      </c>
      <c r="I32" s="110">
        <f t="shared" si="1"/>
        <v>0.43187853779900987</v>
      </c>
      <c r="J32" s="85">
        <f>分析係数表!G35</f>
        <v>0.31392226148409896</v>
      </c>
      <c r="K32" s="111">
        <f t="shared" si="2"/>
        <v>0.13557628727231108</v>
      </c>
      <c r="L32" s="79"/>
      <c r="M32" s="80"/>
      <c r="N32" s="81">
        <f>分析係数表!H35</f>
        <v>6.1135697025008755E-2</v>
      </c>
      <c r="O32" s="82">
        <f t="shared" si="3"/>
        <v>0.55494852819088336</v>
      </c>
      <c r="P32" s="76">
        <f>分析係数表!C35</f>
        <v>0.39835445318599483</v>
      </c>
      <c r="Q32" s="82">
        <f t="shared" si="4"/>
        <v>0.22106621749385197</v>
      </c>
      <c r="R32" s="83">
        <v>0.28428553980289539</v>
      </c>
      <c r="S32" s="84">
        <f t="shared" si="5"/>
        <v>0.71616407760190526</v>
      </c>
      <c r="T32" s="85">
        <f>分析係数表!F35</f>
        <v>0.64325088339222614</v>
      </c>
      <c r="U32" s="86">
        <f t="shared" si="6"/>
        <v>0.46067317557120435</v>
      </c>
      <c r="V32" s="87">
        <f>分析係数表!D35</f>
        <v>6.9257950530035334E-2</v>
      </c>
      <c r="W32" s="167">
        <f t="shared" si="7"/>
        <v>0</v>
      </c>
      <c r="X32" s="76">
        <f>分析係数表!E35</f>
        <v>6.332155477031802E-2</v>
      </c>
      <c r="Y32" s="166">
        <f t="shared" si="8"/>
        <v>0</v>
      </c>
    </row>
    <row r="33" spans="1:25" x14ac:dyDescent="0.2">
      <c r="A33" s="6" t="s">
        <v>21</v>
      </c>
      <c r="B33" s="5" t="s">
        <v>38</v>
      </c>
      <c r="C33" s="90"/>
      <c r="D33" s="107">
        <f>投入係数表!AO33</f>
        <v>2.4383078730904818E-2</v>
      </c>
      <c r="E33" s="110">
        <f t="shared" si="9"/>
        <v>2.4383078730904817</v>
      </c>
      <c r="F33" s="85">
        <f>分析係数表!C36</f>
        <v>0.82984806862140492</v>
      </c>
      <c r="G33" s="110">
        <f t="shared" si="0"/>
        <v>2.023425079188502</v>
      </c>
      <c r="H33" s="110">
        <v>2.2528213702630837</v>
      </c>
      <c r="I33" s="110">
        <f t="shared" si="1"/>
        <v>2.2528213702630837</v>
      </c>
      <c r="J33" s="85">
        <f>分析係数表!G36</f>
        <v>2.3700511715593859E-2</v>
      </c>
      <c r="K33" s="111">
        <f t="shared" si="2"/>
        <v>5.3393019279060427E-2</v>
      </c>
      <c r="L33" s="79"/>
      <c r="M33" s="80"/>
      <c r="N33" s="81">
        <f>分析係数表!H36</f>
        <v>0.1825633254696675</v>
      </c>
      <c r="O33" s="82">
        <f t="shared" si="3"/>
        <v>1.6571864508158141</v>
      </c>
      <c r="P33" s="76">
        <f>分析係数表!C36</f>
        <v>0.82984806862140492</v>
      </c>
      <c r="Q33" s="82">
        <f t="shared" si="4"/>
        <v>1.3752129755550642</v>
      </c>
      <c r="R33" s="83">
        <v>1.4358327612692918</v>
      </c>
      <c r="S33" s="84">
        <f t="shared" si="5"/>
        <v>3.6886541315323758</v>
      </c>
      <c r="T33" s="85">
        <f>分析係数表!F36</f>
        <v>0.87735658497172098</v>
      </c>
      <c r="U33" s="86">
        <f t="shared" si="6"/>
        <v>3.2362649919830746</v>
      </c>
      <c r="V33" s="87">
        <f>分析係数表!D36</f>
        <v>1.3129544842445462E-2</v>
      </c>
      <c r="W33" s="167">
        <f t="shared" si="7"/>
        <v>0</v>
      </c>
      <c r="X33" s="76">
        <f>分析係数表!E36</f>
        <v>5.0498249394021009E-3</v>
      </c>
      <c r="Y33" s="166">
        <f t="shared" si="8"/>
        <v>0</v>
      </c>
    </row>
    <row r="34" spans="1:25" x14ac:dyDescent="0.2">
      <c r="A34" s="6" t="s">
        <v>22</v>
      </c>
      <c r="B34" s="5" t="s">
        <v>378</v>
      </c>
      <c r="C34" s="90"/>
      <c r="D34" s="107">
        <f>投入係数表!AO34</f>
        <v>7.5793184488836665E-2</v>
      </c>
      <c r="E34" s="110">
        <f t="shared" si="9"/>
        <v>7.5793184488836669</v>
      </c>
      <c r="F34" s="85">
        <f>分析係数表!C37</f>
        <v>0.51418558077436582</v>
      </c>
      <c r="G34" s="110">
        <f t="shared" si="0"/>
        <v>3.897176258513114</v>
      </c>
      <c r="H34" s="110">
        <v>4.5287975710467006</v>
      </c>
      <c r="I34" s="110">
        <f t="shared" si="1"/>
        <v>4.5287975710467006</v>
      </c>
      <c r="J34" s="85">
        <f>分析係数表!G37</f>
        <v>0.49604430379746833</v>
      </c>
      <c r="K34" s="111">
        <f t="shared" si="2"/>
        <v>2.246484238169526</v>
      </c>
      <c r="L34" s="79"/>
      <c r="M34" s="80"/>
      <c r="N34" s="81">
        <f>分析係数表!H37</f>
        <v>4.8416074021777188E-2</v>
      </c>
      <c r="O34" s="82">
        <f t="shared" si="3"/>
        <v>0.43948838938034934</v>
      </c>
      <c r="P34" s="76">
        <f>分析係数表!C37</f>
        <v>0.51418558077436582</v>
      </c>
      <c r="Q34" s="82">
        <f t="shared" si="4"/>
        <v>0.22597859273712556</v>
      </c>
      <c r="R34" s="83">
        <v>0.27381270571825683</v>
      </c>
      <c r="S34" s="84">
        <f t="shared" si="5"/>
        <v>4.8026102767649572</v>
      </c>
      <c r="T34" s="85">
        <f>分析係数表!F37</f>
        <v>0.72084956183057447</v>
      </c>
      <c r="U34" s="86">
        <f t="shared" si="6"/>
        <v>3.4619595136490333</v>
      </c>
      <c r="V34" s="87">
        <f>分析係数表!D37</f>
        <v>0.12153115871470302</v>
      </c>
      <c r="W34" s="167">
        <f t="shared" si="7"/>
        <v>1</v>
      </c>
      <c r="X34" s="76">
        <f>分析係数表!E37</f>
        <v>0.11197663096397274</v>
      </c>
      <c r="Y34" s="166">
        <f t="shared" si="8"/>
        <v>1</v>
      </c>
    </row>
    <row r="35" spans="1:25" x14ac:dyDescent="0.2">
      <c r="A35" s="6" t="s">
        <v>23</v>
      </c>
      <c r="B35" s="5" t="s">
        <v>194</v>
      </c>
      <c r="C35" s="90"/>
      <c r="D35" s="107">
        <f>投入係数表!AO35</f>
        <v>5.7579318448883664E-2</v>
      </c>
      <c r="E35" s="110">
        <f t="shared" si="9"/>
        <v>5.7579318448883665</v>
      </c>
      <c r="F35" s="85">
        <f>分析係数表!C38</f>
        <v>1.798368367772285E-2</v>
      </c>
      <c r="G35" s="110">
        <f t="shared" si="0"/>
        <v>0.10354882493635953</v>
      </c>
      <c r="H35" s="110">
        <v>0.12047436163573304</v>
      </c>
      <c r="I35" s="110">
        <f t="shared" si="1"/>
        <v>0.12047436163573304</v>
      </c>
      <c r="J35" s="85">
        <f>分析係数表!G38</f>
        <v>0.32425742574257427</v>
      </c>
      <c r="K35" s="111">
        <f t="shared" si="2"/>
        <v>3.9064706371982741E-2</v>
      </c>
      <c r="L35" s="79"/>
      <c r="M35" s="80"/>
      <c r="N35" s="81">
        <f>分析係数表!H38</f>
        <v>4.2681911846583896E-2</v>
      </c>
      <c r="O35" s="82">
        <f t="shared" si="3"/>
        <v>0.38743754160430083</v>
      </c>
      <c r="P35" s="76">
        <f>分析係数表!C38</f>
        <v>1.798368367772285E-2</v>
      </c>
      <c r="Q35" s="82">
        <f t="shared" si="4"/>
        <v>6.9675541930863324E-3</v>
      </c>
      <c r="R35" s="83">
        <v>8.8133820530325955E-3</v>
      </c>
      <c r="S35" s="84">
        <f t="shared" si="5"/>
        <v>0.12928774368876564</v>
      </c>
      <c r="T35" s="85">
        <f>分析係数表!F38</f>
        <v>0.53712871287128716</v>
      </c>
      <c r="U35" s="86">
        <f t="shared" si="6"/>
        <v>6.9444159357579568E-2</v>
      </c>
      <c r="V35" s="87">
        <f>分析係数表!D38</f>
        <v>0.15099009900990099</v>
      </c>
      <c r="W35" s="167">
        <f t="shared" si="7"/>
        <v>0</v>
      </c>
      <c r="X35" s="76">
        <f>分析係数表!E38</f>
        <v>0.14603960396039603</v>
      </c>
      <c r="Y35" s="166">
        <f t="shared" si="8"/>
        <v>0</v>
      </c>
    </row>
    <row r="36" spans="1:25" x14ac:dyDescent="0.2">
      <c r="A36" s="6" t="s">
        <v>24</v>
      </c>
      <c r="B36" s="5" t="s">
        <v>39</v>
      </c>
      <c r="C36" s="90"/>
      <c r="D36" s="107">
        <f>投入係数表!AO36</f>
        <v>0.18948296122209166</v>
      </c>
      <c r="E36" s="110">
        <f t="shared" si="9"/>
        <v>18.948296122209165</v>
      </c>
      <c r="F36" s="85">
        <f>分析係数表!C39</f>
        <v>1</v>
      </c>
      <c r="G36" s="110">
        <f t="shared" si="0"/>
        <v>18.948296122209165</v>
      </c>
      <c r="H36" s="110">
        <v>18.97634863329921</v>
      </c>
      <c r="I36" s="110">
        <f t="shared" si="1"/>
        <v>18.97634863329921</v>
      </c>
      <c r="J36" s="85">
        <f>分析係数表!G39</f>
        <v>0.35219608488238197</v>
      </c>
      <c r="K36" s="111">
        <f t="shared" si="2"/>
        <v>6.6833956940111214</v>
      </c>
      <c r="L36" s="79"/>
      <c r="M36" s="80"/>
      <c r="N36" s="81">
        <f>分析係数表!H39</f>
        <v>3.8399944896940056E-3</v>
      </c>
      <c r="O36" s="82">
        <f t="shared" si="3"/>
        <v>3.4856874036212647E-2</v>
      </c>
      <c r="P36" s="76">
        <f>分析係数表!C39</f>
        <v>1</v>
      </c>
      <c r="Q36" s="82">
        <f t="shared" si="4"/>
        <v>3.4856874036212647E-2</v>
      </c>
      <c r="R36" s="83">
        <v>5.8184031233667471E-2</v>
      </c>
      <c r="S36" s="84">
        <f t="shared" si="5"/>
        <v>19.034532664532879</v>
      </c>
      <c r="T36" s="85">
        <f>分析係数表!F39</f>
        <v>0.70282941273235733</v>
      </c>
      <c r="U36" s="86">
        <f t="shared" si="6"/>
        <v>13.378029414248516</v>
      </c>
      <c r="V36" s="87">
        <f>分析係数表!D39</f>
        <v>6.3990787958545819E-2</v>
      </c>
      <c r="W36" s="167">
        <f t="shared" si="7"/>
        <v>1</v>
      </c>
      <c r="X36" s="76">
        <f>分析係数表!E39</f>
        <v>7.9453857542358938E-2</v>
      </c>
      <c r="Y36" s="166">
        <f t="shared" si="8"/>
        <v>2</v>
      </c>
    </row>
    <row r="37" spans="1:25" x14ac:dyDescent="0.2">
      <c r="A37" s="6" t="s">
        <v>25</v>
      </c>
      <c r="B37" s="5" t="s">
        <v>40</v>
      </c>
      <c r="C37" s="90"/>
      <c r="D37" s="107">
        <f>投入係数表!AO37</f>
        <v>2.9377203290246768E-4</v>
      </c>
      <c r="E37" s="110">
        <f t="shared" si="9"/>
        <v>2.9377203290246769E-2</v>
      </c>
      <c r="F37" s="85">
        <f>分析係数表!C40</f>
        <v>0.9626016260162602</v>
      </c>
      <c r="G37" s="110">
        <f t="shared" si="0"/>
        <v>2.8278543655001768E-2</v>
      </c>
      <c r="H37" s="110">
        <v>3.316181251749005E-2</v>
      </c>
      <c r="I37" s="110">
        <f t="shared" si="1"/>
        <v>3.316181251749005E-2</v>
      </c>
      <c r="J37" s="85">
        <f>分析係数表!G40</f>
        <v>0.50871012884234912</v>
      </c>
      <c r="K37" s="111">
        <f t="shared" si="2"/>
        <v>1.6869749918418189E-2</v>
      </c>
      <c r="L37" s="79"/>
      <c r="M37" s="80"/>
      <c r="N37" s="81">
        <f>分析係数表!H40</f>
        <v>2.9858970605961464E-2</v>
      </c>
      <c r="O37" s="82">
        <f t="shared" si="3"/>
        <v>0.27103954968068494</v>
      </c>
      <c r="P37" s="76">
        <f>分析係数表!C40</f>
        <v>0.9626016260162602</v>
      </c>
      <c r="Q37" s="82">
        <f t="shared" si="4"/>
        <v>0.26090311123734228</v>
      </c>
      <c r="R37" s="83">
        <v>0.26136798277236445</v>
      </c>
      <c r="S37" s="84">
        <f t="shared" si="5"/>
        <v>0.29452979528985451</v>
      </c>
      <c r="T37" s="85">
        <f>分析係数表!F40</f>
        <v>0.70414515272885203</v>
      </c>
      <c r="U37" s="86">
        <f t="shared" si="6"/>
        <v>0.20739172768757214</v>
      </c>
      <c r="V37" s="87">
        <f>分析係数表!D40</f>
        <v>8.6039666071514739E-2</v>
      </c>
      <c r="W37" s="167">
        <f t="shared" si="7"/>
        <v>0</v>
      </c>
      <c r="X37" s="76">
        <f>分析係数表!E40</f>
        <v>4.8545094822178253E-2</v>
      </c>
      <c r="Y37" s="166">
        <f t="shared" si="8"/>
        <v>0</v>
      </c>
    </row>
    <row r="38" spans="1:25" x14ac:dyDescent="0.2">
      <c r="A38" s="6" t="s">
        <v>26</v>
      </c>
      <c r="B38" s="5" t="s">
        <v>277</v>
      </c>
      <c r="C38" s="90"/>
      <c r="D38" s="107">
        <f>投入係数表!AO38</f>
        <v>1.7626321974148062E-3</v>
      </c>
      <c r="E38" s="110">
        <f t="shared" si="9"/>
        <v>0.17626321974148063</v>
      </c>
      <c r="F38" s="85">
        <f>分析係数表!C41</f>
        <v>0.80407934786411506</v>
      </c>
      <c r="G38" s="110">
        <f t="shared" si="0"/>
        <v>0.14172961478215895</v>
      </c>
      <c r="H38" s="110">
        <v>0.14784504952014899</v>
      </c>
      <c r="I38" s="110">
        <f t="shared" si="1"/>
        <v>0.14784504952014899</v>
      </c>
      <c r="J38" s="85">
        <f>分析係数表!G41</f>
        <v>0.44359889765752225</v>
      </c>
      <c r="K38" s="111">
        <f t="shared" si="2"/>
        <v>6.558390099125988E-2</v>
      </c>
      <c r="L38" s="79"/>
      <c r="M38" s="80"/>
      <c r="N38" s="81">
        <f>分析係数表!H41</f>
        <v>5.117122701886706E-2</v>
      </c>
      <c r="O38" s="82">
        <f t="shared" si="3"/>
        <v>0.46449780572920152</v>
      </c>
      <c r="P38" s="76">
        <f>分析係数表!C41</f>
        <v>0.80407934786411506</v>
      </c>
      <c r="Q38" s="82">
        <f t="shared" si="4"/>
        <v>0.37349309271504877</v>
      </c>
      <c r="R38" s="83">
        <v>0.3802792539035641</v>
      </c>
      <c r="S38" s="84">
        <f t="shared" si="5"/>
        <v>0.52812430342371308</v>
      </c>
      <c r="T38" s="85">
        <f>分析係数表!F41</f>
        <v>0.54800826756858323</v>
      </c>
      <c r="U38" s="86">
        <f t="shared" si="6"/>
        <v>0.28941648458009378</v>
      </c>
      <c r="V38" s="87">
        <f>分析係数表!D41</f>
        <v>0.13760491043467368</v>
      </c>
      <c r="W38" s="167">
        <f t="shared" si="7"/>
        <v>0</v>
      </c>
      <c r="X38" s="76">
        <f>分析係数表!E41</f>
        <v>0.12955655768508079</v>
      </c>
      <c r="Y38" s="166">
        <f t="shared" si="8"/>
        <v>0</v>
      </c>
    </row>
    <row r="39" spans="1:25" x14ac:dyDescent="0.2">
      <c r="A39" s="6" t="s">
        <v>51</v>
      </c>
      <c r="B39" s="5" t="s">
        <v>368</v>
      </c>
      <c r="C39" s="90"/>
      <c r="D39" s="107">
        <f>投入係数表!AO39</f>
        <v>3.5252643948296123E-3</v>
      </c>
      <c r="E39" s="110">
        <f t="shared" si="9"/>
        <v>0.35252643948296125</v>
      </c>
      <c r="F39" s="85">
        <f>分析係数表!C42</f>
        <v>0.72084063047285463</v>
      </c>
      <c r="G39" s="110">
        <f>E39*F39</f>
        <v>0.25411538089524843</v>
      </c>
      <c r="H39" s="110">
        <v>0.26950950539024171</v>
      </c>
      <c r="I39" s="110">
        <f>C39+H39</f>
        <v>0.26950950539024171</v>
      </c>
      <c r="J39" s="85">
        <f>分析係数表!G42</f>
        <v>0.48553519768563164</v>
      </c>
      <c r="K39" s="111">
        <f>I39*J39</f>
        <v>0.13085635097780782</v>
      </c>
      <c r="L39" s="79"/>
      <c r="M39" s="80"/>
      <c r="N39" s="81">
        <f>分析係数表!H42</f>
        <v>1.3345272329654056E-2</v>
      </c>
      <c r="O39" s="82">
        <f t="shared" si="3"/>
        <v>0.12113936043975249</v>
      </c>
      <c r="P39" s="76">
        <f>分析係数表!C42</f>
        <v>0.72084063047285463</v>
      </c>
      <c r="Q39" s="82">
        <f>O39*P39</f>
        <v>8.7322172954469562E-2</v>
      </c>
      <c r="R39" s="83">
        <v>9.1812369758811005E-2</v>
      </c>
      <c r="S39" s="84">
        <f>I39+R39</f>
        <v>0.36132187514905273</v>
      </c>
      <c r="T39" s="85">
        <f>分析係数表!F42</f>
        <v>0.55737704918032782</v>
      </c>
      <c r="U39" s="86">
        <f>S39*T39</f>
        <v>0.20139252057488183</v>
      </c>
      <c r="V39" s="87">
        <f>分析係数表!D42</f>
        <v>0.19961427193828352</v>
      </c>
      <c r="W39" s="167">
        <f>ROUND(S39*V39,0)</f>
        <v>0</v>
      </c>
      <c r="X39" s="76">
        <f>分析係数表!E42</f>
        <v>0.15043394406943106</v>
      </c>
      <c r="Y39" s="166">
        <f>ROUND(S39*X39,0)</f>
        <v>0</v>
      </c>
    </row>
    <row r="40" spans="1:25" x14ac:dyDescent="0.2">
      <c r="A40" s="6" t="s">
        <v>195</v>
      </c>
      <c r="B40" s="5" t="s">
        <v>41</v>
      </c>
      <c r="C40" s="90"/>
      <c r="D40" s="107">
        <f>投入係数表!AO40</f>
        <v>3.0552291421856639E-2</v>
      </c>
      <c r="E40" s="110">
        <f t="shared" si="9"/>
        <v>3.0552291421856639</v>
      </c>
      <c r="F40" s="85">
        <f>分析係数表!C43</f>
        <v>0.38963327337469256</v>
      </c>
      <c r="G40" s="110">
        <f>E40*F40</f>
        <v>1.1904189315795541</v>
      </c>
      <c r="H40" s="110">
        <v>2.3789614098950298</v>
      </c>
      <c r="I40" s="110">
        <f>C40+H40</f>
        <v>2.3789614098950298</v>
      </c>
      <c r="J40" s="85">
        <f>分析係数表!G43</f>
        <v>0.33758167298539971</v>
      </c>
      <c r="K40" s="111">
        <f>I40*J40</f>
        <v>0.80309377272006943</v>
      </c>
      <c r="L40" s="79"/>
      <c r="M40" s="80"/>
      <c r="N40" s="81">
        <f>分析係数表!H43</f>
        <v>3.6299140736659033E-2</v>
      </c>
      <c r="O40" s="82">
        <f t="shared" si="3"/>
        <v>0.32949906039612675</v>
      </c>
      <c r="P40" s="76">
        <f>分析係数表!C43</f>
        <v>0.38963327337469256</v>
      </c>
      <c r="Q40" s="82">
        <f>O40*P40</f>
        <v>0.12838379747602838</v>
      </c>
      <c r="R40" s="83">
        <v>0.2295019430756324</v>
      </c>
      <c r="S40" s="84">
        <f>I40+R40</f>
        <v>2.608463352970662</v>
      </c>
      <c r="T40" s="85">
        <f>分析係数表!F43</f>
        <v>0.6053884004194563</v>
      </c>
      <c r="U40" s="86">
        <f>S40*T40</f>
        <v>1.5791334568076807</v>
      </c>
      <c r="V40" s="87">
        <f>分析係数表!D43</f>
        <v>0.1323707348552069</v>
      </c>
      <c r="W40" s="167">
        <f>ROUND(S40*V40,0)</f>
        <v>0</v>
      </c>
      <c r="X40" s="76">
        <f>分析係数表!E43</f>
        <v>0.1111559248205211</v>
      </c>
      <c r="Y40" s="166">
        <f>ROUND(S40*X40,0)</f>
        <v>0</v>
      </c>
    </row>
    <row r="41" spans="1:25" x14ac:dyDescent="0.2">
      <c r="A41" s="6" t="s">
        <v>341</v>
      </c>
      <c r="B41" s="5" t="s">
        <v>42</v>
      </c>
      <c r="C41" s="90"/>
      <c r="D41" s="107">
        <f>投入係数表!AO41</f>
        <v>1.1750881316098707E-3</v>
      </c>
      <c r="E41" s="110">
        <f t="shared" si="9"/>
        <v>0.11750881316098707</v>
      </c>
      <c r="F41" s="85">
        <f>分析係数表!C44</f>
        <v>0.46868809379421872</v>
      </c>
      <c r="G41" s="110">
        <f>E41*F41</f>
        <v>5.5074981644444035E-2</v>
      </c>
      <c r="H41" s="110">
        <v>6.5829033703901377E-2</v>
      </c>
      <c r="I41" s="110">
        <f>C41+H41</f>
        <v>6.5829033703901377E-2</v>
      </c>
      <c r="J41" s="85">
        <f>分析係数表!G44</f>
        <v>0.26169007702763936</v>
      </c>
      <c r="K41" s="111">
        <f>I41*J41</f>
        <v>1.7226804900629018E-2</v>
      </c>
      <c r="L41" s="79"/>
      <c r="M41" s="80"/>
      <c r="N41" s="81">
        <f>分析係数表!H44</f>
        <v>0.11189365109431233</v>
      </c>
      <c r="O41" s="82">
        <f t="shared" si="3"/>
        <v>1.0156949214677571</v>
      </c>
      <c r="P41" s="76">
        <f>分析係数表!C44</f>
        <v>0.46868809379421872</v>
      </c>
      <c r="Q41" s="82">
        <f>O41*P41</f>
        <v>0.47604411661919177</v>
      </c>
      <c r="R41" s="83">
        <v>0.48379754775937622</v>
      </c>
      <c r="S41" s="84">
        <f>I41+R41</f>
        <v>0.54962658146327759</v>
      </c>
      <c r="T41" s="85">
        <f>分析係数表!F44</f>
        <v>0.56748980516538283</v>
      </c>
      <c r="U41" s="86">
        <f>S41*T41</f>
        <v>0.31190748162831083</v>
      </c>
      <c r="V41" s="87">
        <f>分析係数表!D44</f>
        <v>0.1153375623017671</v>
      </c>
      <c r="W41" s="167">
        <f>ROUND(S41*V41,0)</f>
        <v>0</v>
      </c>
      <c r="X41" s="76">
        <f>分析係数表!E44</f>
        <v>8.8151336656094245E-2</v>
      </c>
      <c r="Y41" s="166">
        <f>ROUND(S41*X41,0)</f>
        <v>0</v>
      </c>
    </row>
    <row r="42" spans="1:25" x14ac:dyDescent="0.2">
      <c r="A42" s="6" t="s">
        <v>342</v>
      </c>
      <c r="B42" s="5" t="s">
        <v>279</v>
      </c>
      <c r="C42" s="90"/>
      <c r="D42" s="107">
        <f>投入係数表!AO42</f>
        <v>2.9377203290246768E-4</v>
      </c>
      <c r="E42" s="110">
        <f t="shared" si="9"/>
        <v>2.9377203290246769E-2</v>
      </c>
      <c r="F42" s="85">
        <f>分析係数表!C45</f>
        <v>1</v>
      </c>
      <c r="G42" s="110">
        <f>E42*F42</f>
        <v>2.9377203290246769E-2</v>
      </c>
      <c r="H42" s="110">
        <v>0.14116625080664083</v>
      </c>
      <c r="I42" s="110">
        <f>C42+H42</f>
        <v>0.14116625080664083</v>
      </c>
      <c r="J42" s="85">
        <f>分析係数表!G45</f>
        <v>0</v>
      </c>
      <c r="K42" s="111">
        <f>I42*J42</f>
        <v>0</v>
      </c>
      <c r="L42" s="79"/>
      <c r="M42" s="80"/>
      <c r="N42" s="81">
        <f>分析係数表!H45</f>
        <v>0</v>
      </c>
      <c r="O42" s="82">
        <f t="shared" si="3"/>
        <v>0</v>
      </c>
      <c r="P42" s="76">
        <f>分析係数表!C45</f>
        <v>1</v>
      </c>
      <c r="Q42" s="82">
        <f>O42*P42</f>
        <v>0</v>
      </c>
      <c r="R42" s="83">
        <v>9.577863253711353E-3</v>
      </c>
      <c r="S42" s="84">
        <f>I42+R42</f>
        <v>0.15074411406035218</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201">
        <f>最終需要_まとめ!C44</f>
        <v>100</v>
      </c>
      <c r="D43" s="107">
        <f>投入係数表!AO43</f>
        <v>2.9377203290246768E-4</v>
      </c>
      <c r="E43" s="110">
        <f t="shared" si="9"/>
        <v>2.9377203290246769E-2</v>
      </c>
      <c r="F43" s="85">
        <f>分析係数表!C46</f>
        <v>0.536069455406472</v>
      </c>
      <c r="G43" s="110">
        <f>E43*F43</f>
        <v>1.5748221369167804E-2</v>
      </c>
      <c r="H43" s="110">
        <v>0.14804767093102233</v>
      </c>
      <c r="I43" s="110">
        <f>C43+H43</f>
        <v>100.14804767093102</v>
      </c>
      <c r="J43" s="85">
        <f>分析係数表!G46</f>
        <v>9.4007050528789656E-3</v>
      </c>
      <c r="K43" s="111">
        <f>I43*J43</f>
        <v>0.94146225777608472</v>
      </c>
      <c r="L43" s="79"/>
      <c r="M43" s="80"/>
      <c r="N43" s="81">
        <f>分析係数表!H46</f>
        <v>2.2310999374350673E-2</v>
      </c>
      <c r="O43" s="82">
        <f t="shared" si="3"/>
        <v>0.20252416947497545</v>
      </c>
      <c r="P43" s="76">
        <f>分析係数表!C46</f>
        <v>0.536069455406472</v>
      </c>
      <c r="Q43" s="82">
        <f>O43*P43</f>
        <v>0.10856702123709813</v>
      </c>
      <c r="R43" s="83">
        <v>0.1231095241862577</v>
      </c>
      <c r="S43" s="84">
        <f>I43+R43</f>
        <v>100.27115719511728</v>
      </c>
      <c r="T43" s="85">
        <f>分析係数表!F46</f>
        <v>0.31345475910693305</v>
      </c>
      <c r="U43" s="86">
        <f>S43*T43</f>
        <v>31.430471423968903</v>
      </c>
      <c r="V43" s="87">
        <f>分析係数表!D46</f>
        <v>1.7626321974148062E-3</v>
      </c>
      <c r="W43" s="167">
        <f>ROUND(S43*V43,0)</f>
        <v>0</v>
      </c>
      <c r="X43" s="76">
        <f>分析係数表!E46</f>
        <v>4.4065804935370153E-3</v>
      </c>
      <c r="Y43" s="166">
        <f>ROUND(S43*X43,0)</f>
        <v>0</v>
      </c>
    </row>
    <row r="44" spans="1:25" x14ac:dyDescent="0.2">
      <c r="A44" s="192">
        <v>40</v>
      </c>
      <c r="B44" s="14" t="s">
        <v>151</v>
      </c>
      <c r="C44" s="197">
        <f>SUM(C5:C43)</f>
        <v>100</v>
      </c>
      <c r="D44" s="108">
        <f>投入係数表!AO44</f>
        <v>0.68360752056404228</v>
      </c>
      <c r="E44" s="96">
        <f>SUM(E5:E43)</f>
        <v>68.360752056404252</v>
      </c>
      <c r="F44" s="98">
        <f>分析係数表!C47</f>
        <v>0.44522465035354009</v>
      </c>
      <c r="G44" s="96">
        <f>SUM(G5:G43)</f>
        <v>35.362001466886966</v>
      </c>
      <c r="H44" s="96">
        <f>SUM(H5:H43)</f>
        <v>40.019144741753919</v>
      </c>
      <c r="I44" s="96">
        <f>SUM(I5:I43)</f>
        <v>140.01914474175391</v>
      </c>
      <c r="J44" s="98">
        <f>分析係数表!G47</f>
        <v>0.26635660586338372</v>
      </c>
      <c r="K44" s="112">
        <f>SUM(K5:K43)</f>
        <v>14.469698149842813</v>
      </c>
      <c r="L44" s="94">
        <f>最終需要_まとめ!$L$33</f>
        <v>0.62733333333333341</v>
      </c>
      <c r="M44" s="91">
        <f>K44*L44</f>
        <v>9.0773239726680597</v>
      </c>
      <c r="N44" s="95">
        <f>分析係数表!H47</f>
        <v>1</v>
      </c>
      <c r="O44" s="96">
        <f>SUM(O5:O43)</f>
        <v>9.0773239726680597</v>
      </c>
      <c r="P44" s="92">
        <f>分析係数表!C47</f>
        <v>0.44522465035354009</v>
      </c>
      <c r="Q44" s="96">
        <f>SUM(Q5:Q43)</f>
        <v>4.4097003660640341</v>
      </c>
      <c r="R44" s="91">
        <f>SUM(R5:R43)</f>
        <v>4.9464403373584993</v>
      </c>
      <c r="S44" s="97">
        <f>SUM(S5:S43)</f>
        <v>144.96558507911243</v>
      </c>
      <c r="T44" s="98">
        <f>分析係数表!F47</f>
        <v>0.51444037128882703</v>
      </c>
      <c r="U44" s="99">
        <f>SUM(U5:U43)</f>
        <v>60.651935431485555</v>
      </c>
      <c r="V44" s="100">
        <f>分析係数表!D47</f>
        <v>9.5757819315252443E-2</v>
      </c>
      <c r="W44" s="164">
        <f>SUM(W5:W43)</f>
        <v>3</v>
      </c>
      <c r="X44" s="92">
        <f>分析係数表!E47</f>
        <v>7.8077982415729788E-2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V8" activePane="bottomRight" state="frozen"/>
      <selection activeCell="F63" sqref="F63"/>
      <selection pane="topRight" activeCell="F63" sqref="F63"/>
      <selection pane="bottomLeft" activeCell="F63" sqref="F63"/>
      <selection pane="bottomRight" activeCell="AF3" sqref="AF3"/>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548</v>
      </c>
      <c r="K1" s="393" t="s">
        <v>548</v>
      </c>
    </row>
    <row r="2" spans="1:49" x14ac:dyDescent="0.2">
      <c r="A2" s="1" t="s">
        <v>59</v>
      </c>
      <c r="K2" s="1" t="s">
        <v>189</v>
      </c>
      <c r="R2" s="48" t="s">
        <v>215</v>
      </c>
      <c r="Z2" s="48" t="s">
        <v>60</v>
      </c>
      <c r="AK2" s="48" t="s">
        <v>61</v>
      </c>
    </row>
    <row r="3" spans="1:49" x14ac:dyDescent="0.2">
      <c r="K3" s="1" t="s">
        <v>62</v>
      </c>
      <c r="R3" s="48" t="s">
        <v>63</v>
      </c>
      <c r="Z3" s="48" t="s">
        <v>64</v>
      </c>
      <c r="AK3" s="48" t="s">
        <v>64</v>
      </c>
    </row>
    <row r="4" spans="1:49" x14ac:dyDescent="0.2">
      <c r="W4" s="209"/>
      <c r="Z4" s="48" t="s">
        <v>65</v>
      </c>
      <c r="AP4" s="210" t="s">
        <v>544</v>
      </c>
      <c r="AU4" s="48" t="s">
        <v>386</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58" t="s">
        <v>67</v>
      </c>
      <c r="X5" s="459"/>
      <c r="Z5" s="104"/>
      <c r="AA5" s="105"/>
      <c r="AB5" s="371"/>
      <c r="AC5" s="371"/>
      <c r="AD5" s="371"/>
      <c r="AE5" s="371"/>
      <c r="AF5" s="371"/>
      <c r="AG5" s="371"/>
      <c r="AH5" s="114"/>
      <c r="AI5" s="114"/>
      <c r="AK5" s="104"/>
      <c r="AL5" s="51"/>
      <c r="AM5" s="114"/>
      <c r="AN5" s="105"/>
      <c r="AP5" s="211"/>
      <c r="AQ5" s="105"/>
      <c r="AR5" s="212" t="s">
        <v>387</v>
      </c>
      <c r="AS5" s="155"/>
      <c r="AT5" s="155" t="s">
        <v>387</v>
      </c>
      <c r="AU5" s="212"/>
      <c r="AV5" s="114"/>
      <c r="AW5" s="105"/>
    </row>
    <row r="6" spans="1:49" ht="36" x14ac:dyDescent="0.2">
      <c r="A6" s="213" t="s">
        <v>1</v>
      </c>
      <c r="B6" s="158" t="s">
        <v>350</v>
      </c>
      <c r="C6" s="214" t="s">
        <v>547</v>
      </c>
      <c r="D6" s="215" t="s">
        <v>212</v>
      </c>
      <c r="E6" s="215" t="s">
        <v>213</v>
      </c>
      <c r="F6" s="215" t="s">
        <v>68</v>
      </c>
      <c r="G6" s="215" t="s">
        <v>69</v>
      </c>
      <c r="H6" s="216" t="s">
        <v>70</v>
      </c>
      <c r="I6" s="215"/>
      <c r="K6" s="213" t="s">
        <v>1</v>
      </c>
      <c r="L6" s="158" t="s">
        <v>350</v>
      </c>
      <c r="M6" s="217" t="s">
        <v>545</v>
      </c>
      <c r="N6" s="215" t="s">
        <v>71</v>
      </c>
      <c r="O6" s="217" t="s">
        <v>72</v>
      </c>
      <c r="P6" s="216" t="s">
        <v>547</v>
      </c>
      <c r="R6" s="213" t="s">
        <v>1</v>
      </c>
      <c r="S6" s="158" t="s">
        <v>350</v>
      </c>
      <c r="T6" s="377" t="s">
        <v>440</v>
      </c>
      <c r="U6" s="378" t="s">
        <v>351</v>
      </c>
      <c r="V6" s="379" t="s">
        <v>352</v>
      </c>
      <c r="W6" s="218" t="s">
        <v>212</v>
      </c>
      <c r="X6" s="218" t="s">
        <v>214</v>
      </c>
      <c r="Z6" s="213" t="s">
        <v>1</v>
      </c>
      <c r="AA6" s="158" t="s">
        <v>350</v>
      </c>
      <c r="AB6" s="372" t="s">
        <v>53</v>
      </c>
      <c r="AC6" s="372" t="s">
        <v>54</v>
      </c>
      <c r="AD6" s="372" t="s">
        <v>55</v>
      </c>
      <c r="AE6" s="372" t="s">
        <v>56</v>
      </c>
      <c r="AF6" s="372" t="s">
        <v>57</v>
      </c>
      <c r="AG6" s="372" t="s">
        <v>549</v>
      </c>
      <c r="AH6" s="217" t="s">
        <v>73</v>
      </c>
      <c r="AI6" s="217" t="s">
        <v>74</v>
      </c>
      <c r="AK6" s="213" t="s">
        <v>1</v>
      </c>
      <c r="AL6" s="158" t="s">
        <v>350</v>
      </c>
      <c r="AM6" s="217" t="s">
        <v>44</v>
      </c>
      <c r="AN6" s="216" t="s">
        <v>75</v>
      </c>
      <c r="AP6" s="213" t="s">
        <v>1</v>
      </c>
      <c r="AQ6" s="158" t="s">
        <v>350</v>
      </c>
      <c r="AR6" s="217" t="s">
        <v>545</v>
      </c>
      <c r="AS6" s="215" t="s">
        <v>353</v>
      </c>
      <c r="AT6" s="215" t="s">
        <v>71</v>
      </c>
      <c r="AU6" s="217" t="s">
        <v>546</v>
      </c>
      <c r="AV6" s="217" t="s">
        <v>72</v>
      </c>
      <c r="AW6" s="216" t="s">
        <v>547</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388</v>
      </c>
      <c r="AS7" s="222" t="s">
        <v>389</v>
      </c>
      <c r="AT7" s="222" t="s">
        <v>390</v>
      </c>
      <c r="AU7" s="221" t="s">
        <v>391</v>
      </c>
      <c r="AV7" s="221" t="s">
        <v>392</v>
      </c>
      <c r="AW7" s="223" t="s">
        <v>393</v>
      </c>
    </row>
    <row r="8" spans="1:49" x14ac:dyDescent="0.2">
      <c r="A8" s="224" t="s">
        <v>264</v>
      </c>
      <c r="B8" s="158" t="s">
        <v>265</v>
      </c>
      <c r="C8" s="402">
        <f t="shared" ref="C8:C41" si="0">P8</f>
        <v>0.25708080716677228</v>
      </c>
      <c r="D8" s="403">
        <f t="shared" ref="D8:E41" si="1">W8</f>
        <v>0.32558534102477094</v>
      </c>
      <c r="E8" s="403">
        <f t="shared" si="1"/>
        <v>0.2662029182219206</v>
      </c>
      <c r="F8" s="403">
        <f t="shared" ref="F8:G41" si="2">AH8</f>
        <v>0.4511367492365117</v>
      </c>
      <c r="G8" s="403">
        <f t="shared" si="2"/>
        <v>0.11961316593145571</v>
      </c>
      <c r="H8" s="404">
        <f t="shared" ref="H8:H41" si="3">AN8</f>
        <v>1.1829938181254628E-2</v>
      </c>
      <c r="K8" s="224" t="s">
        <v>264</v>
      </c>
      <c r="L8" s="158" t="s">
        <v>265</v>
      </c>
      <c r="M8" s="383">
        <f>取引基本表!AX5</f>
        <v>11051</v>
      </c>
      <c r="N8" s="367">
        <f>ABS(取引基本表!BB5)</f>
        <v>8210</v>
      </c>
      <c r="O8" s="411">
        <f t="shared" ref="O8:O41" si="4">N8/M8</f>
        <v>0.74291919283322772</v>
      </c>
      <c r="P8" s="407">
        <f t="shared" ref="P8:P43" si="5">1-O8</f>
        <v>0.25708080716677228</v>
      </c>
      <c r="R8" s="224" t="s">
        <v>264</v>
      </c>
      <c r="S8" s="158" t="s">
        <v>265</v>
      </c>
      <c r="T8" s="365">
        <f>取引基本表!BD5</f>
        <v>5894</v>
      </c>
      <c r="U8" s="446">
        <f>雇用表!R5</f>
        <v>1919</v>
      </c>
      <c r="V8" s="447">
        <f>雇用表!R51</f>
        <v>1569</v>
      </c>
      <c r="W8" s="413">
        <f>U8/T8</f>
        <v>0.32558534102477094</v>
      </c>
      <c r="X8" s="413">
        <f>V8/T8</f>
        <v>0.2662029182219206</v>
      </c>
      <c r="Z8" s="224" t="s">
        <v>264</v>
      </c>
      <c r="AA8" s="48" t="s">
        <v>265</v>
      </c>
      <c r="AB8" s="450">
        <f t="array" ref="AB8:AF47">TRANSPOSE(取引基本表!C46:AP50)</f>
        <v>705</v>
      </c>
      <c r="AC8" s="451">
        <v>1187</v>
      </c>
      <c r="AD8" s="451">
        <v>942</v>
      </c>
      <c r="AE8" s="451">
        <v>234</v>
      </c>
      <c r="AF8" s="451">
        <v>-409</v>
      </c>
      <c r="AG8" s="368">
        <f t="array" ref="AG8:AG47">TRANSPOSE(取引基本表!C52:AP52)</f>
        <v>5894</v>
      </c>
      <c r="AH8" s="404">
        <f>SUM(AB8:AF8)/AG8</f>
        <v>0.4511367492365117</v>
      </c>
      <c r="AI8" s="415">
        <f>AB8/AG8</f>
        <v>0.11961316593145571</v>
      </c>
      <c r="AK8" s="224" t="s">
        <v>264</v>
      </c>
      <c r="AL8" s="158" t="s">
        <v>265</v>
      </c>
      <c r="AM8" s="383">
        <f>取引基本表!AR5</f>
        <v>2061</v>
      </c>
      <c r="AN8" s="407">
        <f t="shared" ref="AN8:AN47" si="6">AM8/AM$47</f>
        <v>1.1829938181254628E-2</v>
      </c>
      <c r="AP8" s="224" t="s">
        <v>264</v>
      </c>
      <c r="AQ8" s="158" t="s">
        <v>265</v>
      </c>
      <c r="AR8" s="386">
        <f>取引基本表!AX5</f>
        <v>11051</v>
      </c>
      <c r="AS8" s="387">
        <f>取引基本表!AY5</f>
        <v>3053</v>
      </c>
      <c r="AT8" s="387">
        <f>ABS(取引基本表!BB5)</f>
        <v>8210</v>
      </c>
      <c r="AU8" s="388">
        <f>AS8-AT8</f>
        <v>-5157</v>
      </c>
      <c r="AV8" s="411">
        <v>0.83011676085593211</v>
      </c>
      <c r="AW8" s="407">
        <v>0.16988323914406789</v>
      </c>
    </row>
    <row r="9" spans="1:49" x14ac:dyDescent="0.2">
      <c r="A9" s="225" t="s">
        <v>220</v>
      </c>
      <c r="B9" s="158" t="s">
        <v>266</v>
      </c>
      <c r="C9" s="405">
        <f t="shared" si="0"/>
        <v>5.5710306406685284E-2</v>
      </c>
      <c r="D9" s="406">
        <f t="shared" si="1"/>
        <v>0</v>
      </c>
      <c r="E9" s="406">
        <f t="shared" si="1"/>
        <v>0</v>
      </c>
      <c r="F9" s="406">
        <f t="shared" si="2"/>
        <v>0.77272727272727271</v>
      </c>
      <c r="G9" s="406">
        <f t="shared" si="2"/>
        <v>0.27272727272727271</v>
      </c>
      <c r="H9" s="407">
        <f t="shared" si="3"/>
        <v>6.1990942434522072E-4</v>
      </c>
      <c r="K9" s="225" t="s">
        <v>220</v>
      </c>
      <c r="L9" s="158" t="s">
        <v>266</v>
      </c>
      <c r="M9" s="383">
        <f>取引基本表!AX6</f>
        <v>359</v>
      </c>
      <c r="N9" s="367">
        <f>ABS(取引基本表!BB6)</f>
        <v>339</v>
      </c>
      <c r="O9" s="411">
        <f t="shared" si="4"/>
        <v>0.94428969359331472</v>
      </c>
      <c r="P9" s="407">
        <f t="shared" si="5"/>
        <v>5.5710306406685284E-2</v>
      </c>
      <c r="R9" s="225" t="s">
        <v>220</v>
      </c>
      <c r="S9" s="158" t="s">
        <v>266</v>
      </c>
      <c r="T9" s="365">
        <f>取引基本表!BD6</f>
        <v>22</v>
      </c>
      <c r="U9" s="446">
        <f>雇用表!R6</f>
        <v>0</v>
      </c>
      <c r="V9" s="447">
        <f>雇用表!R52</f>
        <v>0</v>
      </c>
      <c r="W9" s="413">
        <f t="shared" ref="W9:W47" si="7">U9/T9</f>
        <v>0</v>
      </c>
      <c r="X9" s="413">
        <f t="shared" ref="X9:X47" si="8">V9/T9</f>
        <v>0</v>
      </c>
      <c r="Z9" s="225" t="s">
        <v>220</v>
      </c>
      <c r="AA9" s="48" t="s">
        <v>266</v>
      </c>
      <c r="AB9" s="452">
        <v>6</v>
      </c>
      <c r="AC9" s="387">
        <v>11</v>
      </c>
      <c r="AD9" s="387">
        <v>2</v>
      </c>
      <c r="AE9" s="387">
        <v>0</v>
      </c>
      <c r="AF9" s="387">
        <v>-2</v>
      </c>
      <c r="AG9" s="369">
        <v>22</v>
      </c>
      <c r="AH9" s="407">
        <f t="shared" ref="AH9:AH41" si="9">SUM(AB9:AF9)/AG9</f>
        <v>0.77272727272727271</v>
      </c>
      <c r="AI9" s="411">
        <f t="shared" ref="AI9:AI41" si="10">AB9/AG9</f>
        <v>0.27272727272727271</v>
      </c>
      <c r="AK9" s="225" t="s">
        <v>220</v>
      </c>
      <c r="AL9" s="158" t="s">
        <v>266</v>
      </c>
      <c r="AM9" s="383">
        <f>取引基本表!AR6</f>
        <v>108</v>
      </c>
      <c r="AN9" s="407">
        <f t="shared" si="6"/>
        <v>6.1990942434522072E-4</v>
      </c>
      <c r="AP9" s="225" t="s">
        <v>220</v>
      </c>
      <c r="AQ9" s="158" t="s">
        <v>266</v>
      </c>
      <c r="AR9" s="386">
        <f>取引基本表!AX6</f>
        <v>359</v>
      </c>
      <c r="AS9" s="387">
        <f>取引基本表!AY6</f>
        <v>2</v>
      </c>
      <c r="AT9" s="387">
        <f>ABS(取引基本表!BB6)</f>
        <v>339</v>
      </c>
      <c r="AU9" s="388">
        <f t="shared" ref="AU9:AU47" si="11">AS9-AT9</f>
        <v>-337</v>
      </c>
      <c r="AV9" s="411">
        <v>0.59023354564755837</v>
      </c>
      <c r="AW9" s="407">
        <v>0.40976645435244163</v>
      </c>
    </row>
    <row r="10" spans="1:49" x14ac:dyDescent="0.2">
      <c r="A10" s="225" t="s">
        <v>221</v>
      </c>
      <c r="B10" s="158" t="s">
        <v>267</v>
      </c>
      <c r="C10" s="405">
        <f t="shared" si="0"/>
        <v>2.7964205816555232E-3</v>
      </c>
      <c r="D10" s="406">
        <f t="shared" si="1"/>
        <v>0.14285714285714285</v>
      </c>
      <c r="E10" s="406">
        <f t="shared" si="1"/>
        <v>0</v>
      </c>
      <c r="F10" s="406">
        <f t="shared" si="2"/>
        <v>0.5714285714285714</v>
      </c>
      <c r="G10" s="406">
        <f t="shared" si="2"/>
        <v>0.2857142857142857</v>
      </c>
      <c r="H10" s="407">
        <f t="shared" si="3"/>
        <v>1.205379436226818E-3</v>
      </c>
      <c r="K10" s="225" t="s">
        <v>221</v>
      </c>
      <c r="L10" s="158" t="s">
        <v>267</v>
      </c>
      <c r="M10" s="383">
        <f>取引基本表!AX7</f>
        <v>1788</v>
      </c>
      <c r="N10" s="367">
        <f>ABS(取引基本表!BB7)</f>
        <v>1783</v>
      </c>
      <c r="O10" s="411">
        <f t="shared" si="4"/>
        <v>0.99720357941834448</v>
      </c>
      <c r="P10" s="407">
        <f t="shared" si="5"/>
        <v>2.7964205816555232E-3</v>
      </c>
      <c r="R10" s="225" t="s">
        <v>221</v>
      </c>
      <c r="S10" s="158" t="s">
        <v>267</v>
      </c>
      <c r="T10" s="365">
        <f>取引基本表!BD7</f>
        <v>7</v>
      </c>
      <c r="U10" s="446">
        <f>雇用表!R7</f>
        <v>1</v>
      </c>
      <c r="V10" s="447">
        <f>雇用表!R53</f>
        <v>0</v>
      </c>
      <c r="W10" s="413">
        <f t="shared" si="7"/>
        <v>0.14285714285714285</v>
      </c>
      <c r="X10" s="413">
        <f t="shared" si="8"/>
        <v>0</v>
      </c>
      <c r="Z10" s="225" t="s">
        <v>221</v>
      </c>
      <c r="AA10" s="48" t="s">
        <v>267</v>
      </c>
      <c r="AB10" s="452">
        <v>2</v>
      </c>
      <c r="AC10" s="387">
        <v>1</v>
      </c>
      <c r="AD10" s="387">
        <v>1</v>
      </c>
      <c r="AE10" s="387">
        <v>0</v>
      </c>
      <c r="AF10" s="387">
        <v>0</v>
      </c>
      <c r="AG10" s="369">
        <v>7</v>
      </c>
      <c r="AH10" s="407">
        <f t="shared" si="9"/>
        <v>0.5714285714285714</v>
      </c>
      <c r="AI10" s="411">
        <f t="shared" si="10"/>
        <v>0.2857142857142857</v>
      </c>
      <c r="AK10" s="225" t="s">
        <v>221</v>
      </c>
      <c r="AL10" s="158" t="s">
        <v>267</v>
      </c>
      <c r="AM10" s="383">
        <f>取引基本表!AR7</f>
        <v>210</v>
      </c>
      <c r="AN10" s="407">
        <f t="shared" si="6"/>
        <v>1.205379436226818E-3</v>
      </c>
      <c r="AP10" s="225" t="s">
        <v>221</v>
      </c>
      <c r="AQ10" s="158" t="s">
        <v>267</v>
      </c>
      <c r="AR10" s="386">
        <f>取引基本表!AX7</f>
        <v>1788</v>
      </c>
      <c r="AS10" s="387">
        <f>取引基本表!AY7</f>
        <v>2</v>
      </c>
      <c r="AT10" s="387">
        <f>ABS(取引基本表!BB7)</f>
        <v>1783</v>
      </c>
      <c r="AU10" s="388">
        <f t="shared" si="11"/>
        <v>-1781</v>
      </c>
      <c r="AV10" s="411">
        <v>0.31992289294256238</v>
      </c>
      <c r="AW10" s="407">
        <v>0.68007710705743762</v>
      </c>
    </row>
    <row r="11" spans="1:49" x14ac:dyDescent="0.2">
      <c r="A11" s="225" t="s">
        <v>222</v>
      </c>
      <c r="B11" s="158" t="s">
        <v>27</v>
      </c>
      <c r="C11" s="405">
        <f t="shared" si="0"/>
        <v>6.4759848893686245E-3</v>
      </c>
      <c r="D11" s="406">
        <f t="shared" si="1"/>
        <v>0</v>
      </c>
      <c r="E11" s="406">
        <f t="shared" si="1"/>
        <v>0</v>
      </c>
      <c r="F11" s="406">
        <f t="shared" si="2"/>
        <v>0.7</v>
      </c>
      <c r="G11" s="406">
        <f t="shared" si="2"/>
        <v>0.45</v>
      </c>
      <c r="H11" s="407">
        <f t="shared" si="3"/>
        <v>-2.2959608309082246E-5</v>
      </c>
      <c r="K11" s="225" t="s">
        <v>222</v>
      </c>
      <c r="L11" s="158" t="s">
        <v>27</v>
      </c>
      <c r="M11" s="383">
        <f>取引基本表!AX8</f>
        <v>1853</v>
      </c>
      <c r="N11" s="367">
        <f>ABS(取引基本表!BB8)</f>
        <v>1841</v>
      </c>
      <c r="O11" s="411">
        <f t="shared" si="4"/>
        <v>0.99352401511063138</v>
      </c>
      <c r="P11" s="407">
        <f t="shared" si="5"/>
        <v>6.4759848893686245E-3</v>
      </c>
      <c r="R11" s="225" t="s">
        <v>222</v>
      </c>
      <c r="S11" s="158" t="s">
        <v>27</v>
      </c>
      <c r="T11" s="365">
        <f>取引基本表!BD8</f>
        <v>20</v>
      </c>
      <c r="U11" s="446">
        <f>雇用表!R8</f>
        <v>0</v>
      </c>
      <c r="V11" s="447">
        <f>雇用表!R54</f>
        <v>0</v>
      </c>
      <c r="W11" s="413">
        <f t="shared" si="7"/>
        <v>0</v>
      </c>
      <c r="X11" s="413">
        <f t="shared" si="8"/>
        <v>0</v>
      </c>
      <c r="Z11" s="225" t="s">
        <v>222</v>
      </c>
      <c r="AA11" s="48" t="s">
        <v>27</v>
      </c>
      <c r="AB11" s="452">
        <v>9</v>
      </c>
      <c r="AC11" s="387">
        <v>1</v>
      </c>
      <c r="AD11" s="387">
        <v>3</v>
      </c>
      <c r="AE11" s="387">
        <v>1</v>
      </c>
      <c r="AF11" s="387">
        <v>0</v>
      </c>
      <c r="AG11" s="369">
        <v>20</v>
      </c>
      <c r="AH11" s="407">
        <f t="shared" si="9"/>
        <v>0.7</v>
      </c>
      <c r="AI11" s="411">
        <f t="shared" si="10"/>
        <v>0.45</v>
      </c>
      <c r="AK11" s="225" t="s">
        <v>222</v>
      </c>
      <c r="AL11" s="158" t="s">
        <v>27</v>
      </c>
      <c r="AM11" s="383">
        <f>取引基本表!AR8</f>
        <v>-4</v>
      </c>
      <c r="AN11" s="407">
        <f t="shared" si="6"/>
        <v>-2.2959608309082246E-5</v>
      </c>
      <c r="AP11" s="225" t="s">
        <v>222</v>
      </c>
      <c r="AQ11" s="158" t="s">
        <v>27</v>
      </c>
      <c r="AR11" s="386">
        <f>取引基本表!AX8</f>
        <v>1853</v>
      </c>
      <c r="AS11" s="387">
        <f>取引基本表!AY8</f>
        <v>8</v>
      </c>
      <c r="AT11" s="387">
        <f>ABS(取引基本表!BB8)</f>
        <v>1841</v>
      </c>
      <c r="AU11" s="388">
        <f t="shared" si="11"/>
        <v>-1833</v>
      </c>
      <c r="AV11" s="411">
        <v>0.97885279843965589</v>
      </c>
      <c r="AW11" s="407">
        <v>2.1147201560344109E-2</v>
      </c>
    </row>
    <row r="12" spans="1:49" x14ac:dyDescent="0.2">
      <c r="A12" s="225" t="s">
        <v>223</v>
      </c>
      <c r="B12" s="158" t="s">
        <v>191</v>
      </c>
      <c r="C12" s="405">
        <f t="shared" si="0"/>
        <v>0.17595248540478525</v>
      </c>
      <c r="D12" s="406">
        <f t="shared" si="1"/>
        <v>4.4880585075991318E-2</v>
      </c>
      <c r="E12" s="406">
        <f t="shared" si="1"/>
        <v>4.4223517312307163E-2</v>
      </c>
      <c r="F12" s="406">
        <f t="shared" si="2"/>
        <v>0.29285224545766197</v>
      </c>
      <c r="G12" s="406">
        <f t="shared" si="2"/>
        <v>0.14349788595589075</v>
      </c>
      <c r="H12" s="407">
        <f t="shared" si="3"/>
        <v>9.2205786969274298E-2</v>
      </c>
      <c r="K12" s="225" t="s">
        <v>223</v>
      </c>
      <c r="L12" s="158" t="s">
        <v>191</v>
      </c>
      <c r="M12" s="383">
        <f>取引基本表!AX9</f>
        <v>29633</v>
      </c>
      <c r="N12" s="367">
        <f>ABS(取引基本表!BB9)</f>
        <v>24419</v>
      </c>
      <c r="O12" s="411">
        <f t="shared" si="4"/>
        <v>0.82404751459521475</v>
      </c>
      <c r="P12" s="407">
        <f t="shared" si="5"/>
        <v>0.17595248540478525</v>
      </c>
      <c r="R12" s="225" t="s">
        <v>223</v>
      </c>
      <c r="S12" s="158" t="s">
        <v>191</v>
      </c>
      <c r="T12" s="365">
        <f>取引基本表!BD9</f>
        <v>35004</v>
      </c>
      <c r="U12" s="446">
        <f>雇用表!R9</f>
        <v>1571</v>
      </c>
      <c r="V12" s="447">
        <f>雇用表!R55</f>
        <v>1548</v>
      </c>
      <c r="W12" s="413">
        <f t="shared" si="7"/>
        <v>4.4880585075991318E-2</v>
      </c>
      <c r="X12" s="413">
        <f t="shared" si="8"/>
        <v>4.4223517312307163E-2</v>
      </c>
      <c r="Z12" s="225" t="s">
        <v>223</v>
      </c>
      <c r="AA12" s="48" t="s">
        <v>191</v>
      </c>
      <c r="AB12" s="452">
        <v>5023</v>
      </c>
      <c r="AC12" s="387">
        <v>2570</v>
      </c>
      <c r="AD12" s="387">
        <v>1744</v>
      </c>
      <c r="AE12" s="387">
        <v>1073</v>
      </c>
      <c r="AF12" s="387">
        <v>-159</v>
      </c>
      <c r="AG12" s="369">
        <v>35004</v>
      </c>
      <c r="AH12" s="407">
        <f t="shared" si="9"/>
        <v>0.29285224545766197</v>
      </c>
      <c r="AI12" s="411">
        <f t="shared" si="10"/>
        <v>0.14349788595589075</v>
      </c>
      <c r="AK12" s="225" t="s">
        <v>223</v>
      </c>
      <c r="AL12" s="158" t="s">
        <v>191</v>
      </c>
      <c r="AM12" s="383">
        <f>取引基本表!AR9</f>
        <v>16064</v>
      </c>
      <c r="AN12" s="407">
        <f t="shared" si="6"/>
        <v>9.2205786969274298E-2</v>
      </c>
      <c r="AP12" s="225" t="s">
        <v>223</v>
      </c>
      <c r="AQ12" s="158" t="s">
        <v>191</v>
      </c>
      <c r="AR12" s="386">
        <f>取引基本表!AX9</f>
        <v>29633</v>
      </c>
      <c r="AS12" s="387">
        <f>取引基本表!AY9</f>
        <v>29790</v>
      </c>
      <c r="AT12" s="387">
        <f>ABS(取引基本表!BB9)</f>
        <v>24419</v>
      </c>
      <c r="AU12" s="388">
        <f t="shared" si="11"/>
        <v>5371</v>
      </c>
      <c r="AV12" s="411">
        <v>0.73020703224841943</v>
      </c>
      <c r="AW12" s="407">
        <v>0.26979296775158057</v>
      </c>
    </row>
    <row r="13" spans="1:49" x14ac:dyDescent="0.2">
      <c r="A13" s="225" t="s">
        <v>224</v>
      </c>
      <c r="B13" s="158" t="s">
        <v>28</v>
      </c>
      <c r="C13" s="405">
        <f t="shared" si="0"/>
        <v>0</v>
      </c>
      <c r="D13" s="406">
        <f t="shared" si="1"/>
        <v>0.50166112956810627</v>
      </c>
      <c r="E13" s="406">
        <f t="shared" si="1"/>
        <v>0.36212624584717606</v>
      </c>
      <c r="F13" s="406">
        <f t="shared" si="2"/>
        <v>0.37873754152823919</v>
      </c>
      <c r="G13" s="406">
        <f t="shared" si="2"/>
        <v>0.2425249169435216</v>
      </c>
      <c r="H13" s="407">
        <f t="shared" si="3"/>
        <v>1.40971995017765E-2</v>
      </c>
      <c r="K13" s="225" t="s">
        <v>224</v>
      </c>
      <c r="L13" s="158" t="s">
        <v>28</v>
      </c>
      <c r="M13" s="383">
        <f>取引基本表!AX10</f>
        <v>3662</v>
      </c>
      <c r="N13" s="367">
        <f>ABS(取引基本表!BB10)</f>
        <v>3662</v>
      </c>
      <c r="O13" s="411">
        <f t="shared" si="4"/>
        <v>1</v>
      </c>
      <c r="P13" s="407">
        <f t="shared" si="5"/>
        <v>0</v>
      </c>
      <c r="R13" s="225" t="s">
        <v>224</v>
      </c>
      <c r="S13" s="158" t="s">
        <v>28</v>
      </c>
      <c r="T13" s="365">
        <f>取引基本表!BD10</f>
        <v>301</v>
      </c>
      <c r="U13" s="446">
        <f>雇用表!R10</f>
        <v>151</v>
      </c>
      <c r="V13" s="447">
        <f>雇用表!R56</f>
        <v>109</v>
      </c>
      <c r="W13" s="413">
        <f t="shared" si="7"/>
        <v>0.50166112956810627</v>
      </c>
      <c r="X13" s="413">
        <f t="shared" si="8"/>
        <v>0.36212624584717606</v>
      </c>
      <c r="Z13" s="225" t="s">
        <v>224</v>
      </c>
      <c r="AA13" s="48" t="s">
        <v>28</v>
      </c>
      <c r="AB13" s="452">
        <v>73</v>
      </c>
      <c r="AC13" s="387">
        <v>-6</v>
      </c>
      <c r="AD13" s="387">
        <v>34</v>
      </c>
      <c r="AE13" s="387">
        <v>13</v>
      </c>
      <c r="AF13" s="387">
        <v>0</v>
      </c>
      <c r="AG13" s="369">
        <v>301</v>
      </c>
      <c r="AH13" s="407">
        <f t="shared" si="9"/>
        <v>0.37873754152823919</v>
      </c>
      <c r="AI13" s="411">
        <f t="shared" si="10"/>
        <v>0.2425249169435216</v>
      </c>
      <c r="AK13" s="225" t="s">
        <v>224</v>
      </c>
      <c r="AL13" s="158" t="s">
        <v>28</v>
      </c>
      <c r="AM13" s="383">
        <f>取引基本表!AR10</f>
        <v>2456</v>
      </c>
      <c r="AN13" s="407">
        <f t="shared" si="6"/>
        <v>1.40971995017765E-2</v>
      </c>
      <c r="AP13" s="225" t="s">
        <v>224</v>
      </c>
      <c r="AQ13" s="158" t="s">
        <v>28</v>
      </c>
      <c r="AR13" s="386">
        <f>取引基本表!AX10</f>
        <v>3662</v>
      </c>
      <c r="AS13" s="387">
        <f>取引基本表!AY10</f>
        <v>301</v>
      </c>
      <c r="AT13" s="387">
        <f>ABS(取引基本表!BB10)</f>
        <v>3662</v>
      </c>
      <c r="AU13" s="388">
        <f t="shared" si="11"/>
        <v>-3361</v>
      </c>
      <c r="AV13" s="411">
        <v>0.93315766467397665</v>
      </c>
      <c r="AW13" s="407">
        <v>6.684233532602335E-2</v>
      </c>
    </row>
    <row r="14" spans="1:49" x14ac:dyDescent="0.2">
      <c r="A14" s="225" t="s">
        <v>225</v>
      </c>
      <c r="B14" s="158" t="s">
        <v>268</v>
      </c>
      <c r="C14" s="405">
        <f t="shared" si="0"/>
        <v>0.19640062597809071</v>
      </c>
      <c r="D14" s="406">
        <f t="shared" si="1"/>
        <v>9.0039979141317575E-2</v>
      </c>
      <c r="E14" s="406">
        <f t="shared" si="1"/>
        <v>7.6134190856944201E-2</v>
      </c>
      <c r="F14" s="406">
        <f t="shared" si="2"/>
        <v>0.31948548583347819</v>
      </c>
      <c r="G14" s="406">
        <f t="shared" si="2"/>
        <v>0.16773857118025379</v>
      </c>
      <c r="H14" s="407">
        <f t="shared" si="3"/>
        <v>1.1652001216859241E-3</v>
      </c>
      <c r="K14" s="225" t="s">
        <v>225</v>
      </c>
      <c r="L14" s="158" t="s">
        <v>268</v>
      </c>
      <c r="M14" s="383">
        <f>取引基本表!AX11</f>
        <v>6390</v>
      </c>
      <c r="N14" s="367">
        <f>ABS(取引基本表!BB11)</f>
        <v>5135</v>
      </c>
      <c r="O14" s="411">
        <f t="shared" si="4"/>
        <v>0.80359937402190929</v>
      </c>
      <c r="P14" s="407">
        <f t="shared" si="5"/>
        <v>0.19640062597809071</v>
      </c>
      <c r="R14" s="225" t="s">
        <v>225</v>
      </c>
      <c r="S14" s="158" t="s">
        <v>268</v>
      </c>
      <c r="T14" s="365">
        <f>取引基本表!BD11</f>
        <v>5753</v>
      </c>
      <c r="U14" s="446">
        <f>雇用表!R11</f>
        <v>518</v>
      </c>
      <c r="V14" s="447">
        <f>雇用表!R57</f>
        <v>438</v>
      </c>
      <c r="W14" s="413">
        <f t="shared" si="7"/>
        <v>9.0039979141317575E-2</v>
      </c>
      <c r="X14" s="413">
        <f t="shared" si="8"/>
        <v>7.6134190856944201E-2</v>
      </c>
      <c r="Z14" s="225" t="s">
        <v>225</v>
      </c>
      <c r="AA14" s="48" t="s">
        <v>268</v>
      </c>
      <c r="AB14" s="452">
        <v>965</v>
      </c>
      <c r="AC14" s="387">
        <v>416</v>
      </c>
      <c r="AD14" s="387">
        <v>311</v>
      </c>
      <c r="AE14" s="387">
        <v>146</v>
      </c>
      <c r="AF14" s="387">
        <v>0</v>
      </c>
      <c r="AG14" s="369">
        <v>5753</v>
      </c>
      <c r="AH14" s="407">
        <f t="shared" si="9"/>
        <v>0.31948548583347819</v>
      </c>
      <c r="AI14" s="411">
        <f t="shared" si="10"/>
        <v>0.16773857118025379</v>
      </c>
      <c r="AK14" s="225" t="s">
        <v>225</v>
      </c>
      <c r="AL14" s="158" t="s">
        <v>268</v>
      </c>
      <c r="AM14" s="383">
        <f>取引基本表!AR11</f>
        <v>203</v>
      </c>
      <c r="AN14" s="407">
        <f t="shared" si="6"/>
        <v>1.1652001216859241E-3</v>
      </c>
      <c r="AP14" s="225" t="s">
        <v>225</v>
      </c>
      <c r="AQ14" s="158" t="s">
        <v>268</v>
      </c>
      <c r="AR14" s="386">
        <f>取引基本表!AX11</f>
        <v>6390</v>
      </c>
      <c r="AS14" s="387">
        <f>取引基本表!AY11</f>
        <v>4498</v>
      </c>
      <c r="AT14" s="387">
        <f>ABS(取引基本表!BB11)</f>
        <v>5135</v>
      </c>
      <c r="AU14" s="388">
        <f t="shared" si="11"/>
        <v>-637</v>
      </c>
      <c r="AV14" s="411">
        <v>0.78289172072298208</v>
      </c>
      <c r="AW14" s="407">
        <v>0.21710827927701792</v>
      </c>
    </row>
    <row r="15" spans="1:49" x14ac:dyDescent="0.2">
      <c r="A15" s="225" t="s">
        <v>226</v>
      </c>
      <c r="B15" s="158" t="s">
        <v>29</v>
      </c>
      <c r="C15" s="405">
        <f t="shared" si="0"/>
        <v>0</v>
      </c>
      <c r="D15" s="406">
        <f t="shared" si="1"/>
        <v>2.2027220630372494E-2</v>
      </c>
      <c r="E15" s="406">
        <f t="shared" si="1"/>
        <v>2.0355778414517668E-2</v>
      </c>
      <c r="F15" s="406">
        <f t="shared" si="2"/>
        <v>0.30372492836676218</v>
      </c>
      <c r="G15" s="406">
        <f t="shared" si="2"/>
        <v>9.5630372492836679E-2</v>
      </c>
      <c r="H15" s="407">
        <f t="shared" si="3"/>
        <v>8.4950550743604306E-3</v>
      </c>
      <c r="K15" s="225" t="s">
        <v>226</v>
      </c>
      <c r="L15" s="158" t="s">
        <v>29</v>
      </c>
      <c r="M15" s="383">
        <f>取引基本表!AX12</f>
        <v>17745</v>
      </c>
      <c r="N15" s="367">
        <f>ABS(取引基本表!BB12)</f>
        <v>17745</v>
      </c>
      <c r="O15" s="411">
        <f t="shared" si="4"/>
        <v>1</v>
      </c>
      <c r="P15" s="407">
        <f t="shared" si="5"/>
        <v>0</v>
      </c>
      <c r="R15" s="225" t="s">
        <v>226</v>
      </c>
      <c r="S15" s="158" t="s">
        <v>29</v>
      </c>
      <c r="T15" s="365">
        <f>取引基本表!BD12</f>
        <v>16752</v>
      </c>
      <c r="U15" s="446">
        <f>雇用表!R12</f>
        <v>369</v>
      </c>
      <c r="V15" s="447">
        <f>雇用表!R58</f>
        <v>341</v>
      </c>
      <c r="W15" s="413">
        <f t="shared" si="7"/>
        <v>2.2027220630372494E-2</v>
      </c>
      <c r="X15" s="413">
        <f t="shared" si="8"/>
        <v>2.0355778414517668E-2</v>
      </c>
      <c r="Z15" s="225" t="s">
        <v>226</v>
      </c>
      <c r="AA15" s="48" t="s">
        <v>29</v>
      </c>
      <c r="AB15" s="452">
        <v>1602</v>
      </c>
      <c r="AC15" s="387">
        <v>1013</v>
      </c>
      <c r="AD15" s="387">
        <v>2145</v>
      </c>
      <c r="AE15" s="387">
        <v>328</v>
      </c>
      <c r="AF15" s="387">
        <v>0</v>
      </c>
      <c r="AG15" s="369">
        <v>16752</v>
      </c>
      <c r="AH15" s="407">
        <f t="shared" si="9"/>
        <v>0.30372492836676218</v>
      </c>
      <c r="AI15" s="411">
        <f t="shared" si="10"/>
        <v>9.5630372492836679E-2</v>
      </c>
      <c r="AK15" s="225" t="s">
        <v>226</v>
      </c>
      <c r="AL15" s="158" t="s">
        <v>29</v>
      </c>
      <c r="AM15" s="383">
        <f>取引基本表!AR12</f>
        <v>1480</v>
      </c>
      <c r="AN15" s="407">
        <f t="shared" si="6"/>
        <v>8.4950550743604306E-3</v>
      </c>
      <c r="AP15" s="225" t="s">
        <v>226</v>
      </c>
      <c r="AQ15" s="158" t="s">
        <v>29</v>
      </c>
      <c r="AR15" s="386">
        <f>取引基本表!AX12</f>
        <v>17745</v>
      </c>
      <c r="AS15" s="387">
        <f>取引基本表!AY12</f>
        <v>16752</v>
      </c>
      <c r="AT15" s="387">
        <f>ABS(取引基本表!BB12)</f>
        <v>17745</v>
      </c>
      <c r="AU15" s="388">
        <f t="shared" si="11"/>
        <v>-993</v>
      </c>
      <c r="AV15" s="411">
        <v>0.8222762164835401</v>
      </c>
      <c r="AW15" s="407">
        <v>0.1777237835164599</v>
      </c>
    </row>
    <row r="16" spans="1:49" x14ac:dyDescent="0.2">
      <c r="A16" s="225" t="s">
        <v>227</v>
      </c>
      <c r="B16" s="158" t="s">
        <v>30</v>
      </c>
      <c r="C16" s="405">
        <f t="shared" si="0"/>
        <v>6.4643221946592777E-2</v>
      </c>
      <c r="D16" s="406">
        <f t="shared" si="1"/>
        <v>2.0533880903490759E-2</v>
      </c>
      <c r="E16" s="406">
        <f t="shared" si="1"/>
        <v>1.9507186858316223E-2</v>
      </c>
      <c r="F16" s="406">
        <f t="shared" si="2"/>
        <v>0.28747433264887062</v>
      </c>
      <c r="G16" s="406">
        <f t="shared" si="2"/>
        <v>3.2854209445585217E-2</v>
      </c>
      <c r="H16" s="407">
        <f t="shared" si="3"/>
        <v>1.6731814555243689E-2</v>
      </c>
      <c r="K16" s="225" t="s">
        <v>227</v>
      </c>
      <c r="L16" s="158" t="s">
        <v>30</v>
      </c>
      <c r="M16" s="383">
        <f>取引基本表!AX13</f>
        <v>6853</v>
      </c>
      <c r="N16" s="367">
        <f>ABS(取引基本表!BB13)</f>
        <v>6410</v>
      </c>
      <c r="O16" s="411">
        <f t="shared" si="4"/>
        <v>0.93535677805340722</v>
      </c>
      <c r="P16" s="407">
        <f t="shared" si="5"/>
        <v>6.4643221946592777E-2</v>
      </c>
      <c r="R16" s="225" t="s">
        <v>227</v>
      </c>
      <c r="S16" s="158" t="s">
        <v>30</v>
      </c>
      <c r="T16" s="365">
        <f>取引基本表!BD13</f>
        <v>974</v>
      </c>
      <c r="U16" s="446">
        <f>雇用表!R13</f>
        <v>20</v>
      </c>
      <c r="V16" s="447">
        <f>雇用表!R59</f>
        <v>19</v>
      </c>
      <c r="W16" s="413">
        <f t="shared" si="7"/>
        <v>2.0533880903490759E-2</v>
      </c>
      <c r="X16" s="413">
        <f t="shared" si="8"/>
        <v>1.9507186858316223E-2</v>
      </c>
      <c r="Z16" s="225" t="s">
        <v>227</v>
      </c>
      <c r="AA16" s="48" t="s">
        <v>30</v>
      </c>
      <c r="AB16" s="452">
        <v>32</v>
      </c>
      <c r="AC16" s="387">
        <v>27</v>
      </c>
      <c r="AD16" s="387">
        <v>91</v>
      </c>
      <c r="AE16" s="387">
        <v>132</v>
      </c>
      <c r="AF16" s="387">
        <v>-2</v>
      </c>
      <c r="AG16" s="369">
        <v>974</v>
      </c>
      <c r="AH16" s="407">
        <f t="shared" si="9"/>
        <v>0.28747433264887062</v>
      </c>
      <c r="AI16" s="411">
        <f t="shared" si="10"/>
        <v>3.2854209445585217E-2</v>
      </c>
      <c r="AK16" s="225" t="s">
        <v>227</v>
      </c>
      <c r="AL16" s="158" t="s">
        <v>30</v>
      </c>
      <c r="AM16" s="383">
        <f>取引基本表!AR13</f>
        <v>2915</v>
      </c>
      <c r="AN16" s="407">
        <f t="shared" si="6"/>
        <v>1.6731814555243689E-2</v>
      </c>
      <c r="AP16" s="225" t="s">
        <v>227</v>
      </c>
      <c r="AQ16" s="158" t="s">
        <v>30</v>
      </c>
      <c r="AR16" s="386">
        <f>取引基本表!AX13</f>
        <v>6853</v>
      </c>
      <c r="AS16" s="387">
        <f>取引基本表!AY13</f>
        <v>531</v>
      </c>
      <c r="AT16" s="387">
        <f>ABS(取引基本表!BB13)</f>
        <v>6410</v>
      </c>
      <c r="AU16" s="388">
        <f t="shared" si="11"/>
        <v>-5879</v>
      </c>
      <c r="AV16" s="411">
        <v>0.87631747448336361</v>
      </c>
      <c r="AW16" s="407">
        <v>0.12368252551663639</v>
      </c>
    </row>
    <row r="17" spans="1:49" x14ac:dyDescent="0.2">
      <c r="A17" s="225" t="s">
        <v>2</v>
      </c>
      <c r="B17" s="158" t="s">
        <v>375</v>
      </c>
      <c r="C17" s="405">
        <f t="shared" si="0"/>
        <v>7.1833954921355581E-2</v>
      </c>
      <c r="D17" s="406">
        <f t="shared" si="1"/>
        <v>0.11783355350066051</v>
      </c>
      <c r="E17" s="406">
        <f t="shared" si="1"/>
        <v>0.10752972258916776</v>
      </c>
      <c r="F17" s="406">
        <f t="shared" si="2"/>
        <v>0.35984147952443857</v>
      </c>
      <c r="G17" s="406">
        <f t="shared" si="2"/>
        <v>0.22404227212681638</v>
      </c>
      <c r="H17" s="407">
        <f t="shared" si="3"/>
        <v>2.8642111365580103E-3</v>
      </c>
      <c r="K17" s="225" t="s">
        <v>2</v>
      </c>
      <c r="L17" s="158" t="s">
        <v>375</v>
      </c>
      <c r="M17" s="383">
        <f>取引基本表!AX14</f>
        <v>6167</v>
      </c>
      <c r="N17" s="367">
        <f>ABS(取引基本表!BB14)</f>
        <v>5724</v>
      </c>
      <c r="O17" s="411">
        <f t="shared" si="4"/>
        <v>0.92816604507864442</v>
      </c>
      <c r="P17" s="407">
        <f t="shared" si="5"/>
        <v>7.1833954921355581E-2</v>
      </c>
      <c r="R17" s="225" t="s">
        <v>2</v>
      </c>
      <c r="S17" s="158" t="s">
        <v>375</v>
      </c>
      <c r="T17" s="365">
        <f>取引基本表!BD14</f>
        <v>3785</v>
      </c>
      <c r="U17" s="446">
        <f>雇用表!R14</f>
        <v>446</v>
      </c>
      <c r="V17" s="447">
        <f>雇用表!R60</f>
        <v>407</v>
      </c>
      <c r="W17" s="413">
        <f t="shared" si="7"/>
        <v>0.11783355350066051</v>
      </c>
      <c r="X17" s="413">
        <f t="shared" si="8"/>
        <v>0.10752972258916776</v>
      </c>
      <c r="Z17" s="225" t="s">
        <v>2</v>
      </c>
      <c r="AA17" s="48" t="s">
        <v>375</v>
      </c>
      <c r="AB17" s="452">
        <v>848</v>
      </c>
      <c r="AC17" s="387">
        <v>19</v>
      </c>
      <c r="AD17" s="387">
        <v>366</v>
      </c>
      <c r="AE17" s="387">
        <v>129</v>
      </c>
      <c r="AF17" s="387">
        <v>0</v>
      </c>
      <c r="AG17" s="369">
        <v>3785</v>
      </c>
      <c r="AH17" s="407">
        <f t="shared" si="9"/>
        <v>0.35984147952443857</v>
      </c>
      <c r="AI17" s="411">
        <f t="shared" si="10"/>
        <v>0.22404227212681638</v>
      </c>
      <c r="AK17" s="225" t="s">
        <v>2</v>
      </c>
      <c r="AL17" s="158" t="s">
        <v>375</v>
      </c>
      <c r="AM17" s="383">
        <f>取引基本表!AR14</f>
        <v>499</v>
      </c>
      <c r="AN17" s="407">
        <f t="shared" si="6"/>
        <v>2.8642111365580103E-3</v>
      </c>
      <c r="AP17" s="225" t="s">
        <v>2</v>
      </c>
      <c r="AQ17" s="158" t="s">
        <v>365</v>
      </c>
      <c r="AR17" s="386">
        <f>取引基本表!AX14</f>
        <v>6167</v>
      </c>
      <c r="AS17" s="387">
        <f>取引基本表!AY14</f>
        <v>3342</v>
      </c>
      <c r="AT17" s="387">
        <f>ABS(取引基本表!BB14)</f>
        <v>5724</v>
      </c>
      <c r="AU17" s="388">
        <f t="shared" si="11"/>
        <v>-2382</v>
      </c>
      <c r="AV17" s="411">
        <v>0.80716043298169571</v>
      </c>
      <c r="AW17" s="407">
        <v>0.19283956701830429</v>
      </c>
    </row>
    <row r="18" spans="1:49" x14ac:dyDescent="0.2">
      <c r="A18" s="225" t="s">
        <v>3</v>
      </c>
      <c r="B18" s="158" t="s">
        <v>31</v>
      </c>
      <c r="C18" s="405">
        <f t="shared" si="0"/>
        <v>8.5547050877982866E-2</v>
      </c>
      <c r="D18" s="406">
        <f t="shared" si="1"/>
        <v>9.637488947833775E-2</v>
      </c>
      <c r="E18" s="406">
        <f t="shared" si="1"/>
        <v>8.3996463306808128E-2</v>
      </c>
      <c r="F18" s="406">
        <f t="shared" si="2"/>
        <v>0.45800176834659595</v>
      </c>
      <c r="G18" s="406">
        <f t="shared" si="2"/>
        <v>0.21485411140583555</v>
      </c>
      <c r="H18" s="407">
        <f t="shared" si="3"/>
        <v>4.4771236202710384E-4</v>
      </c>
      <c r="K18" s="225" t="s">
        <v>3</v>
      </c>
      <c r="L18" s="158" t="s">
        <v>31</v>
      </c>
      <c r="M18" s="383">
        <f>取引基本表!AX15</f>
        <v>2221</v>
      </c>
      <c r="N18" s="367">
        <f>ABS(取引基本表!BB15)</f>
        <v>2031</v>
      </c>
      <c r="O18" s="411">
        <f t="shared" si="4"/>
        <v>0.91445294912201713</v>
      </c>
      <c r="P18" s="407">
        <f t="shared" si="5"/>
        <v>8.5547050877982866E-2</v>
      </c>
      <c r="R18" s="225" t="s">
        <v>3</v>
      </c>
      <c r="S18" s="158" t="s">
        <v>31</v>
      </c>
      <c r="T18" s="365">
        <f>取引基本表!BD15</f>
        <v>1131</v>
      </c>
      <c r="U18" s="446">
        <f>雇用表!R15</f>
        <v>109</v>
      </c>
      <c r="V18" s="447">
        <f>雇用表!R61</f>
        <v>95</v>
      </c>
      <c r="W18" s="413">
        <f t="shared" si="7"/>
        <v>9.637488947833775E-2</v>
      </c>
      <c r="X18" s="413">
        <f t="shared" si="8"/>
        <v>8.3996463306808128E-2</v>
      </c>
      <c r="Z18" s="225" t="s">
        <v>3</v>
      </c>
      <c r="AA18" s="48" t="s">
        <v>31</v>
      </c>
      <c r="AB18" s="452">
        <v>243</v>
      </c>
      <c r="AC18" s="387">
        <v>109</v>
      </c>
      <c r="AD18" s="387">
        <v>131</v>
      </c>
      <c r="AE18" s="387">
        <v>35</v>
      </c>
      <c r="AF18" s="387">
        <v>0</v>
      </c>
      <c r="AG18" s="369">
        <v>1131</v>
      </c>
      <c r="AH18" s="407">
        <f t="shared" si="9"/>
        <v>0.45800176834659595</v>
      </c>
      <c r="AI18" s="411">
        <f t="shared" si="10"/>
        <v>0.21485411140583555</v>
      </c>
      <c r="AK18" s="225" t="s">
        <v>3</v>
      </c>
      <c r="AL18" s="158" t="s">
        <v>31</v>
      </c>
      <c r="AM18" s="383">
        <f>取引基本表!AR15</f>
        <v>78</v>
      </c>
      <c r="AN18" s="407">
        <f t="shared" si="6"/>
        <v>4.4771236202710384E-4</v>
      </c>
      <c r="AP18" s="225" t="s">
        <v>3</v>
      </c>
      <c r="AQ18" s="158" t="s">
        <v>31</v>
      </c>
      <c r="AR18" s="386">
        <f>取引基本表!AX15</f>
        <v>2221</v>
      </c>
      <c r="AS18" s="387">
        <f>取引基本表!AY15</f>
        <v>941</v>
      </c>
      <c r="AT18" s="387">
        <f>ABS(取引基本表!BB15)</f>
        <v>2031</v>
      </c>
      <c r="AU18" s="388">
        <f t="shared" si="11"/>
        <v>-1090</v>
      </c>
      <c r="AV18" s="411">
        <v>0.69369460950567885</v>
      </c>
      <c r="AW18" s="407">
        <v>0.30630539049432115</v>
      </c>
    </row>
    <row r="19" spans="1:49" x14ac:dyDescent="0.2">
      <c r="A19" s="225" t="s">
        <v>4</v>
      </c>
      <c r="B19" s="158" t="s">
        <v>32</v>
      </c>
      <c r="C19" s="405">
        <f t="shared" si="0"/>
        <v>0.13115875912408759</v>
      </c>
      <c r="D19" s="406">
        <f t="shared" si="1"/>
        <v>2.0536298234139962E-2</v>
      </c>
      <c r="E19" s="406">
        <f t="shared" si="1"/>
        <v>2.0274689339437543E-2</v>
      </c>
      <c r="F19" s="406">
        <f t="shared" si="2"/>
        <v>0.24015696533682146</v>
      </c>
      <c r="G19" s="406">
        <f t="shared" si="2"/>
        <v>5.7684761281883587E-2</v>
      </c>
      <c r="H19" s="407">
        <f t="shared" si="3"/>
        <v>-1.1479804154541123E-4</v>
      </c>
      <c r="K19" s="225" t="s">
        <v>4</v>
      </c>
      <c r="L19" s="158" t="s">
        <v>32</v>
      </c>
      <c r="M19" s="383">
        <f>取引基本表!AX16</f>
        <v>13152</v>
      </c>
      <c r="N19" s="367">
        <f>ABS(取引基本表!BB16)</f>
        <v>11427</v>
      </c>
      <c r="O19" s="411">
        <f t="shared" si="4"/>
        <v>0.86884124087591241</v>
      </c>
      <c r="P19" s="407">
        <f t="shared" si="5"/>
        <v>0.13115875912408759</v>
      </c>
      <c r="R19" s="225" t="s">
        <v>4</v>
      </c>
      <c r="S19" s="158" t="s">
        <v>32</v>
      </c>
      <c r="T19" s="365">
        <f>取引基本表!BD16</f>
        <v>7645</v>
      </c>
      <c r="U19" s="446">
        <f>雇用表!R16</f>
        <v>157</v>
      </c>
      <c r="V19" s="447">
        <f>雇用表!R62</f>
        <v>155</v>
      </c>
      <c r="W19" s="413">
        <f t="shared" si="7"/>
        <v>2.0536298234139962E-2</v>
      </c>
      <c r="X19" s="413">
        <f t="shared" si="8"/>
        <v>2.0274689339437543E-2</v>
      </c>
      <c r="Z19" s="225" t="s">
        <v>4</v>
      </c>
      <c r="AA19" s="48" t="s">
        <v>32</v>
      </c>
      <c r="AB19" s="452">
        <v>441</v>
      </c>
      <c r="AC19" s="387">
        <v>840</v>
      </c>
      <c r="AD19" s="387">
        <v>421</v>
      </c>
      <c r="AE19" s="387">
        <v>134</v>
      </c>
      <c r="AF19" s="387">
        <v>0</v>
      </c>
      <c r="AG19" s="369">
        <v>7645</v>
      </c>
      <c r="AH19" s="407">
        <f t="shared" si="9"/>
        <v>0.24015696533682146</v>
      </c>
      <c r="AI19" s="411">
        <f t="shared" si="10"/>
        <v>5.7684761281883587E-2</v>
      </c>
      <c r="AK19" s="225" t="s">
        <v>4</v>
      </c>
      <c r="AL19" s="158" t="s">
        <v>32</v>
      </c>
      <c r="AM19" s="383">
        <f>取引基本表!AR16</f>
        <v>-20</v>
      </c>
      <c r="AN19" s="407">
        <f t="shared" si="6"/>
        <v>-1.1479804154541123E-4</v>
      </c>
      <c r="AP19" s="225" t="s">
        <v>4</v>
      </c>
      <c r="AQ19" s="158" t="s">
        <v>32</v>
      </c>
      <c r="AR19" s="386">
        <f>取引基本表!AX16</f>
        <v>13152</v>
      </c>
      <c r="AS19" s="387">
        <f>取引基本表!AY16</f>
        <v>5920</v>
      </c>
      <c r="AT19" s="387">
        <f>ABS(取引基本表!BB16)</f>
        <v>11427</v>
      </c>
      <c r="AU19" s="388">
        <f t="shared" si="11"/>
        <v>-5507</v>
      </c>
      <c r="AV19" s="411">
        <v>0.63033685044372512</v>
      </c>
      <c r="AW19" s="407">
        <v>0.36966314955627488</v>
      </c>
    </row>
    <row r="20" spans="1:49" x14ac:dyDescent="0.2">
      <c r="A20" s="225" t="s">
        <v>5</v>
      </c>
      <c r="B20" s="158" t="s">
        <v>33</v>
      </c>
      <c r="C20" s="405">
        <f t="shared" si="0"/>
        <v>0.10578609000584449</v>
      </c>
      <c r="D20" s="406">
        <f t="shared" si="1"/>
        <v>3.8519637462235648E-2</v>
      </c>
      <c r="E20" s="406">
        <f t="shared" si="1"/>
        <v>4.1163141993957701E-2</v>
      </c>
      <c r="F20" s="406">
        <f t="shared" si="2"/>
        <v>0.22356495468277945</v>
      </c>
      <c r="G20" s="406">
        <f t="shared" si="2"/>
        <v>0.10007552870090634</v>
      </c>
      <c r="H20" s="407">
        <f t="shared" si="3"/>
        <v>5.5677050149524447E-4</v>
      </c>
      <c r="K20" s="225" t="s">
        <v>5</v>
      </c>
      <c r="L20" s="158" t="s">
        <v>33</v>
      </c>
      <c r="M20" s="383">
        <f>取引基本表!AX17</f>
        <v>5133</v>
      </c>
      <c r="N20" s="367">
        <f>ABS(取引基本表!BB17)</f>
        <v>4590</v>
      </c>
      <c r="O20" s="411">
        <f t="shared" si="4"/>
        <v>0.89421390999415551</v>
      </c>
      <c r="P20" s="407">
        <f t="shared" si="5"/>
        <v>0.10578609000584449</v>
      </c>
      <c r="R20" s="225" t="s">
        <v>5</v>
      </c>
      <c r="S20" s="158" t="s">
        <v>33</v>
      </c>
      <c r="T20" s="365">
        <f>取引基本表!BD17</f>
        <v>2648</v>
      </c>
      <c r="U20" s="446">
        <f>雇用表!R17</f>
        <v>102</v>
      </c>
      <c r="V20" s="447">
        <f>雇用表!R63</f>
        <v>109</v>
      </c>
      <c r="W20" s="413">
        <f t="shared" si="7"/>
        <v>3.8519637462235648E-2</v>
      </c>
      <c r="X20" s="413">
        <f t="shared" si="8"/>
        <v>4.1163141993957701E-2</v>
      </c>
      <c r="Z20" s="225" t="s">
        <v>5</v>
      </c>
      <c r="AA20" s="48" t="s">
        <v>33</v>
      </c>
      <c r="AB20" s="452">
        <v>265</v>
      </c>
      <c r="AC20" s="387">
        <v>227</v>
      </c>
      <c r="AD20" s="387">
        <v>80</v>
      </c>
      <c r="AE20" s="387">
        <v>20</v>
      </c>
      <c r="AF20" s="387">
        <v>0</v>
      </c>
      <c r="AG20" s="369">
        <v>2648</v>
      </c>
      <c r="AH20" s="407">
        <f t="shared" si="9"/>
        <v>0.22356495468277945</v>
      </c>
      <c r="AI20" s="411">
        <f t="shared" si="10"/>
        <v>0.10007552870090634</v>
      </c>
      <c r="AK20" s="225" t="s">
        <v>5</v>
      </c>
      <c r="AL20" s="158" t="s">
        <v>33</v>
      </c>
      <c r="AM20" s="383">
        <f>取引基本表!AR17</f>
        <v>97</v>
      </c>
      <c r="AN20" s="407">
        <f t="shared" si="6"/>
        <v>5.5677050149524447E-4</v>
      </c>
      <c r="AP20" s="225" t="s">
        <v>5</v>
      </c>
      <c r="AQ20" s="158" t="s">
        <v>33</v>
      </c>
      <c r="AR20" s="386">
        <f>取引基本表!AX17</f>
        <v>5133</v>
      </c>
      <c r="AS20" s="387">
        <f>取引基本表!AY17</f>
        <v>2105</v>
      </c>
      <c r="AT20" s="387">
        <f>ABS(取引基本表!BB17)</f>
        <v>4590</v>
      </c>
      <c r="AU20" s="388">
        <f t="shared" si="11"/>
        <v>-2485</v>
      </c>
      <c r="AV20" s="411">
        <v>0.88159848319713086</v>
      </c>
      <c r="AW20" s="407">
        <v>0.11840151680286914</v>
      </c>
    </row>
    <row r="21" spans="1:49" x14ac:dyDescent="0.2">
      <c r="A21" s="225" t="s">
        <v>6</v>
      </c>
      <c r="B21" s="158" t="s">
        <v>34</v>
      </c>
      <c r="C21" s="405">
        <f t="shared" si="0"/>
        <v>0.49326544021024965</v>
      </c>
      <c r="D21" s="406">
        <f t="shared" si="1"/>
        <v>0.11514550860437878</v>
      </c>
      <c r="E21" s="406">
        <f t="shared" si="1"/>
        <v>9.1990269393639065E-2</v>
      </c>
      <c r="F21" s="406">
        <f t="shared" si="2"/>
        <v>0.42584917560140551</v>
      </c>
      <c r="G21" s="406">
        <f t="shared" si="2"/>
        <v>0.28516082529957654</v>
      </c>
      <c r="H21" s="407">
        <f t="shared" si="3"/>
        <v>9.2412423444056041E-4</v>
      </c>
      <c r="K21" s="225" t="s">
        <v>6</v>
      </c>
      <c r="L21" s="158" t="s">
        <v>34</v>
      </c>
      <c r="M21" s="383">
        <f>取引基本表!AX18</f>
        <v>6088</v>
      </c>
      <c r="N21" s="367">
        <f>ABS(取引基本表!BB18)</f>
        <v>3085</v>
      </c>
      <c r="O21" s="411">
        <f t="shared" si="4"/>
        <v>0.50673455978975035</v>
      </c>
      <c r="P21" s="407">
        <f t="shared" si="5"/>
        <v>0.49326544021024965</v>
      </c>
      <c r="R21" s="225" t="s">
        <v>6</v>
      </c>
      <c r="S21" s="158" t="s">
        <v>34</v>
      </c>
      <c r="T21" s="365">
        <f>取引基本表!BD18</f>
        <v>22198</v>
      </c>
      <c r="U21" s="446">
        <f>雇用表!R18</f>
        <v>2556</v>
      </c>
      <c r="V21" s="447">
        <f>雇用表!R64</f>
        <v>2042</v>
      </c>
      <c r="W21" s="413">
        <f t="shared" si="7"/>
        <v>0.11514550860437878</v>
      </c>
      <c r="X21" s="413">
        <f t="shared" si="8"/>
        <v>9.1990269393639065E-2</v>
      </c>
      <c r="Z21" s="225" t="s">
        <v>6</v>
      </c>
      <c r="AA21" s="48" t="s">
        <v>34</v>
      </c>
      <c r="AB21" s="452">
        <v>6330</v>
      </c>
      <c r="AC21" s="387">
        <v>661</v>
      </c>
      <c r="AD21" s="387">
        <v>1849</v>
      </c>
      <c r="AE21" s="387">
        <v>613</v>
      </c>
      <c r="AF21" s="387">
        <v>0</v>
      </c>
      <c r="AG21" s="369">
        <v>22198</v>
      </c>
      <c r="AH21" s="407">
        <f t="shared" si="9"/>
        <v>0.42584917560140551</v>
      </c>
      <c r="AI21" s="411">
        <f t="shared" si="10"/>
        <v>0.28516082529957654</v>
      </c>
      <c r="AK21" s="225" t="s">
        <v>6</v>
      </c>
      <c r="AL21" s="158" t="s">
        <v>34</v>
      </c>
      <c r="AM21" s="383">
        <f>取引基本表!AR18</f>
        <v>161</v>
      </c>
      <c r="AN21" s="407">
        <f t="shared" si="6"/>
        <v>9.2412423444056041E-4</v>
      </c>
      <c r="AP21" s="225" t="s">
        <v>6</v>
      </c>
      <c r="AQ21" s="158" t="s">
        <v>34</v>
      </c>
      <c r="AR21" s="386">
        <f>取引基本表!AX18</f>
        <v>6088</v>
      </c>
      <c r="AS21" s="387">
        <f>取引基本表!AY18</f>
        <v>19195</v>
      </c>
      <c r="AT21" s="387">
        <f>ABS(取引基本表!BB18)</f>
        <v>3085</v>
      </c>
      <c r="AU21" s="388">
        <f t="shared" si="11"/>
        <v>16110</v>
      </c>
      <c r="AV21" s="411">
        <v>0.73741787363403832</v>
      </c>
      <c r="AW21" s="407">
        <v>0.26258212636596168</v>
      </c>
    </row>
    <row r="22" spans="1:49" x14ac:dyDescent="0.2">
      <c r="A22" s="225" t="s">
        <v>7</v>
      </c>
      <c r="B22" s="158" t="s">
        <v>269</v>
      </c>
      <c r="C22" s="405">
        <f t="shared" si="0"/>
        <v>6.9390630503698536E-2</v>
      </c>
      <c r="D22" s="406">
        <f t="shared" si="1"/>
        <v>5.3506282934738546E-2</v>
      </c>
      <c r="E22" s="406">
        <f t="shared" si="1"/>
        <v>5.2492906364004867E-2</v>
      </c>
      <c r="F22" s="406">
        <f t="shared" si="2"/>
        <v>0.41264693960275639</v>
      </c>
      <c r="G22" s="406">
        <f t="shared" si="2"/>
        <v>0.19456830158086744</v>
      </c>
      <c r="H22" s="407">
        <f t="shared" si="3"/>
        <v>4.5919216618164492E-5</v>
      </c>
      <c r="K22" s="225" t="s">
        <v>7</v>
      </c>
      <c r="L22" s="158" t="s">
        <v>269</v>
      </c>
      <c r="M22" s="383">
        <f>取引基本表!AX19</f>
        <v>2839</v>
      </c>
      <c r="N22" s="367">
        <f>ABS(取引基本表!BB19)</f>
        <v>2642</v>
      </c>
      <c r="O22" s="411">
        <f t="shared" si="4"/>
        <v>0.93060936949630146</v>
      </c>
      <c r="P22" s="407">
        <f t="shared" si="5"/>
        <v>6.9390630503698536E-2</v>
      </c>
      <c r="R22" s="225" t="s">
        <v>7</v>
      </c>
      <c r="S22" s="158" t="s">
        <v>269</v>
      </c>
      <c r="T22" s="365">
        <f>取引基本表!BD19</f>
        <v>4934</v>
      </c>
      <c r="U22" s="446">
        <f>雇用表!R19</f>
        <v>264</v>
      </c>
      <c r="V22" s="447">
        <f>雇用表!R65</f>
        <v>259</v>
      </c>
      <c r="W22" s="413">
        <f t="shared" si="7"/>
        <v>5.3506282934738546E-2</v>
      </c>
      <c r="X22" s="413">
        <f t="shared" si="8"/>
        <v>5.2492906364004867E-2</v>
      </c>
      <c r="Z22" s="225" t="s">
        <v>7</v>
      </c>
      <c r="AA22" s="48" t="s">
        <v>269</v>
      </c>
      <c r="AB22" s="452">
        <v>960</v>
      </c>
      <c r="AC22" s="387">
        <v>525</v>
      </c>
      <c r="AD22" s="387">
        <v>519</v>
      </c>
      <c r="AE22" s="387">
        <v>32</v>
      </c>
      <c r="AF22" s="387">
        <v>0</v>
      </c>
      <c r="AG22" s="369">
        <v>4934</v>
      </c>
      <c r="AH22" s="407">
        <f t="shared" si="9"/>
        <v>0.41264693960275639</v>
      </c>
      <c r="AI22" s="411">
        <f t="shared" si="10"/>
        <v>0.19456830158086744</v>
      </c>
      <c r="AK22" s="225" t="s">
        <v>7</v>
      </c>
      <c r="AL22" s="158" t="s">
        <v>269</v>
      </c>
      <c r="AM22" s="383">
        <f>取引基本表!AR19</f>
        <v>8</v>
      </c>
      <c r="AN22" s="407">
        <f t="shared" si="6"/>
        <v>4.5919216618164492E-5</v>
      </c>
      <c r="AP22" s="225" t="s">
        <v>7</v>
      </c>
      <c r="AQ22" s="158" t="s">
        <v>269</v>
      </c>
      <c r="AR22" s="386">
        <f>取引基本表!AX19</f>
        <v>2839</v>
      </c>
      <c r="AS22" s="387">
        <f>取引基本表!AY19</f>
        <v>4737</v>
      </c>
      <c r="AT22" s="387">
        <f>ABS(取引基本表!BB19)</f>
        <v>2642</v>
      </c>
      <c r="AU22" s="388">
        <f t="shared" si="11"/>
        <v>2095</v>
      </c>
      <c r="AV22" s="411">
        <v>0.80743251432126495</v>
      </c>
      <c r="AW22" s="407">
        <v>0.19256748567873505</v>
      </c>
    </row>
    <row r="23" spans="1:49" x14ac:dyDescent="0.2">
      <c r="A23" s="225" t="s">
        <v>8</v>
      </c>
      <c r="B23" s="158" t="s">
        <v>270</v>
      </c>
      <c r="C23" s="405">
        <f t="shared" si="0"/>
        <v>0</v>
      </c>
      <c r="D23" s="406">
        <f t="shared" si="1"/>
        <v>7.1254402600921155E-2</v>
      </c>
      <c r="E23" s="406">
        <f t="shared" si="1"/>
        <v>7.0780276347873206E-2</v>
      </c>
      <c r="F23" s="406">
        <f t="shared" si="2"/>
        <v>0.44086968301273366</v>
      </c>
      <c r="G23" s="406">
        <f t="shared" si="2"/>
        <v>0.21586290978054729</v>
      </c>
      <c r="H23" s="407">
        <f t="shared" si="3"/>
        <v>2.2959608309082246E-5</v>
      </c>
      <c r="K23" s="225" t="s">
        <v>8</v>
      </c>
      <c r="L23" s="158" t="s">
        <v>270</v>
      </c>
      <c r="M23" s="383">
        <f>取引基本表!AX20</f>
        <v>3477</v>
      </c>
      <c r="N23" s="367">
        <f>ABS(取引基本表!BB20)</f>
        <v>3477</v>
      </c>
      <c r="O23" s="411">
        <f t="shared" si="4"/>
        <v>1</v>
      </c>
      <c r="P23" s="407">
        <f t="shared" si="5"/>
        <v>0</v>
      </c>
      <c r="R23" s="225" t="s">
        <v>8</v>
      </c>
      <c r="S23" s="158" t="s">
        <v>270</v>
      </c>
      <c r="T23" s="365">
        <f>取引基本表!BD20</f>
        <v>14764</v>
      </c>
      <c r="U23" s="446">
        <f>雇用表!R20</f>
        <v>1052</v>
      </c>
      <c r="V23" s="447">
        <f>雇用表!R66</f>
        <v>1045</v>
      </c>
      <c r="W23" s="413">
        <f t="shared" si="7"/>
        <v>7.1254402600921155E-2</v>
      </c>
      <c r="X23" s="413">
        <f t="shared" si="8"/>
        <v>7.0780276347873206E-2</v>
      </c>
      <c r="Z23" s="225" t="s">
        <v>8</v>
      </c>
      <c r="AA23" s="48" t="s">
        <v>270</v>
      </c>
      <c r="AB23" s="452">
        <v>3187</v>
      </c>
      <c r="AC23" s="387">
        <v>1656</v>
      </c>
      <c r="AD23" s="387">
        <v>1522</v>
      </c>
      <c r="AE23" s="387">
        <v>144</v>
      </c>
      <c r="AF23" s="387">
        <v>0</v>
      </c>
      <c r="AG23" s="369">
        <v>14764</v>
      </c>
      <c r="AH23" s="407">
        <f t="shared" si="9"/>
        <v>0.44086968301273366</v>
      </c>
      <c r="AI23" s="411">
        <f t="shared" si="10"/>
        <v>0.21586290978054729</v>
      </c>
      <c r="AK23" s="225" t="s">
        <v>8</v>
      </c>
      <c r="AL23" s="158" t="s">
        <v>270</v>
      </c>
      <c r="AM23" s="383">
        <f>取引基本表!AR20</f>
        <v>4</v>
      </c>
      <c r="AN23" s="407">
        <f t="shared" si="6"/>
        <v>2.2959608309082246E-5</v>
      </c>
      <c r="AP23" s="225" t="s">
        <v>8</v>
      </c>
      <c r="AQ23" s="158" t="s">
        <v>270</v>
      </c>
      <c r="AR23" s="386">
        <f>取引基本表!AX20</f>
        <v>3477</v>
      </c>
      <c r="AS23" s="387">
        <f>取引基本表!AY20</f>
        <v>14764</v>
      </c>
      <c r="AT23" s="387">
        <f>ABS(取引基本表!BB20)</f>
        <v>3477</v>
      </c>
      <c r="AU23" s="388">
        <f t="shared" si="11"/>
        <v>11287</v>
      </c>
      <c r="AV23" s="411">
        <v>0.79883567479416906</v>
      </c>
      <c r="AW23" s="407">
        <v>0.20116432520583094</v>
      </c>
    </row>
    <row r="24" spans="1:49" x14ac:dyDescent="0.2">
      <c r="A24" s="225" t="s">
        <v>9</v>
      </c>
      <c r="B24" s="158" t="s">
        <v>271</v>
      </c>
      <c r="C24" s="405">
        <f t="shared" si="0"/>
        <v>0.34782608695652173</v>
      </c>
      <c r="D24" s="406">
        <f t="shared" si="1"/>
        <v>9.6598639455782315E-2</v>
      </c>
      <c r="E24" s="406">
        <f t="shared" si="1"/>
        <v>8.9795918367346933E-2</v>
      </c>
      <c r="F24" s="406">
        <f t="shared" si="2"/>
        <v>0.39183673469387753</v>
      </c>
      <c r="G24" s="406">
        <f t="shared" si="2"/>
        <v>0.20816326530612245</v>
      </c>
      <c r="H24" s="407">
        <f t="shared" si="3"/>
        <v>3.5587392879077485E-4</v>
      </c>
      <c r="K24" s="225" t="s">
        <v>9</v>
      </c>
      <c r="L24" s="158" t="s">
        <v>271</v>
      </c>
      <c r="M24" s="383">
        <f>取引基本表!AX21</f>
        <v>2553</v>
      </c>
      <c r="N24" s="367">
        <f>ABS(取引基本表!BB21)</f>
        <v>1665</v>
      </c>
      <c r="O24" s="411">
        <f t="shared" si="4"/>
        <v>0.65217391304347827</v>
      </c>
      <c r="P24" s="407">
        <f t="shared" si="5"/>
        <v>0.34782608695652173</v>
      </c>
      <c r="R24" s="225" t="s">
        <v>9</v>
      </c>
      <c r="S24" s="158" t="s">
        <v>271</v>
      </c>
      <c r="T24" s="365">
        <f>取引基本表!BD21</f>
        <v>1470</v>
      </c>
      <c r="U24" s="446">
        <f>雇用表!R21</f>
        <v>142</v>
      </c>
      <c r="V24" s="447">
        <f>雇用表!R67</f>
        <v>132</v>
      </c>
      <c r="W24" s="413">
        <f t="shared" si="7"/>
        <v>9.6598639455782315E-2</v>
      </c>
      <c r="X24" s="413">
        <f t="shared" si="8"/>
        <v>8.9795918367346933E-2</v>
      </c>
      <c r="Z24" s="225" t="s">
        <v>9</v>
      </c>
      <c r="AA24" s="48" t="s">
        <v>271</v>
      </c>
      <c r="AB24" s="452">
        <v>306</v>
      </c>
      <c r="AC24" s="387">
        <v>36</v>
      </c>
      <c r="AD24" s="387">
        <v>211</v>
      </c>
      <c r="AE24" s="387">
        <v>23</v>
      </c>
      <c r="AF24" s="387">
        <v>0</v>
      </c>
      <c r="AG24" s="369">
        <v>1470</v>
      </c>
      <c r="AH24" s="407">
        <f t="shared" si="9"/>
        <v>0.39183673469387753</v>
      </c>
      <c r="AI24" s="411">
        <f t="shared" si="10"/>
        <v>0.20816326530612245</v>
      </c>
      <c r="AK24" s="225" t="s">
        <v>9</v>
      </c>
      <c r="AL24" s="158" t="s">
        <v>271</v>
      </c>
      <c r="AM24" s="383">
        <f>取引基本表!AR21</f>
        <v>62</v>
      </c>
      <c r="AN24" s="407">
        <f t="shared" si="6"/>
        <v>3.5587392879077485E-4</v>
      </c>
      <c r="AP24" s="225" t="s">
        <v>9</v>
      </c>
      <c r="AQ24" s="158" t="s">
        <v>271</v>
      </c>
      <c r="AR24" s="386">
        <f>取引基本表!AX21</f>
        <v>2553</v>
      </c>
      <c r="AS24" s="387">
        <f>取引基本表!AY21</f>
        <v>582</v>
      </c>
      <c r="AT24" s="387">
        <f>ABS(取引基本表!BB21)</f>
        <v>1665</v>
      </c>
      <c r="AU24" s="388">
        <f t="shared" si="11"/>
        <v>-1083</v>
      </c>
      <c r="AV24" s="411">
        <v>0.53203541493025519</v>
      </c>
      <c r="AW24" s="407">
        <v>0.46796458506974481</v>
      </c>
    </row>
    <row r="25" spans="1:49" x14ac:dyDescent="0.2">
      <c r="A25" s="225" t="s">
        <v>10</v>
      </c>
      <c r="B25" s="158" t="s">
        <v>272</v>
      </c>
      <c r="C25" s="405">
        <f t="shared" si="0"/>
        <v>2.4457402008422391E-2</v>
      </c>
      <c r="D25" s="406">
        <f t="shared" si="1"/>
        <v>2.5757575757575757E-2</v>
      </c>
      <c r="E25" s="406">
        <f t="shared" si="1"/>
        <v>2.5757575757575757E-2</v>
      </c>
      <c r="F25" s="406">
        <f t="shared" si="2"/>
        <v>0.35101010101010099</v>
      </c>
      <c r="G25" s="406">
        <f t="shared" si="2"/>
        <v>0.19696969696969696</v>
      </c>
      <c r="H25" s="407">
        <f t="shared" si="3"/>
        <v>5.165911869543506E-4</v>
      </c>
      <c r="K25" s="225" t="s">
        <v>10</v>
      </c>
      <c r="L25" s="158" t="s">
        <v>272</v>
      </c>
      <c r="M25" s="383">
        <f>取引基本表!AX22</f>
        <v>6174</v>
      </c>
      <c r="N25" s="367">
        <f>ABS(取引基本表!BB22)</f>
        <v>6023</v>
      </c>
      <c r="O25" s="411">
        <f t="shared" si="4"/>
        <v>0.97554259799157761</v>
      </c>
      <c r="P25" s="407">
        <f t="shared" si="5"/>
        <v>2.4457402008422391E-2</v>
      </c>
      <c r="R25" s="225" t="s">
        <v>10</v>
      </c>
      <c r="S25" s="158" t="s">
        <v>272</v>
      </c>
      <c r="T25" s="365">
        <f>取引基本表!BD22</f>
        <v>1980</v>
      </c>
      <c r="U25" s="446">
        <f>雇用表!R22</f>
        <v>51</v>
      </c>
      <c r="V25" s="447">
        <f>雇用表!R68</f>
        <v>51</v>
      </c>
      <c r="W25" s="413">
        <f t="shared" si="7"/>
        <v>2.5757575757575757E-2</v>
      </c>
      <c r="X25" s="413">
        <f t="shared" si="8"/>
        <v>2.5757575757575757E-2</v>
      </c>
      <c r="Z25" s="225" t="s">
        <v>10</v>
      </c>
      <c r="AA25" s="48" t="s">
        <v>272</v>
      </c>
      <c r="AB25" s="452">
        <v>390</v>
      </c>
      <c r="AC25" s="387">
        <v>-83</v>
      </c>
      <c r="AD25" s="387">
        <v>372</v>
      </c>
      <c r="AE25" s="387">
        <v>16</v>
      </c>
      <c r="AF25" s="387">
        <v>0</v>
      </c>
      <c r="AG25" s="369">
        <v>1980</v>
      </c>
      <c r="AH25" s="407">
        <f t="shared" si="9"/>
        <v>0.35101010101010099</v>
      </c>
      <c r="AI25" s="411">
        <f t="shared" si="10"/>
        <v>0.19696969696969696</v>
      </c>
      <c r="AK25" s="225" t="s">
        <v>10</v>
      </c>
      <c r="AL25" s="158" t="s">
        <v>272</v>
      </c>
      <c r="AM25" s="383">
        <f>取引基本表!AR22</f>
        <v>90</v>
      </c>
      <c r="AN25" s="407">
        <f t="shared" si="6"/>
        <v>5.165911869543506E-4</v>
      </c>
      <c r="AP25" s="225" t="s">
        <v>10</v>
      </c>
      <c r="AQ25" s="158" t="s">
        <v>272</v>
      </c>
      <c r="AR25" s="386">
        <f>取引基本表!AX22</f>
        <v>6174</v>
      </c>
      <c r="AS25" s="387">
        <f>取引基本表!AY22</f>
        <v>1829</v>
      </c>
      <c r="AT25" s="387">
        <f>ABS(取引基本表!BB22)</f>
        <v>6023</v>
      </c>
      <c r="AU25" s="388">
        <f t="shared" si="11"/>
        <v>-4194</v>
      </c>
      <c r="AV25" s="411">
        <v>0.88160188384965898</v>
      </c>
      <c r="AW25" s="407">
        <v>0.11839811615034102</v>
      </c>
    </row>
    <row r="26" spans="1:49" x14ac:dyDescent="0.2">
      <c r="A26" s="225" t="s">
        <v>11</v>
      </c>
      <c r="B26" s="158" t="s">
        <v>35</v>
      </c>
      <c r="C26" s="405">
        <f t="shared" si="0"/>
        <v>7.6803723816912361E-2</v>
      </c>
      <c r="D26" s="406">
        <f t="shared" si="1"/>
        <v>6.005338078291815E-2</v>
      </c>
      <c r="E26" s="406">
        <f t="shared" si="1"/>
        <v>6.005338078291815E-2</v>
      </c>
      <c r="F26" s="406">
        <f t="shared" si="2"/>
        <v>0.33496441281138789</v>
      </c>
      <c r="G26" s="406">
        <f t="shared" si="2"/>
        <v>0.19661921708185054</v>
      </c>
      <c r="H26" s="407">
        <f t="shared" si="3"/>
        <v>1.0945993261354961E-2</v>
      </c>
      <c r="K26" s="225" t="s">
        <v>11</v>
      </c>
      <c r="L26" s="158" t="s">
        <v>35</v>
      </c>
      <c r="M26" s="383">
        <f>取引基本表!AX23</f>
        <v>5156</v>
      </c>
      <c r="N26" s="367">
        <f>ABS(取引基本表!BB23)</f>
        <v>4760</v>
      </c>
      <c r="O26" s="411">
        <f t="shared" si="4"/>
        <v>0.92319627618308764</v>
      </c>
      <c r="P26" s="407">
        <f t="shared" si="5"/>
        <v>7.6803723816912361E-2</v>
      </c>
      <c r="R26" s="225" t="s">
        <v>11</v>
      </c>
      <c r="S26" s="158" t="s">
        <v>35</v>
      </c>
      <c r="T26" s="365">
        <f>取引基本表!BD23</f>
        <v>2248</v>
      </c>
      <c r="U26" s="446">
        <f>雇用表!R23</f>
        <v>135</v>
      </c>
      <c r="V26" s="447">
        <f>雇用表!R69</f>
        <v>135</v>
      </c>
      <c r="W26" s="413">
        <f t="shared" si="7"/>
        <v>6.005338078291815E-2</v>
      </c>
      <c r="X26" s="413">
        <f t="shared" si="8"/>
        <v>6.005338078291815E-2</v>
      </c>
      <c r="Z26" s="225" t="s">
        <v>11</v>
      </c>
      <c r="AA26" s="48" t="s">
        <v>35</v>
      </c>
      <c r="AB26" s="452">
        <v>442</v>
      </c>
      <c r="AC26" s="387">
        <v>-49</v>
      </c>
      <c r="AD26" s="387">
        <v>351</v>
      </c>
      <c r="AE26" s="387">
        <v>9</v>
      </c>
      <c r="AF26" s="387">
        <v>0</v>
      </c>
      <c r="AG26" s="369">
        <v>2248</v>
      </c>
      <c r="AH26" s="407">
        <f t="shared" si="9"/>
        <v>0.33496441281138789</v>
      </c>
      <c r="AI26" s="411">
        <f t="shared" si="10"/>
        <v>0.19661921708185054</v>
      </c>
      <c r="AK26" s="225" t="s">
        <v>11</v>
      </c>
      <c r="AL26" s="158" t="s">
        <v>35</v>
      </c>
      <c r="AM26" s="383">
        <f>取引基本表!AR23</f>
        <v>1907</v>
      </c>
      <c r="AN26" s="407">
        <f t="shared" si="6"/>
        <v>1.0945993261354961E-2</v>
      </c>
      <c r="AP26" s="225" t="s">
        <v>11</v>
      </c>
      <c r="AQ26" s="158" t="s">
        <v>35</v>
      </c>
      <c r="AR26" s="386">
        <f>取引基本表!AX23</f>
        <v>5156</v>
      </c>
      <c r="AS26" s="387">
        <f>取引基本表!AY23</f>
        <v>1852</v>
      </c>
      <c r="AT26" s="387">
        <f>ABS(取引基本表!BB23)</f>
        <v>4760</v>
      </c>
      <c r="AU26" s="388">
        <f t="shared" si="11"/>
        <v>-2908</v>
      </c>
      <c r="AV26" s="411">
        <v>0.70886039128338962</v>
      </c>
      <c r="AW26" s="407">
        <v>0.29113960871661038</v>
      </c>
    </row>
    <row r="27" spans="1:49" x14ac:dyDescent="0.2">
      <c r="A27" s="225" t="s">
        <v>12</v>
      </c>
      <c r="B27" s="158" t="s">
        <v>376</v>
      </c>
      <c r="C27" s="405">
        <f t="shared" si="0"/>
        <v>1</v>
      </c>
      <c r="D27" s="406">
        <f t="shared" si="1"/>
        <v>3.2561003771842047E-2</v>
      </c>
      <c r="E27" s="406">
        <f t="shared" si="1"/>
        <v>3.9334924178277268E-2</v>
      </c>
      <c r="F27" s="406">
        <f t="shared" si="2"/>
        <v>0.32199214841043799</v>
      </c>
      <c r="G27" s="406">
        <f t="shared" si="2"/>
        <v>0.17096451389423448</v>
      </c>
      <c r="H27" s="407">
        <f t="shared" si="3"/>
        <v>1.0923033653045878E-2</v>
      </c>
      <c r="K27" s="225" t="s">
        <v>12</v>
      </c>
      <c r="L27" s="158" t="s">
        <v>377</v>
      </c>
      <c r="M27" s="383">
        <f>取引基本表!AX24</f>
        <v>4539</v>
      </c>
      <c r="N27" s="367">
        <f>ABS(取引基本表!BB24)</f>
        <v>0</v>
      </c>
      <c r="O27" s="411">
        <f t="shared" si="4"/>
        <v>0</v>
      </c>
      <c r="P27" s="407">
        <f t="shared" si="5"/>
        <v>1</v>
      </c>
      <c r="R27" s="225" t="s">
        <v>12</v>
      </c>
      <c r="S27" s="158" t="s">
        <v>377</v>
      </c>
      <c r="T27" s="365">
        <f>取引基本表!BD24</f>
        <v>12991</v>
      </c>
      <c r="U27" s="446">
        <f>雇用表!R24</f>
        <v>423</v>
      </c>
      <c r="V27" s="447">
        <f>雇用表!R70</f>
        <v>511</v>
      </c>
      <c r="W27" s="413">
        <f t="shared" si="7"/>
        <v>3.2561003771842047E-2</v>
      </c>
      <c r="X27" s="413">
        <f t="shared" si="8"/>
        <v>3.9334924178277268E-2</v>
      </c>
      <c r="Z27" s="225" t="s">
        <v>12</v>
      </c>
      <c r="AA27" s="48" t="s">
        <v>366</v>
      </c>
      <c r="AB27" s="452">
        <v>2221</v>
      </c>
      <c r="AC27" s="387">
        <v>-634</v>
      </c>
      <c r="AD27" s="387">
        <v>2441</v>
      </c>
      <c r="AE27" s="387">
        <v>155</v>
      </c>
      <c r="AF27" s="387">
        <v>0</v>
      </c>
      <c r="AG27" s="369">
        <v>12991</v>
      </c>
      <c r="AH27" s="407">
        <f t="shared" si="9"/>
        <v>0.32199214841043799</v>
      </c>
      <c r="AI27" s="411">
        <f t="shared" si="10"/>
        <v>0.17096451389423448</v>
      </c>
      <c r="AK27" s="225" t="s">
        <v>12</v>
      </c>
      <c r="AL27" s="158" t="s">
        <v>366</v>
      </c>
      <c r="AM27" s="383">
        <f>取引基本表!AR24</f>
        <v>1903</v>
      </c>
      <c r="AN27" s="407">
        <f t="shared" si="6"/>
        <v>1.0923033653045878E-2</v>
      </c>
      <c r="AP27" s="225" t="s">
        <v>12</v>
      </c>
      <c r="AQ27" s="158" t="s">
        <v>366</v>
      </c>
      <c r="AR27" s="386">
        <f>取引基本表!AX24</f>
        <v>4539</v>
      </c>
      <c r="AS27" s="387">
        <f>取引基本表!AY24</f>
        <v>8452</v>
      </c>
      <c r="AT27" s="387">
        <f>ABS(取引基本表!BB24)</f>
        <v>0</v>
      </c>
      <c r="AU27" s="388">
        <f t="shared" si="11"/>
        <v>8452</v>
      </c>
      <c r="AV27" s="411">
        <v>0.77609965062016961</v>
      </c>
      <c r="AW27" s="407">
        <v>0.22390034937983039</v>
      </c>
    </row>
    <row r="28" spans="1:49" x14ac:dyDescent="0.2">
      <c r="A28" s="225" t="s">
        <v>13</v>
      </c>
      <c r="B28" s="158" t="s">
        <v>192</v>
      </c>
      <c r="C28" s="405">
        <f t="shared" si="0"/>
        <v>0.18074367492972143</v>
      </c>
      <c r="D28" s="406">
        <f t="shared" si="1"/>
        <v>2.7888854711370859E-2</v>
      </c>
      <c r="E28" s="406">
        <f t="shared" si="1"/>
        <v>2.7735055880241978E-2</v>
      </c>
      <c r="F28" s="406">
        <f t="shared" si="2"/>
        <v>0.21337024505280427</v>
      </c>
      <c r="G28" s="406">
        <f t="shared" si="2"/>
        <v>0.12488465087665333</v>
      </c>
      <c r="H28" s="407">
        <f t="shared" si="3"/>
        <v>2.063494796778767E-2</v>
      </c>
      <c r="K28" s="225" t="s">
        <v>13</v>
      </c>
      <c r="L28" s="158" t="s">
        <v>192</v>
      </c>
      <c r="M28" s="383">
        <f>取引基本表!AX25</f>
        <v>15652</v>
      </c>
      <c r="N28" s="367">
        <f>ABS(取引基本表!BB25)</f>
        <v>12823</v>
      </c>
      <c r="O28" s="411">
        <f t="shared" si="4"/>
        <v>0.81925632507027857</v>
      </c>
      <c r="P28" s="407">
        <f t="shared" si="5"/>
        <v>0.18074367492972143</v>
      </c>
      <c r="R28" s="225" t="s">
        <v>13</v>
      </c>
      <c r="S28" s="158" t="s">
        <v>192</v>
      </c>
      <c r="T28" s="365">
        <f>取引基本表!BD25</f>
        <v>19506</v>
      </c>
      <c r="U28" s="446">
        <f>雇用表!R25</f>
        <v>544</v>
      </c>
      <c r="V28" s="447">
        <f>雇用表!R71</f>
        <v>541</v>
      </c>
      <c r="W28" s="413">
        <f t="shared" si="7"/>
        <v>2.7888854711370859E-2</v>
      </c>
      <c r="X28" s="413">
        <f t="shared" si="8"/>
        <v>2.7735055880241978E-2</v>
      </c>
      <c r="Z28" s="225" t="s">
        <v>13</v>
      </c>
      <c r="AA28" s="48" t="s">
        <v>192</v>
      </c>
      <c r="AB28" s="452">
        <v>2436</v>
      </c>
      <c r="AC28" s="387">
        <v>240</v>
      </c>
      <c r="AD28" s="387">
        <v>1331</v>
      </c>
      <c r="AE28" s="387">
        <v>155</v>
      </c>
      <c r="AF28" s="387">
        <v>0</v>
      </c>
      <c r="AG28" s="369">
        <v>19506</v>
      </c>
      <c r="AH28" s="407">
        <f t="shared" si="9"/>
        <v>0.21337024505280427</v>
      </c>
      <c r="AI28" s="411">
        <f t="shared" si="10"/>
        <v>0.12488465087665333</v>
      </c>
      <c r="AK28" s="225" t="s">
        <v>13</v>
      </c>
      <c r="AL28" s="158" t="s">
        <v>192</v>
      </c>
      <c r="AM28" s="383">
        <f>取引基本表!AR25</f>
        <v>3595</v>
      </c>
      <c r="AN28" s="407">
        <f t="shared" si="6"/>
        <v>2.063494796778767E-2</v>
      </c>
      <c r="AP28" s="225" t="s">
        <v>13</v>
      </c>
      <c r="AQ28" s="158" t="s">
        <v>192</v>
      </c>
      <c r="AR28" s="386">
        <f>取引基本表!AX25</f>
        <v>15652</v>
      </c>
      <c r="AS28" s="387">
        <f>取引基本表!AY25</f>
        <v>16677</v>
      </c>
      <c r="AT28" s="387">
        <f>ABS(取引基本表!BB25)</f>
        <v>12823</v>
      </c>
      <c r="AU28" s="388">
        <f t="shared" si="11"/>
        <v>3854</v>
      </c>
      <c r="AV28" s="411">
        <v>0.77487185874795916</v>
      </c>
      <c r="AW28" s="407">
        <v>0.22512814125204084</v>
      </c>
    </row>
    <row r="29" spans="1:49" x14ac:dyDescent="0.2">
      <c r="A29" s="225" t="s">
        <v>14</v>
      </c>
      <c r="B29" s="158" t="s">
        <v>50</v>
      </c>
      <c r="C29" s="405">
        <f t="shared" si="0"/>
        <v>0.4900686838685725</v>
      </c>
      <c r="D29" s="406">
        <f t="shared" si="1"/>
        <v>9.1472450491714943E-2</v>
      </c>
      <c r="E29" s="406">
        <f t="shared" si="1"/>
        <v>6.1565404822847905E-2</v>
      </c>
      <c r="F29" s="406">
        <f t="shared" si="2"/>
        <v>0.3889263101172033</v>
      </c>
      <c r="G29" s="406">
        <f t="shared" si="2"/>
        <v>0.25811666442139297</v>
      </c>
      <c r="H29" s="407">
        <f t="shared" si="3"/>
        <v>9.8668916708280954E-3</v>
      </c>
      <c r="K29" s="225" t="s">
        <v>14</v>
      </c>
      <c r="L29" s="158" t="s">
        <v>50</v>
      </c>
      <c r="M29" s="383">
        <f>取引基本表!AX26</f>
        <v>5387</v>
      </c>
      <c r="N29" s="367">
        <f>ABS(取引基本表!BB26)</f>
        <v>2747</v>
      </c>
      <c r="O29" s="411">
        <f t="shared" si="4"/>
        <v>0.5099313161314275</v>
      </c>
      <c r="P29" s="407">
        <f t="shared" si="5"/>
        <v>0.4900686838685725</v>
      </c>
      <c r="R29" s="225" t="s">
        <v>14</v>
      </c>
      <c r="S29" s="158" t="s">
        <v>50</v>
      </c>
      <c r="T29" s="365">
        <f>取引基本表!BD26</f>
        <v>7423</v>
      </c>
      <c r="U29" s="446">
        <f>雇用表!R26</f>
        <v>679</v>
      </c>
      <c r="V29" s="447">
        <f>雇用表!R72</f>
        <v>457</v>
      </c>
      <c r="W29" s="413">
        <f t="shared" si="7"/>
        <v>9.1472450491714943E-2</v>
      </c>
      <c r="X29" s="413">
        <f t="shared" si="8"/>
        <v>6.1565404822847905E-2</v>
      </c>
      <c r="Z29" s="225" t="s">
        <v>14</v>
      </c>
      <c r="AA29" s="48" t="s">
        <v>50</v>
      </c>
      <c r="AB29" s="452">
        <v>1916</v>
      </c>
      <c r="AC29" s="387">
        <v>88</v>
      </c>
      <c r="AD29" s="387">
        <v>708</v>
      </c>
      <c r="AE29" s="387">
        <v>175</v>
      </c>
      <c r="AF29" s="387">
        <v>0</v>
      </c>
      <c r="AG29" s="369">
        <v>7423</v>
      </c>
      <c r="AH29" s="407">
        <f t="shared" si="9"/>
        <v>0.3889263101172033</v>
      </c>
      <c r="AI29" s="411">
        <f t="shared" si="10"/>
        <v>0.25811666442139297</v>
      </c>
      <c r="AK29" s="225" t="s">
        <v>14</v>
      </c>
      <c r="AL29" s="158" t="s">
        <v>50</v>
      </c>
      <c r="AM29" s="383">
        <f>取引基本表!AR26</f>
        <v>1719</v>
      </c>
      <c r="AN29" s="407">
        <f t="shared" si="6"/>
        <v>9.8668916708280954E-3</v>
      </c>
      <c r="AP29" s="225" t="s">
        <v>14</v>
      </c>
      <c r="AQ29" s="158" t="s">
        <v>50</v>
      </c>
      <c r="AR29" s="386">
        <f>取引基本表!AX26</f>
        <v>5387</v>
      </c>
      <c r="AS29" s="387">
        <f>取引基本表!AY26</f>
        <v>4783</v>
      </c>
      <c r="AT29" s="387">
        <f>ABS(取引基本表!BB26)</f>
        <v>2747</v>
      </c>
      <c r="AU29" s="388">
        <f t="shared" si="11"/>
        <v>2036</v>
      </c>
      <c r="AV29" s="411">
        <v>0.79707187916920597</v>
      </c>
      <c r="AW29" s="407">
        <v>0.20292812083079403</v>
      </c>
    </row>
    <row r="30" spans="1:49" x14ac:dyDescent="0.2">
      <c r="A30" s="225" t="s">
        <v>15</v>
      </c>
      <c r="B30" s="158" t="s">
        <v>36</v>
      </c>
      <c r="C30" s="405">
        <f t="shared" si="0"/>
        <v>1</v>
      </c>
      <c r="D30" s="406">
        <f t="shared" si="1"/>
        <v>0.12627511591962906</v>
      </c>
      <c r="E30" s="406">
        <f t="shared" si="1"/>
        <v>8.212261720762494E-2</v>
      </c>
      <c r="F30" s="406">
        <f t="shared" si="2"/>
        <v>0.4403400309119011</v>
      </c>
      <c r="G30" s="406">
        <f t="shared" si="2"/>
        <v>0.3444616177228233</v>
      </c>
      <c r="H30" s="407">
        <f t="shared" si="3"/>
        <v>0</v>
      </c>
      <c r="K30" s="225" t="s">
        <v>15</v>
      </c>
      <c r="L30" s="158" t="s">
        <v>36</v>
      </c>
      <c r="M30" s="383">
        <f>取引基本表!AX27</f>
        <v>19410</v>
      </c>
      <c r="N30" s="367">
        <f>ABS(取引基本表!BB27)</f>
        <v>0</v>
      </c>
      <c r="O30" s="411">
        <f t="shared" si="4"/>
        <v>0</v>
      </c>
      <c r="P30" s="407">
        <f t="shared" si="5"/>
        <v>1</v>
      </c>
      <c r="R30" s="225" t="s">
        <v>15</v>
      </c>
      <c r="S30" s="158" t="s">
        <v>36</v>
      </c>
      <c r="T30" s="365">
        <f>取引基本表!BD27</f>
        <v>19410</v>
      </c>
      <c r="U30" s="446">
        <f>雇用表!R27</f>
        <v>2451</v>
      </c>
      <c r="V30" s="447">
        <f>雇用表!R73</f>
        <v>1594</v>
      </c>
      <c r="W30" s="413">
        <f t="shared" si="7"/>
        <v>0.12627511591962906</v>
      </c>
      <c r="X30" s="413">
        <f t="shared" si="8"/>
        <v>8.212261720762494E-2</v>
      </c>
      <c r="Z30" s="225" t="s">
        <v>15</v>
      </c>
      <c r="AA30" s="48" t="s">
        <v>36</v>
      </c>
      <c r="AB30" s="452">
        <v>6686</v>
      </c>
      <c r="AC30" s="387">
        <v>515</v>
      </c>
      <c r="AD30" s="387">
        <v>712</v>
      </c>
      <c r="AE30" s="387">
        <v>716</v>
      </c>
      <c r="AF30" s="387">
        <v>-82</v>
      </c>
      <c r="AG30" s="369">
        <v>19410</v>
      </c>
      <c r="AH30" s="407">
        <f t="shared" si="9"/>
        <v>0.4403400309119011</v>
      </c>
      <c r="AI30" s="411">
        <f t="shared" si="10"/>
        <v>0.3444616177228233</v>
      </c>
      <c r="AK30" s="225" t="s">
        <v>15</v>
      </c>
      <c r="AL30" s="158" t="s">
        <v>36</v>
      </c>
      <c r="AM30" s="383">
        <f>取引基本表!AR27</f>
        <v>0</v>
      </c>
      <c r="AN30" s="407">
        <f t="shared" si="6"/>
        <v>0</v>
      </c>
      <c r="AP30" s="225" t="s">
        <v>15</v>
      </c>
      <c r="AQ30" s="158" t="s">
        <v>36</v>
      </c>
      <c r="AR30" s="386">
        <f>取引基本表!AX27</f>
        <v>19410</v>
      </c>
      <c r="AS30" s="387">
        <f>取引基本表!AY27</f>
        <v>0</v>
      </c>
      <c r="AT30" s="387">
        <f>ABS(取引基本表!BB27)</f>
        <v>0</v>
      </c>
      <c r="AU30" s="388">
        <f t="shared" si="11"/>
        <v>0</v>
      </c>
      <c r="AV30" s="411">
        <v>0</v>
      </c>
      <c r="AW30" s="407">
        <v>1</v>
      </c>
    </row>
    <row r="31" spans="1:49" x14ac:dyDescent="0.2">
      <c r="A31" s="225" t="s">
        <v>16</v>
      </c>
      <c r="B31" s="158" t="s">
        <v>193</v>
      </c>
      <c r="C31" s="405">
        <f t="shared" si="0"/>
        <v>4.323595505617972E-2</v>
      </c>
      <c r="D31" s="406">
        <f t="shared" si="1"/>
        <v>1.4492753623188406E-2</v>
      </c>
      <c r="E31" s="406">
        <f t="shared" si="1"/>
        <v>1.2422360248447204E-2</v>
      </c>
      <c r="F31" s="406">
        <f t="shared" si="2"/>
        <v>0.34575569358178054</v>
      </c>
      <c r="G31" s="406">
        <f t="shared" si="2"/>
        <v>7.0393374741200831E-2</v>
      </c>
      <c r="H31" s="407">
        <f t="shared" si="3"/>
        <v>2.2758711736377779E-2</v>
      </c>
      <c r="K31" s="225" t="s">
        <v>16</v>
      </c>
      <c r="L31" s="158" t="s">
        <v>193</v>
      </c>
      <c r="M31" s="383">
        <f>取引基本表!AX28</f>
        <v>11125</v>
      </c>
      <c r="N31" s="367">
        <f>ABS(取引基本表!BB28)</f>
        <v>10644</v>
      </c>
      <c r="O31" s="411">
        <f t="shared" si="4"/>
        <v>0.95676404494382028</v>
      </c>
      <c r="P31" s="407">
        <f t="shared" si="5"/>
        <v>4.323595505617972E-2</v>
      </c>
      <c r="R31" s="225" t="s">
        <v>16</v>
      </c>
      <c r="S31" s="158" t="s">
        <v>193</v>
      </c>
      <c r="T31" s="365">
        <f>取引基本表!BD28</f>
        <v>483</v>
      </c>
      <c r="U31" s="446">
        <f>雇用表!R28</f>
        <v>7</v>
      </c>
      <c r="V31" s="447">
        <f>雇用表!R74</f>
        <v>6</v>
      </c>
      <c r="W31" s="413">
        <f t="shared" si="7"/>
        <v>1.4492753623188406E-2</v>
      </c>
      <c r="X31" s="413">
        <f t="shared" si="8"/>
        <v>1.2422360248447204E-2</v>
      </c>
      <c r="Z31" s="225" t="s">
        <v>16</v>
      </c>
      <c r="AA31" s="48" t="s">
        <v>193</v>
      </c>
      <c r="AB31" s="452">
        <v>34</v>
      </c>
      <c r="AC31" s="387">
        <v>25</v>
      </c>
      <c r="AD31" s="387">
        <v>93</v>
      </c>
      <c r="AE31" s="387">
        <v>15</v>
      </c>
      <c r="AF31" s="387">
        <v>0</v>
      </c>
      <c r="AG31" s="369">
        <v>483</v>
      </c>
      <c r="AH31" s="407">
        <f t="shared" si="9"/>
        <v>0.34575569358178054</v>
      </c>
      <c r="AI31" s="411">
        <f t="shared" si="10"/>
        <v>7.0393374741200831E-2</v>
      </c>
      <c r="AK31" s="225" t="s">
        <v>16</v>
      </c>
      <c r="AL31" s="158" t="s">
        <v>193</v>
      </c>
      <c r="AM31" s="383">
        <f>取引基本表!AR28</f>
        <v>3965</v>
      </c>
      <c r="AN31" s="407">
        <f t="shared" si="6"/>
        <v>2.2758711736377779E-2</v>
      </c>
      <c r="AP31" s="225" t="s">
        <v>16</v>
      </c>
      <c r="AQ31" s="158" t="s">
        <v>193</v>
      </c>
      <c r="AR31" s="386">
        <f>取引基本表!AX28</f>
        <v>11125</v>
      </c>
      <c r="AS31" s="387">
        <f>取引基本表!AY28</f>
        <v>2</v>
      </c>
      <c r="AT31" s="387">
        <f>ABS(取引基本表!BB28)</f>
        <v>10644</v>
      </c>
      <c r="AU31" s="388">
        <f t="shared" si="11"/>
        <v>-10642</v>
      </c>
      <c r="AV31" s="411">
        <v>3.3200621348077096E-3</v>
      </c>
      <c r="AW31" s="407">
        <v>0.99667993786519227</v>
      </c>
    </row>
    <row r="32" spans="1:49" x14ac:dyDescent="0.2">
      <c r="A32" s="225" t="s">
        <v>17</v>
      </c>
      <c r="B32" s="158" t="s">
        <v>273</v>
      </c>
      <c r="C32" s="405">
        <f t="shared" si="0"/>
        <v>0.52019105514546249</v>
      </c>
      <c r="D32" s="406">
        <f t="shared" si="1"/>
        <v>9.1210613598673301E-3</v>
      </c>
      <c r="E32" s="406">
        <f t="shared" si="1"/>
        <v>1.4096185737976783E-2</v>
      </c>
      <c r="F32" s="406">
        <f t="shared" si="2"/>
        <v>0.48341625207296851</v>
      </c>
      <c r="G32" s="406">
        <f t="shared" si="2"/>
        <v>0.14013266998341625</v>
      </c>
      <c r="H32" s="407">
        <f t="shared" si="3"/>
        <v>6.5492282701657108E-3</v>
      </c>
      <c r="K32" s="225" t="s">
        <v>17</v>
      </c>
      <c r="L32" s="158" t="s">
        <v>273</v>
      </c>
      <c r="M32" s="383">
        <f>取引基本表!AX29</f>
        <v>2303</v>
      </c>
      <c r="N32" s="367">
        <f>ABS(取引基本表!BB29)</f>
        <v>1105</v>
      </c>
      <c r="O32" s="411">
        <f t="shared" si="4"/>
        <v>0.47980894485453757</v>
      </c>
      <c r="P32" s="407">
        <f t="shared" si="5"/>
        <v>0.52019105514546249</v>
      </c>
      <c r="R32" s="225" t="s">
        <v>17</v>
      </c>
      <c r="S32" s="158" t="s">
        <v>273</v>
      </c>
      <c r="T32" s="365">
        <f>取引基本表!BD29</f>
        <v>1206</v>
      </c>
      <c r="U32" s="446">
        <f>雇用表!R29</f>
        <v>11</v>
      </c>
      <c r="V32" s="447">
        <f>雇用表!R75</f>
        <v>17</v>
      </c>
      <c r="W32" s="413">
        <f t="shared" si="7"/>
        <v>9.1210613598673301E-3</v>
      </c>
      <c r="X32" s="413">
        <f t="shared" si="8"/>
        <v>1.4096185737976783E-2</v>
      </c>
      <c r="Z32" s="225" t="s">
        <v>17</v>
      </c>
      <c r="AA32" s="48" t="s">
        <v>273</v>
      </c>
      <c r="AB32" s="452">
        <v>169</v>
      </c>
      <c r="AC32" s="387">
        <v>157</v>
      </c>
      <c r="AD32" s="387">
        <v>260</v>
      </c>
      <c r="AE32" s="387">
        <v>55</v>
      </c>
      <c r="AF32" s="387">
        <v>-58</v>
      </c>
      <c r="AG32" s="369">
        <v>1206</v>
      </c>
      <c r="AH32" s="407">
        <f t="shared" si="9"/>
        <v>0.48341625207296851</v>
      </c>
      <c r="AI32" s="411">
        <f t="shared" si="10"/>
        <v>0.14013266998341625</v>
      </c>
      <c r="AK32" s="225" t="s">
        <v>17</v>
      </c>
      <c r="AL32" s="158" t="s">
        <v>273</v>
      </c>
      <c r="AM32" s="383">
        <f>取引基本表!AR29</f>
        <v>1141</v>
      </c>
      <c r="AN32" s="407">
        <f t="shared" si="6"/>
        <v>6.5492282701657108E-3</v>
      </c>
      <c r="AP32" s="225" t="s">
        <v>17</v>
      </c>
      <c r="AQ32" s="158" t="s">
        <v>273</v>
      </c>
      <c r="AR32" s="386">
        <f>取引基本表!AX29</f>
        <v>2303</v>
      </c>
      <c r="AS32" s="387">
        <f>取引基本表!AY29</f>
        <v>8</v>
      </c>
      <c r="AT32" s="387">
        <f>ABS(取引基本表!BB29)</f>
        <v>1105</v>
      </c>
      <c r="AU32" s="388">
        <f t="shared" si="11"/>
        <v>-1097</v>
      </c>
      <c r="AV32" s="411">
        <v>2.6249531258370389E-4</v>
      </c>
      <c r="AW32" s="407">
        <v>0.99973750468741629</v>
      </c>
    </row>
    <row r="33" spans="1:49" x14ac:dyDescent="0.2">
      <c r="A33" s="225" t="s">
        <v>18</v>
      </c>
      <c r="B33" s="158" t="s">
        <v>274</v>
      </c>
      <c r="C33" s="405">
        <f t="shared" si="0"/>
        <v>0.8616094310609943</v>
      </c>
      <c r="D33" s="406">
        <f t="shared" si="1"/>
        <v>5.3444180522565318E-2</v>
      </c>
      <c r="E33" s="406">
        <f t="shared" si="1"/>
        <v>5.6413301662707839E-2</v>
      </c>
      <c r="F33" s="406">
        <f t="shared" si="2"/>
        <v>0.64489311163895491</v>
      </c>
      <c r="G33" s="406">
        <f t="shared" si="2"/>
        <v>0.50771971496437052</v>
      </c>
      <c r="H33" s="407">
        <f t="shared" si="3"/>
        <v>9.6430354898145438E-4</v>
      </c>
      <c r="K33" s="225" t="s">
        <v>18</v>
      </c>
      <c r="L33" s="158" t="s">
        <v>274</v>
      </c>
      <c r="M33" s="383">
        <f>取引基本表!AX30</f>
        <v>1951</v>
      </c>
      <c r="N33" s="367">
        <f>ABS(取引基本表!BB30)</f>
        <v>270</v>
      </c>
      <c r="O33" s="411">
        <f t="shared" si="4"/>
        <v>0.13839056893900564</v>
      </c>
      <c r="P33" s="407">
        <f t="shared" si="5"/>
        <v>0.8616094310609943</v>
      </c>
      <c r="R33" s="225" t="s">
        <v>18</v>
      </c>
      <c r="S33" s="158" t="s">
        <v>274</v>
      </c>
      <c r="T33" s="365">
        <f>取引基本表!BD30</f>
        <v>1684</v>
      </c>
      <c r="U33" s="446">
        <f>雇用表!R30</f>
        <v>90</v>
      </c>
      <c r="V33" s="447">
        <f>雇用表!R76</f>
        <v>95</v>
      </c>
      <c r="W33" s="413">
        <f t="shared" si="7"/>
        <v>5.3444180522565318E-2</v>
      </c>
      <c r="X33" s="413">
        <f t="shared" si="8"/>
        <v>5.6413301662707839E-2</v>
      </c>
      <c r="Z33" s="225" t="s">
        <v>18</v>
      </c>
      <c r="AA33" s="48" t="s">
        <v>274</v>
      </c>
      <c r="AB33" s="452">
        <v>855</v>
      </c>
      <c r="AC33" s="387">
        <v>62</v>
      </c>
      <c r="AD33" s="387">
        <v>136</v>
      </c>
      <c r="AE33" s="387">
        <v>33</v>
      </c>
      <c r="AF33" s="387">
        <v>0</v>
      </c>
      <c r="AG33" s="369">
        <v>1684</v>
      </c>
      <c r="AH33" s="407">
        <f t="shared" si="9"/>
        <v>0.64489311163895491</v>
      </c>
      <c r="AI33" s="411">
        <f t="shared" si="10"/>
        <v>0.50771971496437052</v>
      </c>
      <c r="AK33" s="225" t="s">
        <v>18</v>
      </c>
      <c r="AL33" s="158" t="s">
        <v>274</v>
      </c>
      <c r="AM33" s="383">
        <f>取引基本表!AR30</f>
        <v>168</v>
      </c>
      <c r="AN33" s="407">
        <f t="shared" si="6"/>
        <v>9.6430354898145438E-4</v>
      </c>
      <c r="AP33" s="225" t="s">
        <v>18</v>
      </c>
      <c r="AQ33" s="158" t="s">
        <v>274</v>
      </c>
      <c r="AR33" s="386">
        <f>取引基本表!AX30</f>
        <v>1951</v>
      </c>
      <c r="AS33" s="387">
        <f>取引基本表!AY30</f>
        <v>3</v>
      </c>
      <c r="AT33" s="387">
        <f>ABS(取引基本表!BB30)</f>
        <v>270</v>
      </c>
      <c r="AU33" s="388">
        <f t="shared" si="11"/>
        <v>-267</v>
      </c>
      <c r="AV33" s="411">
        <v>7.2791995281517016E-2</v>
      </c>
      <c r="AW33" s="407">
        <v>0.92720800471848297</v>
      </c>
    </row>
    <row r="34" spans="1:49" x14ac:dyDescent="0.2">
      <c r="A34" s="225" t="s">
        <v>19</v>
      </c>
      <c r="B34" s="158" t="s">
        <v>275</v>
      </c>
      <c r="C34" s="405">
        <f t="shared" si="0"/>
        <v>0.46533725073451271</v>
      </c>
      <c r="D34" s="406">
        <f t="shared" si="1"/>
        <v>0.22532715376226828</v>
      </c>
      <c r="E34" s="406">
        <f t="shared" si="1"/>
        <v>0.16319520174482008</v>
      </c>
      <c r="F34" s="406">
        <f t="shared" si="2"/>
        <v>0.69907306434023986</v>
      </c>
      <c r="G34" s="406">
        <f t="shared" si="2"/>
        <v>0.42478189749182116</v>
      </c>
      <c r="H34" s="407">
        <f t="shared" si="3"/>
        <v>0.16189393808941618</v>
      </c>
      <c r="K34" s="225" t="s">
        <v>19</v>
      </c>
      <c r="L34" s="158" t="s">
        <v>275</v>
      </c>
      <c r="M34" s="383">
        <f>取引基本表!AX31</f>
        <v>47991</v>
      </c>
      <c r="N34" s="367">
        <f>ABS(取引基本表!BB31)</f>
        <v>25659</v>
      </c>
      <c r="O34" s="411">
        <f t="shared" si="4"/>
        <v>0.53466274926548729</v>
      </c>
      <c r="P34" s="407">
        <f t="shared" si="5"/>
        <v>0.46533725073451271</v>
      </c>
      <c r="R34" s="225" t="s">
        <v>19</v>
      </c>
      <c r="S34" s="158" t="s">
        <v>275</v>
      </c>
      <c r="T34" s="365">
        <f>取引基本表!BD31</f>
        <v>36680</v>
      </c>
      <c r="U34" s="446">
        <f>雇用表!R31</f>
        <v>8265</v>
      </c>
      <c r="V34" s="447">
        <f>雇用表!R77</f>
        <v>5986</v>
      </c>
      <c r="W34" s="413">
        <f t="shared" si="7"/>
        <v>0.22532715376226828</v>
      </c>
      <c r="X34" s="413">
        <f t="shared" si="8"/>
        <v>0.16319520174482008</v>
      </c>
      <c r="Z34" s="225" t="s">
        <v>19</v>
      </c>
      <c r="AA34" s="48" t="s">
        <v>275</v>
      </c>
      <c r="AB34" s="452">
        <v>15581</v>
      </c>
      <c r="AC34" s="387">
        <v>5000</v>
      </c>
      <c r="AD34" s="387">
        <v>3484</v>
      </c>
      <c r="AE34" s="387">
        <v>1595</v>
      </c>
      <c r="AF34" s="387">
        <v>-18</v>
      </c>
      <c r="AG34" s="369">
        <v>36680</v>
      </c>
      <c r="AH34" s="407">
        <f t="shared" si="9"/>
        <v>0.69907306434023986</v>
      </c>
      <c r="AI34" s="411">
        <f t="shared" si="10"/>
        <v>0.42478189749182116</v>
      </c>
      <c r="AK34" s="225" t="s">
        <v>19</v>
      </c>
      <c r="AL34" s="158" t="s">
        <v>275</v>
      </c>
      <c r="AM34" s="383">
        <f>取引基本表!AR31</f>
        <v>28205</v>
      </c>
      <c r="AN34" s="407">
        <f t="shared" si="6"/>
        <v>0.16189393808941618</v>
      </c>
      <c r="AP34" s="225" t="s">
        <v>19</v>
      </c>
      <c r="AQ34" s="158" t="s">
        <v>275</v>
      </c>
      <c r="AR34" s="386">
        <f>取引基本表!AX31</f>
        <v>47991</v>
      </c>
      <c r="AS34" s="387">
        <f>取引基本表!AY31</f>
        <v>14348</v>
      </c>
      <c r="AT34" s="387">
        <f>ABS(取引基本表!BB31)</f>
        <v>25659</v>
      </c>
      <c r="AU34" s="388">
        <f t="shared" si="11"/>
        <v>-11311</v>
      </c>
      <c r="AV34" s="411">
        <v>0.56941832909614032</v>
      </c>
      <c r="AW34" s="407">
        <v>0.43058167090385968</v>
      </c>
    </row>
    <row r="35" spans="1:49" x14ac:dyDescent="0.2">
      <c r="A35" s="225" t="s">
        <v>20</v>
      </c>
      <c r="B35" s="158" t="s">
        <v>37</v>
      </c>
      <c r="C35" s="405">
        <f t="shared" si="0"/>
        <v>0.39835445318599483</v>
      </c>
      <c r="D35" s="406">
        <f t="shared" si="1"/>
        <v>6.9257950530035334E-2</v>
      </c>
      <c r="E35" s="406">
        <f t="shared" si="1"/>
        <v>6.332155477031802E-2</v>
      </c>
      <c r="F35" s="406">
        <f t="shared" si="2"/>
        <v>0.64325088339222614</v>
      </c>
      <c r="G35" s="406">
        <f t="shared" si="2"/>
        <v>0.31392226148409896</v>
      </c>
      <c r="H35" s="407">
        <f t="shared" si="3"/>
        <v>6.1135697025008755E-2</v>
      </c>
      <c r="K35" s="225" t="s">
        <v>20</v>
      </c>
      <c r="L35" s="158" t="s">
        <v>37</v>
      </c>
      <c r="M35" s="383">
        <f>取引基本表!AX32</f>
        <v>16651</v>
      </c>
      <c r="N35" s="367">
        <f>ABS(取引基本表!BB32)</f>
        <v>10018</v>
      </c>
      <c r="O35" s="411">
        <f t="shared" si="4"/>
        <v>0.60164554681400517</v>
      </c>
      <c r="P35" s="407">
        <f t="shared" si="5"/>
        <v>0.39835445318599483</v>
      </c>
      <c r="R35" s="225" t="s">
        <v>20</v>
      </c>
      <c r="S35" s="158" t="s">
        <v>37</v>
      </c>
      <c r="T35" s="365">
        <f>取引基本表!BD32</f>
        <v>7075</v>
      </c>
      <c r="U35" s="446">
        <f>雇用表!R32</f>
        <v>490</v>
      </c>
      <c r="V35" s="447">
        <f>雇用表!R78</f>
        <v>448</v>
      </c>
      <c r="W35" s="413">
        <f t="shared" si="7"/>
        <v>6.9257950530035334E-2</v>
      </c>
      <c r="X35" s="413">
        <f t="shared" si="8"/>
        <v>6.332155477031802E-2</v>
      </c>
      <c r="Z35" s="225" t="s">
        <v>20</v>
      </c>
      <c r="AA35" s="48" t="s">
        <v>37</v>
      </c>
      <c r="AB35" s="452">
        <v>2221</v>
      </c>
      <c r="AC35" s="387">
        <v>1769</v>
      </c>
      <c r="AD35" s="387">
        <v>522</v>
      </c>
      <c r="AE35" s="387">
        <v>146</v>
      </c>
      <c r="AF35" s="387">
        <v>-107</v>
      </c>
      <c r="AG35" s="369">
        <v>7075</v>
      </c>
      <c r="AH35" s="407">
        <f t="shared" si="9"/>
        <v>0.64325088339222614</v>
      </c>
      <c r="AI35" s="411">
        <f t="shared" si="10"/>
        <v>0.31392226148409896</v>
      </c>
      <c r="AK35" s="225" t="s">
        <v>20</v>
      </c>
      <c r="AL35" s="158" t="s">
        <v>37</v>
      </c>
      <c r="AM35" s="383">
        <f>取引基本表!AR32</f>
        <v>10651</v>
      </c>
      <c r="AN35" s="407">
        <f t="shared" si="6"/>
        <v>6.1135697025008755E-2</v>
      </c>
      <c r="AP35" s="225" t="s">
        <v>20</v>
      </c>
      <c r="AQ35" s="158" t="s">
        <v>37</v>
      </c>
      <c r="AR35" s="386">
        <f>取引基本表!AX32</f>
        <v>16651</v>
      </c>
      <c r="AS35" s="387">
        <f>取引基本表!AY32</f>
        <v>442</v>
      </c>
      <c r="AT35" s="387">
        <f>ABS(取引基本表!BB32)</f>
        <v>10018</v>
      </c>
      <c r="AU35" s="388">
        <f t="shared" si="11"/>
        <v>-9576</v>
      </c>
      <c r="AV35" s="411">
        <v>0.14958058191588852</v>
      </c>
      <c r="AW35" s="407">
        <v>0.85041941808411148</v>
      </c>
    </row>
    <row r="36" spans="1:49" x14ac:dyDescent="0.2">
      <c r="A36" s="225" t="s">
        <v>21</v>
      </c>
      <c r="B36" s="158" t="s">
        <v>38</v>
      </c>
      <c r="C36" s="405">
        <f t="shared" si="0"/>
        <v>0.82984806862140492</v>
      </c>
      <c r="D36" s="406">
        <f t="shared" si="1"/>
        <v>1.3129544842445462E-2</v>
      </c>
      <c r="E36" s="406">
        <f t="shared" si="1"/>
        <v>5.0498249394021009E-3</v>
      </c>
      <c r="F36" s="406">
        <f t="shared" si="2"/>
        <v>0.87735658497172098</v>
      </c>
      <c r="G36" s="406">
        <f t="shared" si="2"/>
        <v>2.3700511715593859E-2</v>
      </c>
      <c r="H36" s="407">
        <f t="shared" si="3"/>
        <v>0.1825633254696675</v>
      </c>
      <c r="K36" s="225" t="s">
        <v>21</v>
      </c>
      <c r="L36" s="158" t="s">
        <v>38</v>
      </c>
      <c r="M36" s="383">
        <f>取引基本表!AX33</f>
        <v>35674</v>
      </c>
      <c r="N36" s="367">
        <f>ABS(取引基本表!BB33)</f>
        <v>6070</v>
      </c>
      <c r="O36" s="411">
        <f t="shared" si="4"/>
        <v>0.17015193137859505</v>
      </c>
      <c r="P36" s="407">
        <f t="shared" si="5"/>
        <v>0.82984806862140492</v>
      </c>
      <c r="R36" s="225" t="s">
        <v>21</v>
      </c>
      <c r="S36" s="158" t="s">
        <v>38</v>
      </c>
      <c r="T36" s="365">
        <f>取引基本表!BD33</f>
        <v>29704</v>
      </c>
      <c r="U36" s="446">
        <f>雇用表!R33</f>
        <v>390</v>
      </c>
      <c r="V36" s="447">
        <f>雇用表!R79</f>
        <v>150</v>
      </c>
      <c r="W36" s="413">
        <f t="shared" si="7"/>
        <v>1.3129544842445462E-2</v>
      </c>
      <c r="X36" s="413">
        <f t="shared" si="8"/>
        <v>5.0498249394021009E-3</v>
      </c>
      <c r="Z36" s="225" t="s">
        <v>21</v>
      </c>
      <c r="AA36" s="48" t="s">
        <v>38</v>
      </c>
      <c r="AB36" s="452">
        <v>704</v>
      </c>
      <c r="AC36" s="387">
        <v>13472</v>
      </c>
      <c r="AD36" s="387">
        <v>10528</v>
      </c>
      <c r="AE36" s="387">
        <v>1361</v>
      </c>
      <c r="AF36" s="387">
        <v>-4</v>
      </c>
      <c r="AG36" s="369">
        <v>29704</v>
      </c>
      <c r="AH36" s="407">
        <f>SUM(AB36:AF36)/AG36</f>
        <v>0.87735658497172098</v>
      </c>
      <c r="AI36" s="411">
        <f>AB36/AG36</f>
        <v>2.3700511715593859E-2</v>
      </c>
      <c r="AK36" s="225" t="s">
        <v>21</v>
      </c>
      <c r="AL36" s="158" t="s">
        <v>38</v>
      </c>
      <c r="AM36" s="383">
        <f>取引基本表!AR33</f>
        <v>31806</v>
      </c>
      <c r="AN36" s="407">
        <f t="shared" si="6"/>
        <v>0.1825633254696675</v>
      </c>
      <c r="AP36" s="225" t="s">
        <v>21</v>
      </c>
      <c r="AQ36" s="158" t="s">
        <v>38</v>
      </c>
      <c r="AR36" s="386">
        <f>取引基本表!AX33</f>
        <v>35674</v>
      </c>
      <c r="AS36" s="387">
        <f>取引基本表!AY33</f>
        <v>100</v>
      </c>
      <c r="AT36" s="387">
        <f>ABS(取引基本表!BB33)</f>
        <v>6070</v>
      </c>
      <c r="AU36" s="388">
        <f t="shared" si="11"/>
        <v>-5970</v>
      </c>
      <c r="AV36" s="411">
        <v>6.3278791478513889E-3</v>
      </c>
      <c r="AW36" s="407">
        <v>0.99367212085214862</v>
      </c>
    </row>
    <row r="37" spans="1:49" x14ac:dyDescent="0.2">
      <c r="A37" s="225" t="s">
        <v>22</v>
      </c>
      <c r="B37" s="158" t="s">
        <v>378</v>
      </c>
      <c r="C37" s="405">
        <f t="shared" si="0"/>
        <v>0.51418558077436582</v>
      </c>
      <c r="D37" s="406">
        <f t="shared" si="1"/>
        <v>0.12153115871470302</v>
      </c>
      <c r="E37" s="406">
        <f t="shared" si="1"/>
        <v>0.11197663096397274</v>
      </c>
      <c r="F37" s="406">
        <f t="shared" si="2"/>
        <v>0.72084956183057447</v>
      </c>
      <c r="G37" s="406">
        <f t="shared" si="2"/>
        <v>0.49604430379746833</v>
      </c>
      <c r="H37" s="407">
        <f t="shared" si="3"/>
        <v>4.8416074021777188E-2</v>
      </c>
      <c r="K37" s="225" t="s">
        <v>22</v>
      </c>
      <c r="L37" s="158" t="s">
        <v>378</v>
      </c>
      <c r="M37" s="383">
        <f>取引基本表!AX34</f>
        <v>17976</v>
      </c>
      <c r="N37" s="367">
        <f>ABS(取引基本表!BB34)</f>
        <v>8733</v>
      </c>
      <c r="O37" s="411">
        <f t="shared" si="4"/>
        <v>0.48581441922563418</v>
      </c>
      <c r="P37" s="407">
        <f t="shared" si="5"/>
        <v>0.51418558077436582</v>
      </c>
      <c r="R37" s="225" t="s">
        <v>22</v>
      </c>
      <c r="S37" s="158" t="s">
        <v>378</v>
      </c>
      <c r="T37" s="365">
        <f>取引基本表!BD34</f>
        <v>16432</v>
      </c>
      <c r="U37" s="446">
        <f>雇用表!R34</f>
        <v>1997</v>
      </c>
      <c r="V37" s="447">
        <f>雇用表!R80</f>
        <v>1840</v>
      </c>
      <c r="W37" s="413">
        <f t="shared" si="7"/>
        <v>0.12153115871470302</v>
      </c>
      <c r="X37" s="413">
        <f t="shared" si="8"/>
        <v>0.11197663096397274</v>
      </c>
      <c r="Z37" s="225" t="s">
        <v>22</v>
      </c>
      <c r="AA37" s="48" t="s">
        <v>378</v>
      </c>
      <c r="AB37" s="452">
        <v>8151</v>
      </c>
      <c r="AC37" s="387">
        <v>871</v>
      </c>
      <c r="AD37" s="387">
        <v>1501</v>
      </c>
      <c r="AE37" s="387">
        <v>1359</v>
      </c>
      <c r="AF37" s="387">
        <v>-37</v>
      </c>
      <c r="AG37" s="369">
        <v>16432</v>
      </c>
      <c r="AH37" s="407">
        <f t="shared" si="9"/>
        <v>0.72084956183057447</v>
      </c>
      <c r="AI37" s="411">
        <f t="shared" si="10"/>
        <v>0.49604430379746833</v>
      </c>
      <c r="AK37" s="225" t="s">
        <v>22</v>
      </c>
      <c r="AL37" s="158" t="s">
        <v>378</v>
      </c>
      <c r="AM37" s="383">
        <f>取引基本表!AR34</f>
        <v>8435</v>
      </c>
      <c r="AN37" s="407">
        <f t="shared" si="6"/>
        <v>4.8416074021777188E-2</v>
      </c>
      <c r="AP37" s="225" t="s">
        <v>22</v>
      </c>
      <c r="AQ37" s="158" t="s">
        <v>378</v>
      </c>
      <c r="AR37" s="386">
        <f>取引基本表!AX34</f>
        <v>17976</v>
      </c>
      <c r="AS37" s="387">
        <f>取引基本表!AY34</f>
        <v>7189</v>
      </c>
      <c r="AT37" s="387">
        <f>ABS(取引基本表!BB34)</f>
        <v>8733</v>
      </c>
      <c r="AU37" s="388">
        <f t="shared" si="11"/>
        <v>-1544</v>
      </c>
      <c r="AV37" s="411">
        <v>0.42821641302313979</v>
      </c>
      <c r="AW37" s="407">
        <v>0.57178358697686016</v>
      </c>
    </row>
    <row r="38" spans="1:49" x14ac:dyDescent="0.2">
      <c r="A38" s="225" t="s">
        <v>23</v>
      </c>
      <c r="B38" s="158" t="s">
        <v>194</v>
      </c>
      <c r="C38" s="405">
        <f t="shared" si="0"/>
        <v>1.798368367772285E-2</v>
      </c>
      <c r="D38" s="406">
        <f t="shared" si="1"/>
        <v>0.15099009900990099</v>
      </c>
      <c r="E38" s="406">
        <f t="shared" si="1"/>
        <v>0.14603960396039603</v>
      </c>
      <c r="F38" s="406">
        <f t="shared" si="2"/>
        <v>0.53712871287128716</v>
      </c>
      <c r="G38" s="406">
        <f t="shared" si="2"/>
        <v>0.32425742574257427</v>
      </c>
      <c r="H38" s="407">
        <f t="shared" si="3"/>
        <v>4.2681911846583896E-2</v>
      </c>
      <c r="K38" s="225" t="s">
        <v>23</v>
      </c>
      <c r="L38" s="158" t="s">
        <v>194</v>
      </c>
      <c r="M38" s="383">
        <f>取引基本表!AX35</f>
        <v>16793</v>
      </c>
      <c r="N38" s="367">
        <f>ABS(取引基本表!BB35)</f>
        <v>16491</v>
      </c>
      <c r="O38" s="411">
        <f t="shared" si="4"/>
        <v>0.98201631632227715</v>
      </c>
      <c r="P38" s="407">
        <f t="shared" si="5"/>
        <v>1.798368367772285E-2</v>
      </c>
      <c r="R38" s="225" t="s">
        <v>23</v>
      </c>
      <c r="S38" s="158" t="s">
        <v>194</v>
      </c>
      <c r="T38" s="365">
        <f>取引基本表!BD35</f>
        <v>404</v>
      </c>
      <c r="U38" s="446">
        <f>雇用表!R35</f>
        <v>61</v>
      </c>
      <c r="V38" s="447">
        <f>雇用表!R81</f>
        <v>59</v>
      </c>
      <c r="W38" s="413">
        <f t="shared" si="7"/>
        <v>0.15099009900990099</v>
      </c>
      <c r="X38" s="413">
        <f t="shared" si="8"/>
        <v>0.14603960396039603</v>
      </c>
      <c r="Z38" s="225" t="s">
        <v>23</v>
      </c>
      <c r="AA38" s="48" t="s">
        <v>194</v>
      </c>
      <c r="AB38" s="452">
        <v>131</v>
      </c>
      <c r="AC38" s="387">
        <v>43</v>
      </c>
      <c r="AD38" s="387">
        <v>31</v>
      </c>
      <c r="AE38" s="387">
        <v>12</v>
      </c>
      <c r="AF38" s="387">
        <v>0</v>
      </c>
      <c r="AG38" s="369">
        <v>404</v>
      </c>
      <c r="AH38" s="407">
        <f t="shared" si="9"/>
        <v>0.53712871287128716</v>
      </c>
      <c r="AI38" s="411">
        <f t="shared" si="10"/>
        <v>0.32425742574257427</v>
      </c>
      <c r="AK38" s="225" t="s">
        <v>23</v>
      </c>
      <c r="AL38" s="158" t="s">
        <v>194</v>
      </c>
      <c r="AM38" s="383">
        <f>取引基本表!AR35</f>
        <v>7436</v>
      </c>
      <c r="AN38" s="407">
        <f t="shared" si="6"/>
        <v>4.2681911846583896E-2</v>
      </c>
      <c r="AP38" s="225" t="s">
        <v>23</v>
      </c>
      <c r="AQ38" s="158" t="s">
        <v>194</v>
      </c>
      <c r="AR38" s="386">
        <f>取引基本表!AX35</f>
        <v>16793</v>
      </c>
      <c r="AS38" s="387">
        <f>取引基本表!AY35</f>
        <v>102</v>
      </c>
      <c r="AT38" s="387">
        <f>ABS(取引基本表!BB35)</f>
        <v>16491</v>
      </c>
      <c r="AU38" s="388">
        <f t="shared" si="11"/>
        <v>-16389</v>
      </c>
      <c r="AV38" s="411">
        <v>0.57331716017527301</v>
      </c>
      <c r="AW38" s="407">
        <v>0.42668283982472699</v>
      </c>
    </row>
    <row r="39" spans="1:49" x14ac:dyDescent="0.2">
      <c r="A39" s="225" t="s">
        <v>24</v>
      </c>
      <c r="B39" s="158" t="s">
        <v>39</v>
      </c>
      <c r="C39" s="405">
        <f t="shared" si="0"/>
        <v>1</v>
      </c>
      <c r="D39" s="406">
        <f t="shared" si="1"/>
        <v>6.3990787958545819E-2</v>
      </c>
      <c r="E39" s="406">
        <f t="shared" si="1"/>
        <v>7.9453857542358938E-2</v>
      </c>
      <c r="F39" s="406">
        <f t="shared" si="2"/>
        <v>0.70282941273235733</v>
      </c>
      <c r="G39" s="406">
        <f t="shared" si="2"/>
        <v>0.35219608488238197</v>
      </c>
      <c r="H39" s="407">
        <f t="shared" si="3"/>
        <v>3.8399944896940056E-3</v>
      </c>
      <c r="K39" s="225" t="s">
        <v>24</v>
      </c>
      <c r="L39" s="158" t="s">
        <v>39</v>
      </c>
      <c r="M39" s="383">
        <f>取引基本表!AX36</f>
        <v>12158</v>
      </c>
      <c r="N39" s="367">
        <f>ABS(取引基本表!BB36)</f>
        <v>0</v>
      </c>
      <c r="O39" s="411">
        <f t="shared" si="4"/>
        <v>0</v>
      </c>
      <c r="P39" s="407">
        <f t="shared" si="5"/>
        <v>1</v>
      </c>
      <c r="R39" s="225" t="s">
        <v>24</v>
      </c>
      <c r="S39" s="158" t="s">
        <v>39</v>
      </c>
      <c r="T39" s="365">
        <f>取引基本表!BD36</f>
        <v>12158</v>
      </c>
      <c r="U39" s="446">
        <f>雇用表!R36</f>
        <v>778</v>
      </c>
      <c r="V39" s="447">
        <f>雇用表!R82</f>
        <v>966</v>
      </c>
      <c r="W39" s="413">
        <f t="shared" si="7"/>
        <v>6.3990787958545819E-2</v>
      </c>
      <c r="X39" s="413">
        <f t="shared" si="8"/>
        <v>7.9453857542358938E-2</v>
      </c>
      <c r="Z39" s="225" t="s">
        <v>24</v>
      </c>
      <c r="AA39" s="48" t="s">
        <v>39</v>
      </c>
      <c r="AB39" s="452">
        <v>4282</v>
      </c>
      <c r="AC39" s="387">
        <v>0</v>
      </c>
      <c r="AD39" s="387">
        <v>4244</v>
      </c>
      <c r="AE39" s="387">
        <v>19</v>
      </c>
      <c r="AF39" s="387">
        <v>0</v>
      </c>
      <c r="AG39" s="369">
        <v>12158</v>
      </c>
      <c r="AH39" s="407">
        <f t="shared" si="9"/>
        <v>0.70282941273235733</v>
      </c>
      <c r="AI39" s="411">
        <f t="shared" si="10"/>
        <v>0.35219608488238197</v>
      </c>
      <c r="AK39" s="225" t="s">
        <v>24</v>
      </c>
      <c r="AL39" s="158" t="s">
        <v>39</v>
      </c>
      <c r="AM39" s="383">
        <f>取引基本表!AR36</f>
        <v>669</v>
      </c>
      <c r="AN39" s="407">
        <f t="shared" si="6"/>
        <v>3.8399944896940056E-3</v>
      </c>
      <c r="AP39" s="225" t="s">
        <v>24</v>
      </c>
      <c r="AQ39" s="158" t="s">
        <v>39</v>
      </c>
      <c r="AR39" s="386">
        <f>取引基本表!AX36</f>
        <v>12158</v>
      </c>
      <c r="AS39" s="387">
        <f>取引基本表!AY36</f>
        <v>0</v>
      </c>
      <c r="AT39" s="387">
        <f>ABS(取引基本表!BB36)</f>
        <v>0</v>
      </c>
      <c r="AU39" s="388">
        <f t="shared" si="11"/>
        <v>0</v>
      </c>
      <c r="AV39" s="411">
        <v>0</v>
      </c>
      <c r="AW39" s="407">
        <v>1</v>
      </c>
    </row>
    <row r="40" spans="1:49" x14ac:dyDescent="0.2">
      <c r="A40" s="225" t="s">
        <v>25</v>
      </c>
      <c r="B40" s="158" t="s">
        <v>40</v>
      </c>
      <c r="C40" s="405">
        <f t="shared" si="0"/>
        <v>0.9626016260162602</v>
      </c>
      <c r="D40" s="406">
        <f t="shared" si="1"/>
        <v>8.6039666071514739E-2</v>
      </c>
      <c r="E40" s="406">
        <f t="shared" si="1"/>
        <v>4.8545094822178253E-2</v>
      </c>
      <c r="F40" s="406">
        <f t="shared" si="2"/>
        <v>0.70414515272885203</v>
      </c>
      <c r="G40" s="406">
        <f t="shared" si="2"/>
        <v>0.50871012884234912</v>
      </c>
      <c r="H40" s="407">
        <f t="shared" si="3"/>
        <v>2.9858970605961464E-2</v>
      </c>
      <c r="K40" s="225" t="s">
        <v>25</v>
      </c>
      <c r="L40" s="158" t="s">
        <v>40</v>
      </c>
      <c r="M40" s="383">
        <f>取引基本表!AX37</f>
        <v>19065</v>
      </c>
      <c r="N40" s="367">
        <f>ABS(取引基本表!BB37)</f>
        <v>713</v>
      </c>
      <c r="O40" s="411">
        <f t="shared" si="4"/>
        <v>3.7398373983739838E-2</v>
      </c>
      <c r="P40" s="407">
        <f t="shared" si="5"/>
        <v>0.9626016260162602</v>
      </c>
      <c r="R40" s="225" t="s">
        <v>25</v>
      </c>
      <c r="S40" s="158" t="s">
        <v>40</v>
      </c>
      <c r="T40" s="365">
        <f>取引基本表!BD37</f>
        <v>20723</v>
      </c>
      <c r="U40" s="446">
        <f>雇用表!R37</f>
        <v>1783</v>
      </c>
      <c r="V40" s="447">
        <f>雇用表!R83</f>
        <v>1006</v>
      </c>
      <c r="W40" s="413">
        <f t="shared" si="7"/>
        <v>8.6039666071514739E-2</v>
      </c>
      <c r="X40" s="413">
        <f t="shared" si="8"/>
        <v>4.8545094822178253E-2</v>
      </c>
      <c r="Z40" s="225" t="s">
        <v>25</v>
      </c>
      <c r="AA40" s="48" t="s">
        <v>40</v>
      </c>
      <c r="AB40" s="452">
        <v>10542</v>
      </c>
      <c r="AC40" s="387">
        <v>429</v>
      </c>
      <c r="AD40" s="387">
        <v>3420</v>
      </c>
      <c r="AE40" s="387">
        <v>266</v>
      </c>
      <c r="AF40" s="387">
        <v>-65</v>
      </c>
      <c r="AG40" s="369">
        <v>20723</v>
      </c>
      <c r="AH40" s="407">
        <f t="shared" si="9"/>
        <v>0.70414515272885203</v>
      </c>
      <c r="AI40" s="411">
        <f t="shared" si="10"/>
        <v>0.50871012884234912</v>
      </c>
      <c r="AK40" s="225" t="s">
        <v>25</v>
      </c>
      <c r="AL40" s="158" t="s">
        <v>40</v>
      </c>
      <c r="AM40" s="383">
        <f>取引基本表!AR37</f>
        <v>5202</v>
      </c>
      <c r="AN40" s="407">
        <f t="shared" si="6"/>
        <v>2.9858970605961464E-2</v>
      </c>
      <c r="AP40" s="225" t="s">
        <v>25</v>
      </c>
      <c r="AQ40" s="158" t="s">
        <v>40</v>
      </c>
      <c r="AR40" s="386">
        <f>取引基本表!AX37</f>
        <v>19065</v>
      </c>
      <c r="AS40" s="387">
        <f>取引基本表!AY37</f>
        <v>2371</v>
      </c>
      <c r="AT40" s="387">
        <f>ABS(取引基本表!BB37)</f>
        <v>713</v>
      </c>
      <c r="AU40" s="388">
        <f t="shared" si="11"/>
        <v>1658</v>
      </c>
      <c r="AV40" s="411">
        <v>0.13187533136804414</v>
      </c>
      <c r="AW40" s="407">
        <v>0.86812466863195592</v>
      </c>
    </row>
    <row r="41" spans="1:49" x14ac:dyDescent="0.2">
      <c r="A41" s="225" t="s">
        <v>26</v>
      </c>
      <c r="B41" s="158" t="s">
        <v>277</v>
      </c>
      <c r="C41" s="405">
        <f t="shared" si="0"/>
        <v>0.80407934786411506</v>
      </c>
      <c r="D41" s="406">
        <f t="shared" si="1"/>
        <v>0.13760491043467368</v>
      </c>
      <c r="E41" s="406">
        <f t="shared" si="1"/>
        <v>0.12955655768508079</v>
      </c>
      <c r="F41" s="406">
        <f t="shared" si="2"/>
        <v>0.54800826756858323</v>
      </c>
      <c r="G41" s="406">
        <f t="shared" si="2"/>
        <v>0.44359889765752225</v>
      </c>
      <c r="H41" s="407">
        <f t="shared" si="3"/>
        <v>5.117122701886706E-2</v>
      </c>
      <c r="K41" s="225" t="s">
        <v>26</v>
      </c>
      <c r="L41" s="158" t="s">
        <v>277</v>
      </c>
      <c r="M41" s="383">
        <f>取引基本表!AX38</f>
        <v>28583</v>
      </c>
      <c r="N41" s="367">
        <f>ABS(取引基本表!BB38)</f>
        <v>5600</v>
      </c>
      <c r="O41" s="411">
        <f t="shared" si="4"/>
        <v>0.19592065213588497</v>
      </c>
      <c r="P41" s="407">
        <f t="shared" si="5"/>
        <v>0.80407934786411506</v>
      </c>
      <c r="R41" s="225" t="s">
        <v>26</v>
      </c>
      <c r="S41" s="158" t="s">
        <v>277</v>
      </c>
      <c r="T41" s="365">
        <f>取引基本表!BD38</f>
        <v>31932</v>
      </c>
      <c r="U41" s="446">
        <f>雇用表!R38</f>
        <v>4394</v>
      </c>
      <c r="V41" s="447">
        <f>雇用表!R84</f>
        <v>4137</v>
      </c>
      <c r="W41" s="413">
        <f t="shared" si="7"/>
        <v>0.13760491043467368</v>
      </c>
      <c r="X41" s="413">
        <f t="shared" si="8"/>
        <v>0.12955655768508079</v>
      </c>
      <c r="Z41" s="225" t="s">
        <v>26</v>
      </c>
      <c r="AA41" s="48" t="s">
        <v>277</v>
      </c>
      <c r="AB41" s="452">
        <v>14165</v>
      </c>
      <c r="AC41" s="387">
        <v>1203</v>
      </c>
      <c r="AD41" s="387">
        <v>2088</v>
      </c>
      <c r="AE41" s="387">
        <v>479</v>
      </c>
      <c r="AF41" s="387">
        <v>-436</v>
      </c>
      <c r="AG41" s="369">
        <v>31932</v>
      </c>
      <c r="AH41" s="407">
        <f t="shared" si="9"/>
        <v>0.54800826756858323</v>
      </c>
      <c r="AI41" s="411">
        <f t="shared" si="10"/>
        <v>0.44359889765752225</v>
      </c>
      <c r="AK41" s="225" t="s">
        <v>26</v>
      </c>
      <c r="AL41" s="158" t="s">
        <v>277</v>
      </c>
      <c r="AM41" s="383">
        <f>取引基本表!AR38</f>
        <v>8915</v>
      </c>
      <c r="AN41" s="407">
        <f t="shared" si="6"/>
        <v>5.117122701886706E-2</v>
      </c>
      <c r="AP41" s="225" t="s">
        <v>26</v>
      </c>
      <c r="AQ41" s="158" t="s">
        <v>277</v>
      </c>
      <c r="AR41" s="386">
        <f>取引基本表!AX38</f>
        <v>28583</v>
      </c>
      <c r="AS41" s="387">
        <f>取引基本表!AY38</f>
        <v>8949</v>
      </c>
      <c r="AT41" s="387">
        <f>ABS(取引基本表!BB38)</f>
        <v>5600</v>
      </c>
      <c r="AU41" s="388">
        <f t="shared" si="11"/>
        <v>3349</v>
      </c>
      <c r="AV41" s="411">
        <v>5.6596812691101581E-5</v>
      </c>
      <c r="AW41" s="407">
        <v>0.9999434031873089</v>
      </c>
    </row>
    <row r="42" spans="1:49" x14ac:dyDescent="0.2">
      <c r="A42" s="225" t="s">
        <v>51</v>
      </c>
      <c r="B42" s="158" t="s">
        <v>368</v>
      </c>
      <c r="C42" s="405">
        <f t="shared" ref="C42:C47" si="12">P42</f>
        <v>0.72084063047285463</v>
      </c>
      <c r="D42" s="406">
        <f t="shared" ref="D42:E47" si="13">W42</f>
        <v>0.19961427193828352</v>
      </c>
      <c r="E42" s="406">
        <f t="shared" si="13"/>
        <v>0.15043394406943106</v>
      </c>
      <c r="F42" s="406">
        <f t="shared" ref="F42:G46" si="14">AH42</f>
        <v>0.55737704918032782</v>
      </c>
      <c r="G42" s="406">
        <f t="shared" si="14"/>
        <v>0.48553519768563164</v>
      </c>
      <c r="H42" s="407">
        <f t="shared" ref="H42:H47" si="15">AN42</f>
        <v>1.3345272329654056E-2</v>
      </c>
      <c r="K42" s="225" t="s">
        <v>51</v>
      </c>
      <c r="L42" s="158" t="s">
        <v>368</v>
      </c>
      <c r="M42" s="383">
        <f>取引基本表!AX39</f>
        <v>2855</v>
      </c>
      <c r="N42" s="367">
        <f>ABS(取引基本表!BB39)</f>
        <v>797</v>
      </c>
      <c r="O42" s="411">
        <f t="shared" ref="O42:O47" si="16">N42/M42</f>
        <v>0.27915936952714537</v>
      </c>
      <c r="P42" s="407">
        <f t="shared" si="5"/>
        <v>0.72084063047285463</v>
      </c>
      <c r="R42" s="225" t="s">
        <v>51</v>
      </c>
      <c r="S42" s="158" t="s">
        <v>368</v>
      </c>
      <c r="T42" s="365">
        <f>取引基本表!BD39</f>
        <v>2074</v>
      </c>
      <c r="U42" s="446">
        <f>雇用表!R39</f>
        <v>414</v>
      </c>
      <c r="V42" s="447">
        <f>雇用表!R85</f>
        <v>312</v>
      </c>
      <c r="W42" s="413">
        <f t="shared" si="7"/>
        <v>0.19961427193828352</v>
      </c>
      <c r="X42" s="413">
        <f t="shared" si="8"/>
        <v>0.15043394406943106</v>
      </c>
      <c r="Z42" s="225" t="s">
        <v>51</v>
      </c>
      <c r="AA42" s="48" t="s">
        <v>368</v>
      </c>
      <c r="AB42" s="452">
        <v>1007</v>
      </c>
      <c r="AC42" s="387">
        <v>-13</v>
      </c>
      <c r="AD42" s="387">
        <v>127</v>
      </c>
      <c r="AE42" s="387">
        <v>71</v>
      </c>
      <c r="AF42" s="387">
        <v>-36</v>
      </c>
      <c r="AG42" s="369">
        <v>2074</v>
      </c>
      <c r="AH42" s="407">
        <f t="shared" ref="AH42:AH47" si="17">SUM(AB42:AF42)/AG42</f>
        <v>0.55737704918032782</v>
      </c>
      <c r="AI42" s="411">
        <f t="shared" ref="AI42:AI47" si="18">AB42/AG42</f>
        <v>0.48553519768563164</v>
      </c>
      <c r="AK42" s="225" t="s">
        <v>51</v>
      </c>
      <c r="AL42" s="158" t="s">
        <v>368</v>
      </c>
      <c r="AM42" s="383">
        <f>取引基本表!AR39</f>
        <v>2325</v>
      </c>
      <c r="AN42" s="407">
        <f t="shared" si="6"/>
        <v>1.3345272329654056E-2</v>
      </c>
      <c r="AP42" s="225" t="s">
        <v>51</v>
      </c>
      <c r="AQ42" s="158" t="s">
        <v>368</v>
      </c>
      <c r="AR42" s="386">
        <f>取引基本表!AX39</f>
        <v>2855</v>
      </c>
      <c r="AS42" s="387">
        <f>取引基本表!AY39</f>
        <v>16</v>
      </c>
      <c r="AT42" s="387">
        <f>ABS(取引基本表!BB39)</f>
        <v>797</v>
      </c>
      <c r="AU42" s="388">
        <f t="shared" si="11"/>
        <v>-781</v>
      </c>
      <c r="AV42" s="411">
        <v>6.3071491241979305E-2</v>
      </c>
      <c r="AW42" s="407">
        <v>0.93692850875802069</v>
      </c>
    </row>
    <row r="43" spans="1:49" x14ac:dyDescent="0.2">
      <c r="A43" s="225" t="s">
        <v>195</v>
      </c>
      <c r="B43" s="158" t="s">
        <v>41</v>
      </c>
      <c r="C43" s="405">
        <f t="shared" si="12"/>
        <v>0.38963327337469256</v>
      </c>
      <c r="D43" s="406">
        <f t="shared" si="13"/>
        <v>0.1323707348552069</v>
      </c>
      <c r="E43" s="406">
        <f t="shared" si="13"/>
        <v>0.1111559248205211</v>
      </c>
      <c r="F43" s="406">
        <f t="shared" si="14"/>
        <v>0.6053884004194563</v>
      </c>
      <c r="G43" s="406">
        <f t="shared" si="14"/>
        <v>0.33758167298539971</v>
      </c>
      <c r="H43" s="407">
        <f t="shared" si="15"/>
        <v>3.6299140736659033E-2</v>
      </c>
      <c r="K43" s="225" t="s">
        <v>195</v>
      </c>
      <c r="L43" s="158" t="s">
        <v>41</v>
      </c>
      <c r="M43" s="383">
        <f>取引基本表!AX40</f>
        <v>27241</v>
      </c>
      <c r="N43" s="367">
        <f>ABS(取引基本表!BB40)</f>
        <v>16627</v>
      </c>
      <c r="O43" s="411">
        <f t="shared" si="16"/>
        <v>0.61036672662530744</v>
      </c>
      <c r="P43" s="407">
        <f t="shared" si="5"/>
        <v>0.38963327337469256</v>
      </c>
      <c r="R43" s="225" t="s">
        <v>195</v>
      </c>
      <c r="S43" s="158" t="s">
        <v>41</v>
      </c>
      <c r="T43" s="365">
        <f>取引基本表!BD40</f>
        <v>12397</v>
      </c>
      <c r="U43" s="446">
        <f>雇用表!R40</f>
        <v>1641</v>
      </c>
      <c r="V43" s="447">
        <f>雇用表!R86</f>
        <v>1378</v>
      </c>
      <c r="W43" s="413">
        <f t="shared" si="7"/>
        <v>0.1323707348552069</v>
      </c>
      <c r="X43" s="413">
        <f t="shared" si="8"/>
        <v>0.1111559248205211</v>
      </c>
      <c r="Z43" s="225" t="s">
        <v>195</v>
      </c>
      <c r="AA43" s="48" t="s">
        <v>41</v>
      </c>
      <c r="AB43" s="452">
        <v>4185</v>
      </c>
      <c r="AC43" s="387">
        <v>1119</v>
      </c>
      <c r="AD43" s="387">
        <v>1632</v>
      </c>
      <c r="AE43" s="387">
        <v>569</v>
      </c>
      <c r="AF43" s="387">
        <v>0</v>
      </c>
      <c r="AG43" s="369">
        <v>12397</v>
      </c>
      <c r="AH43" s="407">
        <f t="shared" si="17"/>
        <v>0.6053884004194563</v>
      </c>
      <c r="AI43" s="411">
        <f t="shared" si="18"/>
        <v>0.33758167298539971</v>
      </c>
      <c r="AK43" s="225" t="s">
        <v>195</v>
      </c>
      <c r="AL43" s="158" t="s">
        <v>41</v>
      </c>
      <c r="AM43" s="383">
        <f>取引基本表!AR40</f>
        <v>6324</v>
      </c>
      <c r="AN43" s="407">
        <f t="shared" si="6"/>
        <v>3.6299140736659033E-2</v>
      </c>
      <c r="AP43" s="225" t="s">
        <v>195</v>
      </c>
      <c r="AQ43" s="158" t="s">
        <v>41</v>
      </c>
      <c r="AR43" s="386">
        <f>取引基本表!AX40</f>
        <v>27241</v>
      </c>
      <c r="AS43" s="387">
        <f>取引基本表!AY40</f>
        <v>1783</v>
      </c>
      <c r="AT43" s="387">
        <f>ABS(取引基本表!BB40)</f>
        <v>16627</v>
      </c>
      <c r="AU43" s="388">
        <f t="shared" si="11"/>
        <v>-14844</v>
      </c>
      <c r="AV43" s="411">
        <v>0.35331229564204947</v>
      </c>
      <c r="AW43" s="407">
        <v>0.64668770435795053</v>
      </c>
    </row>
    <row r="44" spans="1:49" x14ac:dyDescent="0.2">
      <c r="A44" s="225" t="s">
        <v>206</v>
      </c>
      <c r="B44" s="158" t="s">
        <v>346</v>
      </c>
      <c r="C44" s="405">
        <f t="shared" si="12"/>
        <v>0.46868809379421872</v>
      </c>
      <c r="D44" s="406">
        <f t="shared" si="13"/>
        <v>0.1153375623017671</v>
      </c>
      <c r="E44" s="406">
        <f t="shared" si="13"/>
        <v>8.8151336656094245E-2</v>
      </c>
      <c r="F44" s="406">
        <f t="shared" si="14"/>
        <v>0.56748980516538283</v>
      </c>
      <c r="G44" s="406">
        <f t="shared" si="14"/>
        <v>0.26169007702763936</v>
      </c>
      <c r="H44" s="407">
        <f t="shared" si="15"/>
        <v>0.11189365109431233</v>
      </c>
      <c r="K44" s="225" t="s">
        <v>206</v>
      </c>
      <c r="L44" s="158" t="s">
        <v>278</v>
      </c>
      <c r="M44" s="383">
        <f>取引基本表!AX41</f>
        <v>24735</v>
      </c>
      <c r="N44" s="367">
        <f>ABS(取引基本表!BB41)</f>
        <v>13142</v>
      </c>
      <c r="O44" s="411">
        <f t="shared" si="16"/>
        <v>0.53131190620578128</v>
      </c>
      <c r="P44" s="407">
        <f>1-O44</f>
        <v>0.46868809379421872</v>
      </c>
      <c r="R44" s="225" t="s">
        <v>206</v>
      </c>
      <c r="S44" s="158" t="s">
        <v>361</v>
      </c>
      <c r="T44" s="365">
        <f>取引基本表!BD41</f>
        <v>44140</v>
      </c>
      <c r="U44" s="446">
        <f>雇用表!R41</f>
        <v>5091</v>
      </c>
      <c r="V44" s="447">
        <f>雇用表!R87</f>
        <v>3891</v>
      </c>
      <c r="W44" s="413">
        <f t="shared" si="7"/>
        <v>0.1153375623017671</v>
      </c>
      <c r="X44" s="413">
        <f t="shared" si="8"/>
        <v>8.8151336656094245E-2</v>
      </c>
      <c r="Z44" s="225" t="s">
        <v>206</v>
      </c>
      <c r="AA44" s="48" t="s">
        <v>42</v>
      </c>
      <c r="AB44" s="452">
        <v>11551</v>
      </c>
      <c r="AC44" s="387">
        <v>5712</v>
      </c>
      <c r="AD44" s="387">
        <v>4567</v>
      </c>
      <c r="AE44" s="387">
        <v>3219</v>
      </c>
      <c r="AF44" s="387">
        <v>0</v>
      </c>
      <c r="AG44" s="369">
        <v>44140</v>
      </c>
      <c r="AH44" s="407">
        <f t="shared" si="17"/>
        <v>0.56748980516538283</v>
      </c>
      <c r="AI44" s="411">
        <f t="shared" si="18"/>
        <v>0.26169007702763936</v>
      </c>
      <c r="AK44" s="225" t="s">
        <v>206</v>
      </c>
      <c r="AL44" s="158" t="s">
        <v>42</v>
      </c>
      <c r="AM44" s="383">
        <f>取引基本表!AR41</f>
        <v>19494</v>
      </c>
      <c r="AN44" s="407">
        <f t="shared" si="6"/>
        <v>0.11189365109431233</v>
      </c>
      <c r="AP44" s="225" t="s">
        <v>201</v>
      </c>
      <c r="AQ44" s="158" t="s">
        <v>42</v>
      </c>
      <c r="AR44" s="386">
        <f>取引基本表!AX41</f>
        <v>24735</v>
      </c>
      <c r="AS44" s="387">
        <f>取引基本表!AY41</f>
        <v>32547</v>
      </c>
      <c r="AT44" s="387">
        <f>ABS(取引基本表!BB41)</f>
        <v>13142</v>
      </c>
      <c r="AU44" s="388">
        <f t="shared" si="11"/>
        <v>19405</v>
      </c>
      <c r="AV44" s="411">
        <v>0.30843419542811235</v>
      </c>
      <c r="AW44" s="407">
        <v>0.69156580457188765</v>
      </c>
    </row>
    <row r="45" spans="1:49" x14ac:dyDescent="0.2">
      <c r="A45" s="225" t="s">
        <v>342</v>
      </c>
      <c r="B45" s="158" t="s">
        <v>279</v>
      </c>
      <c r="C45" s="405">
        <f t="shared" si="12"/>
        <v>1</v>
      </c>
      <c r="D45" s="406">
        <f t="shared" si="13"/>
        <v>0</v>
      </c>
      <c r="E45" s="406">
        <f t="shared" si="13"/>
        <v>0</v>
      </c>
      <c r="F45" s="406">
        <f t="shared" si="14"/>
        <v>0</v>
      </c>
      <c r="G45" s="406">
        <f t="shared" si="14"/>
        <v>0</v>
      </c>
      <c r="H45" s="407">
        <f t="shared" si="15"/>
        <v>0</v>
      </c>
      <c r="K45" s="225" t="s">
        <v>342</v>
      </c>
      <c r="L45" s="158" t="s">
        <v>279</v>
      </c>
      <c r="M45" s="383">
        <f>取引基本表!AX42</f>
        <v>736</v>
      </c>
      <c r="N45" s="367">
        <f>ABS(取引基本表!BB42)</f>
        <v>0</v>
      </c>
      <c r="O45" s="411">
        <f t="shared" si="16"/>
        <v>0</v>
      </c>
      <c r="P45" s="407">
        <f>1-O45</f>
        <v>1</v>
      </c>
      <c r="R45" s="225" t="s">
        <v>342</v>
      </c>
      <c r="S45" s="158" t="s">
        <v>279</v>
      </c>
      <c r="T45" s="365">
        <f>取引基本表!BD42</f>
        <v>736</v>
      </c>
      <c r="U45" s="446">
        <f>雇用表!R42</f>
        <v>0</v>
      </c>
      <c r="V45" s="447">
        <f>雇用表!R88</f>
        <v>0</v>
      </c>
      <c r="W45" s="413">
        <f t="shared" si="7"/>
        <v>0</v>
      </c>
      <c r="X45" s="413">
        <f t="shared" si="8"/>
        <v>0</v>
      </c>
      <c r="Z45" s="225" t="s">
        <v>342</v>
      </c>
      <c r="AA45" s="48" t="s">
        <v>279</v>
      </c>
      <c r="AB45" s="452">
        <v>0</v>
      </c>
      <c r="AC45" s="387">
        <v>0</v>
      </c>
      <c r="AD45" s="387">
        <v>0</v>
      </c>
      <c r="AE45" s="387">
        <v>0</v>
      </c>
      <c r="AF45" s="387">
        <v>0</v>
      </c>
      <c r="AG45" s="369">
        <v>736</v>
      </c>
      <c r="AH45" s="407">
        <v>0</v>
      </c>
      <c r="AI45" s="411">
        <v>0</v>
      </c>
      <c r="AK45" s="225" t="s">
        <v>342</v>
      </c>
      <c r="AL45" s="158" t="s">
        <v>279</v>
      </c>
      <c r="AM45" s="383">
        <f>取引基本表!AR42</f>
        <v>0</v>
      </c>
      <c r="AN45" s="407">
        <f t="shared" si="6"/>
        <v>0</v>
      </c>
      <c r="AP45" s="225" t="s">
        <v>202</v>
      </c>
      <c r="AQ45" s="158" t="s">
        <v>279</v>
      </c>
      <c r="AR45" s="386">
        <f>取引基本表!AX42</f>
        <v>736</v>
      </c>
      <c r="AS45" s="387">
        <f>取引基本表!AY42</f>
        <v>0</v>
      </c>
      <c r="AT45" s="387">
        <f>ABS(取引基本表!BB42)</f>
        <v>0</v>
      </c>
      <c r="AU45" s="388">
        <f t="shared" si="11"/>
        <v>0</v>
      </c>
      <c r="AV45" s="411">
        <v>0</v>
      </c>
      <c r="AW45" s="407">
        <v>1</v>
      </c>
    </row>
    <row r="46" spans="1:49" x14ac:dyDescent="0.2">
      <c r="A46" s="225" t="s">
        <v>343</v>
      </c>
      <c r="B46" s="158" t="s">
        <v>280</v>
      </c>
      <c r="C46" s="405">
        <f t="shared" si="12"/>
        <v>0.536069455406472</v>
      </c>
      <c r="D46" s="406">
        <f t="shared" si="13"/>
        <v>1.7626321974148062E-3</v>
      </c>
      <c r="E46" s="406">
        <f t="shared" si="13"/>
        <v>4.4065804935370153E-3</v>
      </c>
      <c r="F46" s="406">
        <f t="shared" si="14"/>
        <v>0.31345475910693305</v>
      </c>
      <c r="G46" s="406">
        <f t="shared" si="14"/>
        <v>9.4007050528789656E-3</v>
      </c>
      <c r="H46" s="407">
        <f t="shared" si="15"/>
        <v>2.2310999374350673E-2</v>
      </c>
      <c r="K46" s="225" t="s">
        <v>343</v>
      </c>
      <c r="L46" s="158" t="s">
        <v>280</v>
      </c>
      <c r="M46" s="383">
        <f>取引基本表!AX43</f>
        <v>6335</v>
      </c>
      <c r="N46" s="367">
        <f>ABS(取引基本表!BB43)</f>
        <v>2939</v>
      </c>
      <c r="O46" s="411">
        <f t="shared" si="16"/>
        <v>0.463930544593528</v>
      </c>
      <c r="P46" s="407">
        <f>1-O46</f>
        <v>0.536069455406472</v>
      </c>
      <c r="R46" s="225" t="s">
        <v>343</v>
      </c>
      <c r="S46" s="158" t="s">
        <v>280</v>
      </c>
      <c r="T46" s="365">
        <f>取引基本表!BD43</f>
        <v>3404</v>
      </c>
      <c r="U46" s="446">
        <f>雇用表!R43</f>
        <v>6</v>
      </c>
      <c r="V46" s="447">
        <f>雇用表!R89</f>
        <v>15</v>
      </c>
      <c r="W46" s="413">
        <f t="shared" si="7"/>
        <v>1.7626321974148062E-3</v>
      </c>
      <c r="X46" s="413">
        <f t="shared" si="8"/>
        <v>4.4065804935370153E-3</v>
      </c>
      <c r="Z46" s="225" t="s">
        <v>343</v>
      </c>
      <c r="AA46" s="48" t="s">
        <v>280</v>
      </c>
      <c r="AB46" s="452">
        <v>32</v>
      </c>
      <c r="AC46" s="387">
        <v>882</v>
      </c>
      <c r="AD46" s="387">
        <v>122</v>
      </c>
      <c r="AE46" s="387">
        <v>43</v>
      </c>
      <c r="AF46" s="387">
        <v>-12</v>
      </c>
      <c r="AG46" s="369">
        <v>3404</v>
      </c>
      <c r="AH46" s="407">
        <f t="shared" si="17"/>
        <v>0.31345475910693305</v>
      </c>
      <c r="AI46" s="411">
        <f t="shared" si="18"/>
        <v>9.4007050528789656E-3</v>
      </c>
      <c r="AK46" s="225" t="s">
        <v>343</v>
      </c>
      <c r="AL46" s="158" t="s">
        <v>280</v>
      </c>
      <c r="AM46" s="383">
        <f>取引基本表!AR43</f>
        <v>3887</v>
      </c>
      <c r="AN46" s="407">
        <f t="shared" si="6"/>
        <v>2.2310999374350673E-2</v>
      </c>
      <c r="AP46" s="225" t="s">
        <v>203</v>
      </c>
      <c r="AQ46" s="158" t="s">
        <v>280</v>
      </c>
      <c r="AR46" s="386">
        <f>取引基本表!AX43</f>
        <v>6335</v>
      </c>
      <c r="AS46" s="387">
        <f>取引基本表!AY43</f>
        <v>8</v>
      </c>
      <c r="AT46" s="387">
        <f>ABS(取引基本表!BB43)</f>
        <v>2939</v>
      </c>
      <c r="AU46" s="388">
        <f t="shared" si="11"/>
        <v>-2931</v>
      </c>
      <c r="AV46" s="411">
        <v>6.99850635196259E-3</v>
      </c>
      <c r="AW46" s="407">
        <v>0.99300149364803736</v>
      </c>
    </row>
    <row r="47" spans="1:49" x14ac:dyDescent="0.2">
      <c r="A47" s="226" t="s">
        <v>348</v>
      </c>
      <c r="B47" s="227" t="s">
        <v>43</v>
      </c>
      <c r="C47" s="408">
        <f t="shared" si="12"/>
        <v>0.44522465035354009</v>
      </c>
      <c r="D47" s="409">
        <f t="shared" si="13"/>
        <v>9.5757819315252443E-2</v>
      </c>
      <c r="E47" s="409">
        <f t="shared" si="13"/>
        <v>7.8077982415729788E-2</v>
      </c>
      <c r="F47" s="409">
        <f>AH47</f>
        <v>0.51444037128882703</v>
      </c>
      <c r="G47" s="409">
        <f>AI47</f>
        <v>0.26635660586338372</v>
      </c>
      <c r="H47" s="410">
        <f t="shared" si="15"/>
        <v>1</v>
      </c>
      <c r="K47" s="226" t="s">
        <v>348</v>
      </c>
      <c r="L47" s="228" t="s">
        <v>43</v>
      </c>
      <c r="M47" s="384">
        <f>取引基本表!AX44</f>
        <v>449454</v>
      </c>
      <c r="N47" s="385">
        <f>ABS(取引基本表!BB44)</f>
        <v>249346</v>
      </c>
      <c r="O47" s="412">
        <f t="shared" si="16"/>
        <v>0.55477534964645991</v>
      </c>
      <c r="P47" s="410">
        <f>1-O47</f>
        <v>0.44522465035354009</v>
      </c>
      <c r="R47" s="226" t="s">
        <v>348</v>
      </c>
      <c r="S47" s="228" t="s">
        <v>43</v>
      </c>
      <c r="T47" s="366">
        <f>取引基本表!BD44</f>
        <v>408092</v>
      </c>
      <c r="U47" s="448">
        <f>雇用表!R44</f>
        <v>39078</v>
      </c>
      <c r="V47" s="449">
        <f>雇用表!R90</f>
        <v>31863</v>
      </c>
      <c r="W47" s="414">
        <f t="shared" si="7"/>
        <v>9.5757819315252443E-2</v>
      </c>
      <c r="X47" s="414">
        <f t="shared" si="8"/>
        <v>7.8077982415729788E-2</v>
      </c>
      <c r="Z47" s="226" t="s">
        <v>348</v>
      </c>
      <c r="AA47" s="229" t="s">
        <v>43</v>
      </c>
      <c r="AB47" s="453">
        <v>108698</v>
      </c>
      <c r="AC47" s="390">
        <v>40101</v>
      </c>
      <c r="AD47" s="390">
        <v>49042</v>
      </c>
      <c r="AE47" s="390">
        <v>13525</v>
      </c>
      <c r="AF47" s="390">
        <v>-1427</v>
      </c>
      <c r="AG47" s="370">
        <v>408092</v>
      </c>
      <c r="AH47" s="410">
        <f t="shared" si="17"/>
        <v>0.51444037128882703</v>
      </c>
      <c r="AI47" s="412">
        <f t="shared" si="18"/>
        <v>0.26635660586338372</v>
      </c>
      <c r="AK47" s="226" t="s">
        <v>348</v>
      </c>
      <c r="AL47" s="228" t="s">
        <v>43</v>
      </c>
      <c r="AM47" s="384">
        <f>取引基本表!AR44</f>
        <v>174219</v>
      </c>
      <c r="AN47" s="410">
        <f t="shared" si="6"/>
        <v>1</v>
      </c>
      <c r="AP47" s="226" t="s">
        <v>204</v>
      </c>
      <c r="AQ47" s="228" t="s">
        <v>43</v>
      </c>
      <c r="AR47" s="389">
        <f>取引基本表!AX44</f>
        <v>449454</v>
      </c>
      <c r="AS47" s="390">
        <f>取引基本表!AY44</f>
        <v>207984</v>
      </c>
      <c r="AT47" s="391">
        <f>ABS(取引基本表!BB44)</f>
        <v>249346</v>
      </c>
      <c r="AU47" s="392">
        <f t="shared" si="11"/>
        <v>-41362</v>
      </c>
      <c r="AV47" s="412">
        <v>0.41467476400433478</v>
      </c>
      <c r="AW47" s="410">
        <v>0.58532523599566522</v>
      </c>
    </row>
    <row r="48" spans="1:49" ht="13" x14ac:dyDescent="0.2">
      <c r="A48" s="56" t="s">
        <v>486</v>
      </c>
      <c r="K48" s="56" t="s">
        <v>486</v>
      </c>
      <c r="R48" s="56" t="s">
        <v>486</v>
      </c>
      <c r="Z48" s="56" t="s">
        <v>486</v>
      </c>
      <c r="AK48" s="56" t="s">
        <v>486</v>
      </c>
      <c r="AP48" s="56" t="s">
        <v>486</v>
      </c>
      <c r="AR48" s="231"/>
      <c r="AS48" s="231"/>
      <c r="AT48" s="231"/>
      <c r="AU48" s="231"/>
      <c r="AV48" s="230"/>
      <c r="AW48" s="230"/>
    </row>
    <row r="49" spans="43:49" x14ac:dyDescent="0.2">
      <c r="AQ49" s="48" t="s">
        <v>394</v>
      </c>
      <c r="AR49" s="231">
        <f>SUM(AR12:AR29)+AR45</f>
        <v>143557</v>
      </c>
      <c r="AS49" s="231">
        <f>SUM(AS12:AS29)+AS45</f>
        <v>137051</v>
      </c>
      <c r="AT49" s="231">
        <f>SUM(AT12:AT29)+AT45</f>
        <v>118365</v>
      </c>
      <c r="AU49" s="231">
        <f>SUM(AU12:AU29)+AU45</f>
        <v>18686</v>
      </c>
      <c r="AV49" s="230">
        <f>AT49/AR49</f>
        <v>0.82451569759747001</v>
      </c>
      <c r="AW49" s="230">
        <f>1-AV49</f>
        <v>0.17548430240252999</v>
      </c>
    </row>
    <row r="50" spans="43:49" x14ac:dyDescent="0.2">
      <c r="AQ50" s="48" t="s">
        <v>395</v>
      </c>
      <c r="AR50" s="231">
        <f>SUM(AR8:AR11)+SUM(AR30:AR44)+AR46</f>
        <v>305897</v>
      </c>
      <c r="AS50" s="231">
        <f>SUM(AS8:AS11)+SUM(AS30:AS44)+AS46</f>
        <v>70933</v>
      </c>
      <c r="AT50" s="231">
        <f>SUM(AT8:AT11)+SUM(AT30:AT44)+AT46</f>
        <v>130981</v>
      </c>
      <c r="AU50" s="231">
        <f>SUM(AU8:AU11)+SUM(AU30:AU44)+AU46</f>
        <v>-60048</v>
      </c>
      <c r="AV50" s="230">
        <f>AT50/AR50</f>
        <v>0.4281866118333949</v>
      </c>
      <c r="AW50" s="230">
        <f>1-AV50</f>
        <v>0.5718133881666051</v>
      </c>
    </row>
    <row r="51" spans="43:49" x14ac:dyDescent="0.2">
      <c r="AR51" s="232"/>
      <c r="AS51" s="232"/>
      <c r="AT51" s="232"/>
      <c r="AU51" s="232"/>
    </row>
    <row r="52" spans="43:49" x14ac:dyDescent="0.2">
      <c r="AR52" s="232" t="s">
        <v>396</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J42"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398</v>
      </c>
      <c r="E1" s="237" t="s">
        <v>612</v>
      </c>
      <c r="F1" s="238"/>
      <c r="G1" s="56" t="s">
        <v>178</v>
      </c>
      <c r="BG1" s="236" t="s">
        <v>399</v>
      </c>
      <c r="BJ1" s="56" t="s">
        <v>178</v>
      </c>
      <c r="BN1" s="236" t="s">
        <v>400</v>
      </c>
      <c r="BQ1" s="56" t="s">
        <v>178</v>
      </c>
    </row>
    <row r="2" spans="1:71" x14ac:dyDescent="0.2">
      <c r="A2" s="56" t="s">
        <v>401</v>
      </c>
      <c r="BC2" s="239" t="s">
        <v>0</v>
      </c>
      <c r="BG2" s="56" t="s">
        <v>402</v>
      </c>
      <c r="BN2" s="236" t="s">
        <v>403</v>
      </c>
    </row>
    <row r="3" spans="1:71" x14ac:dyDescent="0.2">
      <c r="A3" s="240" t="s">
        <v>1</v>
      </c>
      <c r="B3" s="241"/>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413</v>
      </c>
      <c r="BJ3" s="251" t="s">
        <v>71</v>
      </c>
      <c r="BK3" s="252" t="s">
        <v>72</v>
      </c>
      <c r="BL3" s="250" t="s">
        <v>414</v>
      </c>
      <c r="BN3" s="248" t="s">
        <v>1</v>
      </c>
      <c r="BO3" s="249"/>
      <c r="BP3" s="248" t="s">
        <v>415</v>
      </c>
      <c r="BQ3" s="251" t="s">
        <v>416</v>
      </c>
      <c r="BR3" s="250" t="s">
        <v>403</v>
      </c>
    </row>
    <row r="4" spans="1:71" ht="50" x14ac:dyDescent="0.2">
      <c r="A4" s="253"/>
      <c r="B4" s="254"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257"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c r="BE4" s="260"/>
      <c r="BG4" s="261"/>
      <c r="BH4" s="262" t="s">
        <v>417</v>
      </c>
      <c r="BI4" s="263" t="s">
        <v>76</v>
      </c>
      <c r="BJ4" s="264" t="s">
        <v>77</v>
      </c>
      <c r="BK4" s="265" t="s">
        <v>78</v>
      </c>
      <c r="BL4" s="263" t="s">
        <v>441</v>
      </c>
      <c r="BN4" s="261"/>
      <c r="BO4" s="262" t="s">
        <v>417</v>
      </c>
      <c r="BP4" s="266" t="s">
        <v>84</v>
      </c>
      <c r="BQ4" s="264" t="s">
        <v>85</v>
      </c>
      <c r="BR4" s="263" t="s">
        <v>442</v>
      </c>
    </row>
    <row r="5" spans="1:71" x14ac:dyDescent="0.2">
      <c r="A5" s="267" t="s">
        <v>443</v>
      </c>
      <c r="B5" s="268" t="s">
        <v>444</v>
      </c>
      <c r="C5" s="269">
        <v>830</v>
      </c>
      <c r="D5" s="269">
        <v>0</v>
      </c>
      <c r="E5" s="269">
        <v>0</v>
      </c>
      <c r="F5" s="269">
        <v>0</v>
      </c>
      <c r="G5" s="269">
        <v>7242</v>
      </c>
      <c r="H5" s="269">
        <v>3</v>
      </c>
      <c r="I5" s="269">
        <v>2</v>
      </c>
      <c r="J5" s="269">
        <v>21</v>
      </c>
      <c r="K5" s="269">
        <v>0</v>
      </c>
      <c r="L5" s="269">
        <v>63</v>
      </c>
      <c r="M5" s="269">
        <v>0</v>
      </c>
      <c r="N5" s="269">
        <v>0</v>
      </c>
      <c r="O5" s="269">
        <v>0</v>
      </c>
      <c r="P5" s="269">
        <v>0</v>
      </c>
      <c r="Q5" s="269">
        <v>0</v>
      </c>
      <c r="R5" s="269">
        <v>0</v>
      </c>
      <c r="S5" s="269">
        <v>0</v>
      </c>
      <c r="T5" s="269">
        <v>0</v>
      </c>
      <c r="U5" s="269">
        <v>0</v>
      </c>
      <c r="V5" s="269">
        <v>0</v>
      </c>
      <c r="W5" s="269">
        <v>0</v>
      </c>
      <c r="X5" s="269">
        <v>25</v>
      </c>
      <c r="Y5" s="269">
        <v>20</v>
      </c>
      <c r="Z5" s="269">
        <v>0</v>
      </c>
      <c r="AA5" s="269">
        <v>0</v>
      </c>
      <c r="AB5" s="269">
        <v>0</v>
      </c>
      <c r="AC5" s="269">
        <v>5</v>
      </c>
      <c r="AD5" s="269">
        <v>0</v>
      </c>
      <c r="AE5" s="269">
        <v>0</v>
      </c>
      <c r="AF5" s="269">
        <v>0</v>
      </c>
      <c r="AG5" s="269">
        <v>0</v>
      </c>
      <c r="AH5" s="269">
        <v>0</v>
      </c>
      <c r="AI5" s="269">
        <v>44</v>
      </c>
      <c r="AJ5" s="269">
        <v>53</v>
      </c>
      <c r="AK5" s="269">
        <v>4</v>
      </c>
      <c r="AL5" s="269">
        <v>0</v>
      </c>
      <c r="AM5" s="269">
        <v>640</v>
      </c>
      <c r="AN5" s="269">
        <v>0</v>
      </c>
      <c r="AO5" s="269">
        <v>0</v>
      </c>
      <c r="AP5" s="270">
        <v>8952</v>
      </c>
      <c r="AQ5" s="269">
        <v>19</v>
      </c>
      <c r="AR5" s="269">
        <v>2061</v>
      </c>
      <c r="AS5" s="269">
        <v>0</v>
      </c>
      <c r="AT5" s="269">
        <v>0</v>
      </c>
      <c r="AU5" s="269">
        <v>19</v>
      </c>
      <c r="AV5" s="269">
        <v>0</v>
      </c>
      <c r="AW5" s="270">
        <v>2099</v>
      </c>
      <c r="AX5" s="269">
        <v>11051</v>
      </c>
      <c r="AY5" s="270">
        <v>3053</v>
      </c>
      <c r="AZ5" s="270">
        <v>5152</v>
      </c>
      <c r="BA5" s="269">
        <v>14104</v>
      </c>
      <c r="BB5" s="270">
        <v>-8210</v>
      </c>
      <c r="BC5" s="269">
        <v>-3058</v>
      </c>
      <c r="BD5" s="270">
        <v>5894</v>
      </c>
      <c r="BE5" s="271"/>
      <c r="BG5" s="267" t="s">
        <v>443</v>
      </c>
      <c r="BH5" s="272" t="s">
        <v>444</v>
      </c>
      <c r="BI5" s="273">
        <f>AX5</f>
        <v>11051</v>
      </c>
      <c r="BJ5" s="274">
        <f>ABS(BB5)</f>
        <v>8210</v>
      </c>
      <c r="BK5" s="275">
        <f>BJ5/BI5</f>
        <v>0.74291919283322772</v>
      </c>
      <c r="BL5" s="276">
        <f>1-BK5</f>
        <v>0.25708080716677228</v>
      </c>
      <c r="BM5" s="277"/>
      <c r="BN5" s="267" t="s">
        <v>443</v>
      </c>
      <c r="BO5" s="272" t="s">
        <v>444</v>
      </c>
      <c r="BP5" s="278">
        <f>AY5</f>
        <v>3053</v>
      </c>
      <c r="BQ5" s="279">
        <f>ABS(BB5)</f>
        <v>8210</v>
      </c>
      <c r="BR5" s="280">
        <f>BP5-BQ5</f>
        <v>-5157</v>
      </c>
      <c r="BS5" s="277"/>
    </row>
    <row r="6" spans="1:71" x14ac:dyDescent="0.2">
      <c r="A6" s="267" t="s">
        <v>445</v>
      </c>
      <c r="B6" s="268" t="s">
        <v>446</v>
      </c>
      <c r="C6" s="269">
        <v>1</v>
      </c>
      <c r="D6" s="269">
        <v>3</v>
      </c>
      <c r="E6" s="269">
        <v>0</v>
      </c>
      <c r="F6" s="269">
        <v>0</v>
      </c>
      <c r="G6" s="269">
        <v>18</v>
      </c>
      <c r="H6" s="269">
        <v>0</v>
      </c>
      <c r="I6" s="269">
        <v>177</v>
      </c>
      <c r="J6" s="269">
        <v>3</v>
      </c>
      <c r="K6" s="269">
        <v>0</v>
      </c>
      <c r="L6" s="269">
        <v>0</v>
      </c>
      <c r="M6" s="269">
        <v>0</v>
      </c>
      <c r="N6" s="269">
        <v>0</v>
      </c>
      <c r="O6" s="269">
        <v>0</v>
      </c>
      <c r="P6" s="269">
        <v>0</v>
      </c>
      <c r="Q6" s="269">
        <v>0</v>
      </c>
      <c r="R6" s="269">
        <v>0</v>
      </c>
      <c r="S6" s="269">
        <v>0</v>
      </c>
      <c r="T6" s="269">
        <v>0</v>
      </c>
      <c r="U6" s="269">
        <v>0</v>
      </c>
      <c r="V6" s="269">
        <v>0</v>
      </c>
      <c r="W6" s="269">
        <v>0</v>
      </c>
      <c r="X6" s="269">
        <v>3</v>
      </c>
      <c r="Y6" s="269">
        <v>1</v>
      </c>
      <c r="Z6" s="269">
        <v>0</v>
      </c>
      <c r="AA6" s="269">
        <v>0</v>
      </c>
      <c r="AB6" s="269">
        <v>0</v>
      </c>
      <c r="AC6" s="269">
        <v>0</v>
      </c>
      <c r="AD6" s="269">
        <v>0</v>
      </c>
      <c r="AE6" s="269">
        <v>0</v>
      </c>
      <c r="AF6" s="269">
        <v>0</v>
      </c>
      <c r="AG6" s="269">
        <v>0</v>
      </c>
      <c r="AH6" s="269">
        <v>0</v>
      </c>
      <c r="AI6" s="269">
        <v>1</v>
      </c>
      <c r="AJ6" s="269">
        <v>1</v>
      </c>
      <c r="AK6" s="269">
        <v>0</v>
      </c>
      <c r="AL6" s="269">
        <v>0</v>
      </c>
      <c r="AM6" s="269">
        <v>33</v>
      </c>
      <c r="AN6" s="269">
        <v>0</v>
      </c>
      <c r="AO6" s="269">
        <v>0</v>
      </c>
      <c r="AP6" s="270">
        <v>241</v>
      </c>
      <c r="AQ6" s="269">
        <v>1</v>
      </c>
      <c r="AR6" s="269">
        <v>108</v>
      </c>
      <c r="AS6" s="269">
        <v>0</v>
      </c>
      <c r="AT6" s="269">
        <v>0</v>
      </c>
      <c r="AU6" s="269">
        <v>0</v>
      </c>
      <c r="AV6" s="269">
        <v>9</v>
      </c>
      <c r="AW6" s="270">
        <v>118</v>
      </c>
      <c r="AX6" s="269">
        <v>359</v>
      </c>
      <c r="AY6" s="270">
        <v>2</v>
      </c>
      <c r="AZ6" s="270">
        <v>120</v>
      </c>
      <c r="BA6" s="269">
        <v>361</v>
      </c>
      <c r="BB6" s="270">
        <v>-339</v>
      </c>
      <c r="BC6" s="269">
        <v>-219</v>
      </c>
      <c r="BD6" s="270">
        <v>22</v>
      </c>
      <c r="BE6" s="271"/>
      <c r="BG6" s="267" t="s">
        <v>445</v>
      </c>
      <c r="BH6" s="272" t="s">
        <v>446</v>
      </c>
      <c r="BI6" s="273">
        <f t="shared" ref="BI6:BI44" si="0">AX6</f>
        <v>359</v>
      </c>
      <c r="BJ6" s="274">
        <f t="shared" ref="BJ6:BJ44" si="1">ABS(BB6)</f>
        <v>339</v>
      </c>
      <c r="BK6" s="275">
        <f t="shared" ref="BK6:BK44" si="2">BJ6/BI6</f>
        <v>0.94428969359331472</v>
      </c>
      <c r="BL6" s="276">
        <f t="shared" ref="BL6:BL44" si="3">1-BK6</f>
        <v>5.5710306406685284E-2</v>
      </c>
      <c r="BM6" s="277"/>
      <c r="BN6" s="267" t="s">
        <v>445</v>
      </c>
      <c r="BO6" s="272" t="s">
        <v>446</v>
      </c>
      <c r="BP6" s="278">
        <f t="shared" ref="BP6:BP44" si="4">AY6</f>
        <v>2</v>
      </c>
      <c r="BQ6" s="279">
        <f t="shared" ref="BQ6:BQ44" si="5">ABS(BB6)</f>
        <v>339</v>
      </c>
      <c r="BR6" s="280">
        <f t="shared" ref="BR6:BR44" si="6">BP6-BQ6</f>
        <v>-337</v>
      </c>
      <c r="BS6" s="277"/>
    </row>
    <row r="7" spans="1:71" x14ac:dyDescent="0.2">
      <c r="A7" s="267" t="s">
        <v>447</v>
      </c>
      <c r="B7" s="268" t="s">
        <v>250</v>
      </c>
      <c r="C7" s="269">
        <v>0</v>
      </c>
      <c r="D7" s="269">
        <v>0</v>
      </c>
      <c r="E7" s="269">
        <v>0</v>
      </c>
      <c r="F7" s="269">
        <v>0</v>
      </c>
      <c r="G7" s="269">
        <v>1368</v>
      </c>
      <c r="H7" s="269">
        <v>0</v>
      </c>
      <c r="I7" s="269">
        <v>0</v>
      </c>
      <c r="J7" s="269">
        <v>1</v>
      </c>
      <c r="K7" s="269">
        <v>0</v>
      </c>
      <c r="L7" s="269">
        <v>0</v>
      </c>
      <c r="M7" s="269">
        <v>0</v>
      </c>
      <c r="N7" s="269">
        <v>0</v>
      </c>
      <c r="O7" s="269">
        <v>0</v>
      </c>
      <c r="P7" s="269">
        <v>0</v>
      </c>
      <c r="Q7" s="269">
        <v>0</v>
      </c>
      <c r="R7" s="269">
        <v>0</v>
      </c>
      <c r="S7" s="269">
        <v>0</v>
      </c>
      <c r="T7" s="269">
        <v>0</v>
      </c>
      <c r="U7" s="269">
        <v>0</v>
      </c>
      <c r="V7" s="269">
        <v>0</v>
      </c>
      <c r="W7" s="269">
        <v>0</v>
      </c>
      <c r="X7" s="269">
        <v>69</v>
      </c>
      <c r="Y7" s="269">
        <v>0</v>
      </c>
      <c r="Z7" s="269">
        <v>0</v>
      </c>
      <c r="AA7" s="269">
        <v>0</v>
      </c>
      <c r="AB7" s="269">
        <v>0</v>
      </c>
      <c r="AC7" s="269">
        <v>0</v>
      </c>
      <c r="AD7" s="269">
        <v>0</v>
      </c>
      <c r="AE7" s="269">
        <v>0</v>
      </c>
      <c r="AF7" s="269">
        <v>0</v>
      </c>
      <c r="AG7" s="269">
        <v>0</v>
      </c>
      <c r="AH7" s="269">
        <v>0</v>
      </c>
      <c r="AI7" s="269">
        <v>1</v>
      </c>
      <c r="AJ7" s="269">
        <v>12</v>
      </c>
      <c r="AK7" s="269">
        <v>0</v>
      </c>
      <c r="AL7" s="269">
        <v>0</v>
      </c>
      <c r="AM7" s="269">
        <v>121</v>
      </c>
      <c r="AN7" s="269">
        <v>0</v>
      </c>
      <c r="AO7" s="269">
        <v>0</v>
      </c>
      <c r="AP7" s="270">
        <v>1572</v>
      </c>
      <c r="AQ7" s="269">
        <v>6</v>
      </c>
      <c r="AR7" s="269">
        <v>210</v>
      </c>
      <c r="AS7" s="269">
        <v>0</v>
      </c>
      <c r="AT7" s="269">
        <v>0</v>
      </c>
      <c r="AU7" s="269">
        <v>0</v>
      </c>
      <c r="AV7" s="269">
        <v>0</v>
      </c>
      <c r="AW7" s="270">
        <v>216</v>
      </c>
      <c r="AX7" s="269">
        <v>1788</v>
      </c>
      <c r="AY7" s="270">
        <v>2</v>
      </c>
      <c r="AZ7" s="270">
        <v>218</v>
      </c>
      <c r="BA7" s="269">
        <v>1790</v>
      </c>
      <c r="BB7" s="270">
        <v>-1783</v>
      </c>
      <c r="BC7" s="269">
        <v>-1565</v>
      </c>
      <c r="BD7" s="270">
        <v>7</v>
      </c>
      <c r="BE7" s="271"/>
      <c r="BG7" s="267" t="s">
        <v>447</v>
      </c>
      <c r="BH7" s="272" t="s">
        <v>250</v>
      </c>
      <c r="BI7" s="273">
        <f t="shared" si="0"/>
        <v>1788</v>
      </c>
      <c r="BJ7" s="274">
        <f t="shared" si="1"/>
        <v>1783</v>
      </c>
      <c r="BK7" s="275">
        <f t="shared" si="2"/>
        <v>0.99720357941834448</v>
      </c>
      <c r="BL7" s="276">
        <f t="shared" si="3"/>
        <v>2.7964205816555232E-3</v>
      </c>
      <c r="BM7" s="277"/>
      <c r="BN7" s="267" t="s">
        <v>447</v>
      </c>
      <c r="BO7" s="272" t="s">
        <v>250</v>
      </c>
      <c r="BP7" s="278">
        <f t="shared" si="4"/>
        <v>2</v>
      </c>
      <c r="BQ7" s="279">
        <f t="shared" si="5"/>
        <v>1783</v>
      </c>
      <c r="BR7" s="280">
        <f t="shared" si="6"/>
        <v>-1781</v>
      </c>
      <c r="BS7" s="277"/>
    </row>
    <row r="8" spans="1:71" x14ac:dyDescent="0.2">
      <c r="A8" s="267" t="s">
        <v>448</v>
      </c>
      <c r="B8" s="268" t="s">
        <v>27</v>
      </c>
      <c r="C8" s="269">
        <v>0</v>
      </c>
      <c r="D8" s="269">
        <v>0</v>
      </c>
      <c r="E8" s="269">
        <v>0</v>
      </c>
      <c r="F8" s="269">
        <v>0</v>
      </c>
      <c r="G8" s="269">
        <v>11</v>
      </c>
      <c r="H8" s="269">
        <v>0</v>
      </c>
      <c r="I8" s="269">
        <v>29</v>
      </c>
      <c r="J8" s="269">
        <v>90</v>
      </c>
      <c r="K8" s="269">
        <v>571</v>
      </c>
      <c r="L8" s="269">
        <v>1</v>
      </c>
      <c r="M8" s="269">
        <v>77</v>
      </c>
      <c r="N8" s="269">
        <v>394</v>
      </c>
      <c r="O8" s="269">
        <v>395</v>
      </c>
      <c r="P8" s="269">
        <v>6</v>
      </c>
      <c r="Q8" s="269">
        <v>0</v>
      </c>
      <c r="R8" s="269">
        <v>1</v>
      </c>
      <c r="S8" s="269">
        <v>0</v>
      </c>
      <c r="T8" s="269">
        <v>0</v>
      </c>
      <c r="U8" s="269">
        <v>0</v>
      </c>
      <c r="V8" s="269">
        <v>0</v>
      </c>
      <c r="W8" s="269">
        <v>2</v>
      </c>
      <c r="X8" s="269">
        <v>7</v>
      </c>
      <c r="Y8" s="269">
        <v>129</v>
      </c>
      <c r="Z8" s="269">
        <v>144</v>
      </c>
      <c r="AA8" s="269">
        <v>0</v>
      </c>
      <c r="AB8" s="269">
        <v>0</v>
      </c>
      <c r="AC8" s="269">
        <v>0</v>
      </c>
      <c r="AD8" s="269">
        <v>0</v>
      </c>
      <c r="AE8" s="269">
        <v>0</v>
      </c>
      <c r="AF8" s="269">
        <v>0</v>
      </c>
      <c r="AG8" s="269">
        <v>0</v>
      </c>
      <c r="AH8" s="269">
        <v>0</v>
      </c>
      <c r="AI8" s="269">
        <v>1</v>
      </c>
      <c r="AJ8" s="269">
        <v>0</v>
      </c>
      <c r="AK8" s="269">
        <v>0</v>
      </c>
      <c r="AL8" s="269">
        <v>0</v>
      </c>
      <c r="AM8" s="269">
        <v>1</v>
      </c>
      <c r="AN8" s="269">
        <v>0</v>
      </c>
      <c r="AO8" s="269">
        <v>1</v>
      </c>
      <c r="AP8" s="270">
        <v>1860</v>
      </c>
      <c r="AQ8" s="269">
        <v>-2</v>
      </c>
      <c r="AR8" s="269">
        <v>-4</v>
      </c>
      <c r="AS8" s="269">
        <v>0</v>
      </c>
      <c r="AT8" s="269">
        <v>0</v>
      </c>
      <c r="AU8" s="269">
        <v>0</v>
      </c>
      <c r="AV8" s="269">
        <v>-1</v>
      </c>
      <c r="AW8" s="270">
        <v>-7</v>
      </c>
      <c r="AX8" s="269">
        <v>1853</v>
      </c>
      <c r="AY8" s="270">
        <v>8</v>
      </c>
      <c r="AZ8" s="270">
        <v>1</v>
      </c>
      <c r="BA8" s="269">
        <v>1861</v>
      </c>
      <c r="BB8" s="270">
        <v>-1841</v>
      </c>
      <c r="BC8" s="269">
        <v>-1840</v>
      </c>
      <c r="BD8" s="270">
        <v>20</v>
      </c>
      <c r="BE8" s="271"/>
      <c r="BG8" s="267" t="s">
        <v>448</v>
      </c>
      <c r="BH8" s="272" t="s">
        <v>27</v>
      </c>
      <c r="BI8" s="273">
        <f t="shared" si="0"/>
        <v>1853</v>
      </c>
      <c r="BJ8" s="274">
        <f t="shared" si="1"/>
        <v>1841</v>
      </c>
      <c r="BK8" s="275">
        <f t="shared" si="2"/>
        <v>0.99352401511063138</v>
      </c>
      <c r="BL8" s="276">
        <f t="shared" si="3"/>
        <v>6.4759848893686245E-3</v>
      </c>
      <c r="BM8" s="277"/>
      <c r="BN8" s="267" t="s">
        <v>448</v>
      </c>
      <c r="BO8" s="272" t="s">
        <v>27</v>
      </c>
      <c r="BP8" s="278">
        <f t="shared" si="4"/>
        <v>8</v>
      </c>
      <c r="BQ8" s="279">
        <f t="shared" si="5"/>
        <v>1841</v>
      </c>
      <c r="BR8" s="280">
        <f t="shared" si="6"/>
        <v>-1833</v>
      </c>
      <c r="BS8" s="277"/>
    </row>
    <row r="9" spans="1:71" x14ac:dyDescent="0.2">
      <c r="A9" s="267" t="s">
        <v>449</v>
      </c>
      <c r="B9" s="268" t="s">
        <v>191</v>
      </c>
      <c r="C9" s="269">
        <v>775</v>
      </c>
      <c r="D9" s="269">
        <v>0</v>
      </c>
      <c r="E9" s="269">
        <v>1</v>
      </c>
      <c r="F9" s="269">
        <v>0</v>
      </c>
      <c r="G9" s="269">
        <v>7409</v>
      </c>
      <c r="H9" s="269">
        <v>1</v>
      </c>
      <c r="I9" s="269">
        <v>11</v>
      </c>
      <c r="J9" s="269">
        <v>124</v>
      </c>
      <c r="K9" s="269">
        <v>0</v>
      </c>
      <c r="L9" s="269">
        <v>0</v>
      </c>
      <c r="M9" s="269">
        <v>1</v>
      </c>
      <c r="N9" s="269">
        <v>0</v>
      </c>
      <c r="O9" s="269">
        <v>0</v>
      </c>
      <c r="P9" s="269">
        <v>0</v>
      </c>
      <c r="Q9" s="269">
        <v>0</v>
      </c>
      <c r="R9" s="269">
        <v>0</v>
      </c>
      <c r="S9" s="269">
        <v>0</v>
      </c>
      <c r="T9" s="269">
        <v>0</v>
      </c>
      <c r="U9" s="269">
        <v>0</v>
      </c>
      <c r="V9" s="269">
        <v>0</v>
      </c>
      <c r="W9" s="269">
        <v>0</v>
      </c>
      <c r="X9" s="269">
        <v>34</v>
      </c>
      <c r="Y9" s="269">
        <v>1</v>
      </c>
      <c r="Z9" s="269">
        <v>0</v>
      </c>
      <c r="AA9" s="269">
        <v>0</v>
      </c>
      <c r="AB9" s="269">
        <v>0</v>
      </c>
      <c r="AC9" s="269">
        <v>6</v>
      </c>
      <c r="AD9" s="269">
        <v>0</v>
      </c>
      <c r="AE9" s="269">
        <v>0</v>
      </c>
      <c r="AF9" s="269">
        <v>2</v>
      </c>
      <c r="AG9" s="269">
        <v>0</v>
      </c>
      <c r="AH9" s="269">
        <v>4</v>
      </c>
      <c r="AI9" s="269">
        <v>121</v>
      </c>
      <c r="AJ9" s="269">
        <v>196</v>
      </c>
      <c r="AK9" s="269">
        <v>3</v>
      </c>
      <c r="AL9" s="269">
        <v>0</v>
      </c>
      <c r="AM9" s="269">
        <v>4460</v>
      </c>
      <c r="AN9" s="269">
        <v>0</v>
      </c>
      <c r="AO9" s="269">
        <v>8</v>
      </c>
      <c r="AP9" s="270">
        <v>13157</v>
      </c>
      <c r="AQ9" s="269">
        <v>344</v>
      </c>
      <c r="AR9" s="269">
        <v>16064</v>
      </c>
      <c r="AS9" s="269">
        <v>0</v>
      </c>
      <c r="AT9" s="269">
        <v>0</v>
      </c>
      <c r="AU9" s="269">
        <v>0</v>
      </c>
      <c r="AV9" s="269">
        <v>68</v>
      </c>
      <c r="AW9" s="270">
        <v>16476</v>
      </c>
      <c r="AX9" s="269">
        <v>29633</v>
      </c>
      <c r="AY9" s="270">
        <v>29790</v>
      </c>
      <c r="AZ9" s="270">
        <v>46266</v>
      </c>
      <c r="BA9" s="269">
        <v>59423</v>
      </c>
      <c r="BB9" s="270">
        <v>-24419</v>
      </c>
      <c r="BC9" s="269">
        <v>21847</v>
      </c>
      <c r="BD9" s="270">
        <v>35004</v>
      </c>
      <c r="BE9" s="271"/>
      <c r="BG9" s="267" t="s">
        <v>449</v>
      </c>
      <c r="BH9" s="272" t="s">
        <v>191</v>
      </c>
      <c r="BI9" s="273">
        <f t="shared" si="0"/>
        <v>29633</v>
      </c>
      <c r="BJ9" s="274">
        <f t="shared" si="1"/>
        <v>24419</v>
      </c>
      <c r="BK9" s="275">
        <f t="shared" si="2"/>
        <v>0.82404751459521475</v>
      </c>
      <c r="BL9" s="276">
        <f t="shared" si="3"/>
        <v>0.17595248540478525</v>
      </c>
      <c r="BM9" s="277"/>
      <c r="BN9" s="267" t="s">
        <v>449</v>
      </c>
      <c r="BO9" s="272" t="s">
        <v>191</v>
      </c>
      <c r="BP9" s="278">
        <f t="shared" si="4"/>
        <v>29790</v>
      </c>
      <c r="BQ9" s="279">
        <f t="shared" si="5"/>
        <v>24419</v>
      </c>
      <c r="BR9" s="280">
        <f t="shared" si="6"/>
        <v>5371</v>
      </c>
      <c r="BS9" s="277"/>
    </row>
    <row r="10" spans="1:71" x14ac:dyDescent="0.2">
      <c r="A10" s="281" t="s">
        <v>450</v>
      </c>
      <c r="B10" s="282" t="s">
        <v>28</v>
      </c>
      <c r="C10" s="269">
        <v>25</v>
      </c>
      <c r="D10" s="269">
        <v>0</v>
      </c>
      <c r="E10" s="269">
        <v>0</v>
      </c>
      <c r="F10" s="269">
        <v>0</v>
      </c>
      <c r="G10" s="269">
        <v>43</v>
      </c>
      <c r="H10" s="269">
        <v>73</v>
      </c>
      <c r="I10" s="269">
        <v>37</v>
      </c>
      <c r="J10" s="269">
        <v>17</v>
      </c>
      <c r="K10" s="269">
        <v>0</v>
      </c>
      <c r="L10" s="269">
        <v>29</v>
      </c>
      <c r="M10" s="269">
        <v>4</v>
      </c>
      <c r="N10" s="269">
        <v>3</v>
      </c>
      <c r="O10" s="269">
        <v>2</v>
      </c>
      <c r="P10" s="269">
        <v>29</v>
      </c>
      <c r="Q10" s="269">
        <v>6</v>
      </c>
      <c r="R10" s="269">
        <v>20</v>
      </c>
      <c r="S10" s="269">
        <v>2</v>
      </c>
      <c r="T10" s="269">
        <v>7</v>
      </c>
      <c r="U10" s="269">
        <v>5</v>
      </c>
      <c r="V10" s="269">
        <v>23</v>
      </c>
      <c r="W10" s="269">
        <v>34</v>
      </c>
      <c r="X10" s="269">
        <v>54</v>
      </c>
      <c r="Y10" s="269">
        <v>65</v>
      </c>
      <c r="Z10" s="269">
        <v>0</v>
      </c>
      <c r="AA10" s="269">
        <v>1</v>
      </c>
      <c r="AB10" s="269">
        <v>4</v>
      </c>
      <c r="AC10" s="269">
        <v>164</v>
      </c>
      <c r="AD10" s="269">
        <v>12</v>
      </c>
      <c r="AE10" s="269">
        <v>0</v>
      </c>
      <c r="AF10" s="269">
        <v>22</v>
      </c>
      <c r="AG10" s="269">
        <v>0</v>
      </c>
      <c r="AH10" s="269">
        <v>40</v>
      </c>
      <c r="AI10" s="269">
        <v>12</v>
      </c>
      <c r="AJ10" s="269">
        <v>86</v>
      </c>
      <c r="AK10" s="269">
        <v>56</v>
      </c>
      <c r="AL10" s="269">
        <v>26</v>
      </c>
      <c r="AM10" s="269">
        <v>181</v>
      </c>
      <c r="AN10" s="269">
        <v>6</v>
      </c>
      <c r="AO10" s="269">
        <v>17</v>
      </c>
      <c r="AP10" s="270">
        <v>1105</v>
      </c>
      <c r="AQ10" s="269">
        <v>42</v>
      </c>
      <c r="AR10" s="269">
        <v>2456</v>
      </c>
      <c r="AS10" s="269">
        <v>0</v>
      </c>
      <c r="AT10" s="269">
        <v>2</v>
      </c>
      <c r="AU10" s="269">
        <v>20</v>
      </c>
      <c r="AV10" s="269">
        <v>37</v>
      </c>
      <c r="AW10" s="270">
        <v>2557</v>
      </c>
      <c r="AX10" s="269">
        <v>3662</v>
      </c>
      <c r="AY10" s="270">
        <v>301</v>
      </c>
      <c r="AZ10" s="270">
        <v>2858</v>
      </c>
      <c r="BA10" s="269">
        <v>3963</v>
      </c>
      <c r="BB10" s="270">
        <v>-3662</v>
      </c>
      <c r="BC10" s="269">
        <v>-804</v>
      </c>
      <c r="BD10" s="270">
        <v>301</v>
      </c>
      <c r="BE10" s="271"/>
      <c r="BG10" s="281" t="s">
        <v>450</v>
      </c>
      <c r="BH10" s="283" t="s">
        <v>28</v>
      </c>
      <c r="BI10" s="273">
        <f t="shared" si="0"/>
        <v>3662</v>
      </c>
      <c r="BJ10" s="274">
        <f t="shared" si="1"/>
        <v>3662</v>
      </c>
      <c r="BK10" s="275">
        <f t="shared" si="2"/>
        <v>1</v>
      </c>
      <c r="BL10" s="276">
        <f t="shared" si="3"/>
        <v>0</v>
      </c>
      <c r="BM10" s="277"/>
      <c r="BN10" s="281" t="s">
        <v>450</v>
      </c>
      <c r="BO10" s="283" t="s">
        <v>28</v>
      </c>
      <c r="BP10" s="278">
        <f t="shared" si="4"/>
        <v>301</v>
      </c>
      <c r="BQ10" s="279">
        <f t="shared" si="5"/>
        <v>3662</v>
      </c>
      <c r="BR10" s="280">
        <f t="shared" si="6"/>
        <v>-3361</v>
      </c>
      <c r="BS10" s="277"/>
    </row>
    <row r="11" spans="1:71" x14ac:dyDescent="0.2">
      <c r="A11" s="281" t="s">
        <v>451</v>
      </c>
      <c r="B11" s="282" t="s">
        <v>285</v>
      </c>
      <c r="C11" s="269">
        <v>159</v>
      </c>
      <c r="D11" s="269">
        <v>0</v>
      </c>
      <c r="E11" s="269">
        <v>0</v>
      </c>
      <c r="F11" s="269">
        <v>0</v>
      </c>
      <c r="G11" s="269">
        <v>568</v>
      </c>
      <c r="H11" s="269">
        <v>1</v>
      </c>
      <c r="I11" s="269">
        <v>1782</v>
      </c>
      <c r="J11" s="269">
        <v>240</v>
      </c>
      <c r="K11" s="269">
        <v>0</v>
      </c>
      <c r="L11" s="269">
        <v>24</v>
      </c>
      <c r="M11" s="269">
        <v>24</v>
      </c>
      <c r="N11" s="269">
        <v>2</v>
      </c>
      <c r="O11" s="269">
        <v>6</v>
      </c>
      <c r="P11" s="269">
        <v>81</v>
      </c>
      <c r="Q11" s="269">
        <v>9</v>
      </c>
      <c r="R11" s="269">
        <v>17</v>
      </c>
      <c r="S11" s="269">
        <v>8</v>
      </c>
      <c r="T11" s="269">
        <v>12</v>
      </c>
      <c r="U11" s="269">
        <v>17</v>
      </c>
      <c r="V11" s="269">
        <v>79</v>
      </c>
      <c r="W11" s="269">
        <v>26</v>
      </c>
      <c r="X11" s="269">
        <v>408</v>
      </c>
      <c r="Y11" s="269">
        <v>972</v>
      </c>
      <c r="Z11" s="269">
        <v>1</v>
      </c>
      <c r="AA11" s="269">
        <v>4</v>
      </c>
      <c r="AB11" s="269">
        <v>7</v>
      </c>
      <c r="AC11" s="269">
        <v>311</v>
      </c>
      <c r="AD11" s="269">
        <v>33</v>
      </c>
      <c r="AE11" s="269">
        <v>9</v>
      </c>
      <c r="AF11" s="269">
        <v>39</v>
      </c>
      <c r="AG11" s="269">
        <v>4</v>
      </c>
      <c r="AH11" s="269">
        <v>15</v>
      </c>
      <c r="AI11" s="269">
        <v>153</v>
      </c>
      <c r="AJ11" s="269">
        <v>120</v>
      </c>
      <c r="AK11" s="269">
        <v>40</v>
      </c>
      <c r="AL11" s="269">
        <v>38</v>
      </c>
      <c r="AM11" s="269">
        <v>278</v>
      </c>
      <c r="AN11" s="269">
        <v>383</v>
      </c>
      <c r="AO11" s="269">
        <v>356</v>
      </c>
      <c r="AP11" s="270">
        <v>6226</v>
      </c>
      <c r="AQ11" s="269">
        <v>29</v>
      </c>
      <c r="AR11" s="269">
        <v>203</v>
      </c>
      <c r="AS11" s="269">
        <v>0</v>
      </c>
      <c r="AT11" s="269">
        <v>29</v>
      </c>
      <c r="AU11" s="269">
        <v>32</v>
      </c>
      <c r="AV11" s="269">
        <v>-129</v>
      </c>
      <c r="AW11" s="270">
        <v>164</v>
      </c>
      <c r="AX11" s="269">
        <v>6390</v>
      </c>
      <c r="AY11" s="270">
        <v>4498</v>
      </c>
      <c r="AZ11" s="270">
        <v>4662</v>
      </c>
      <c r="BA11" s="269">
        <v>10888</v>
      </c>
      <c r="BB11" s="270">
        <v>-5135</v>
      </c>
      <c r="BC11" s="269">
        <v>-473</v>
      </c>
      <c r="BD11" s="270">
        <v>5753</v>
      </c>
      <c r="BE11" s="271"/>
      <c r="BG11" s="281" t="s">
        <v>451</v>
      </c>
      <c r="BH11" s="283" t="s">
        <v>285</v>
      </c>
      <c r="BI11" s="273">
        <f t="shared" si="0"/>
        <v>6390</v>
      </c>
      <c r="BJ11" s="274">
        <f t="shared" si="1"/>
        <v>5135</v>
      </c>
      <c r="BK11" s="275">
        <f t="shared" si="2"/>
        <v>0.80359937402190929</v>
      </c>
      <c r="BL11" s="276">
        <f t="shared" si="3"/>
        <v>0.19640062597809071</v>
      </c>
      <c r="BM11" s="277"/>
      <c r="BN11" s="281" t="s">
        <v>451</v>
      </c>
      <c r="BO11" s="283" t="s">
        <v>285</v>
      </c>
      <c r="BP11" s="278">
        <f t="shared" si="4"/>
        <v>4498</v>
      </c>
      <c r="BQ11" s="279">
        <f t="shared" si="5"/>
        <v>5135</v>
      </c>
      <c r="BR11" s="280">
        <f t="shared" si="6"/>
        <v>-637</v>
      </c>
      <c r="BS11" s="277"/>
    </row>
    <row r="12" spans="1:71" x14ac:dyDescent="0.2">
      <c r="A12" s="281" t="s">
        <v>452</v>
      </c>
      <c r="B12" s="282" t="s">
        <v>29</v>
      </c>
      <c r="C12" s="269">
        <v>400</v>
      </c>
      <c r="D12" s="269">
        <v>0</v>
      </c>
      <c r="E12" s="269">
        <v>0</v>
      </c>
      <c r="F12" s="269">
        <v>0</v>
      </c>
      <c r="G12" s="269">
        <v>364</v>
      </c>
      <c r="H12" s="269">
        <v>34</v>
      </c>
      <c r="I12" s="269">
        <v>213</v>
      </c>
      <c r="J12" s="269">
        <v>6042</v>
      </c>
      <c r="K12" s="269">
        <v>2</v>
      </c>
      <c r="L12" s="269">
        <v>760</v>
      </c>
      <c r="M12" s="269">
        <v>39</v>
      </c>
      <c r="N12" s="269">
        <v>29</v>
      </c>
      <c r="O12" s="269">
        <v>23</v>
      </c>
      <c r="P12" s="269">
        <v>202</v>
      </c>
      <c r="Q12" s="269">
        <v>22</v>
      </c>
      <c r="R12" s="269">
        <v>61</v>
      </c>
      <c r="S12" s="269">
        <v>25</v>
      </c>
      <c r="T12" s="269">
        <v>36</v>
      </c>
      <c r="U12" s="269">
        <v>31</v>
      </c>
      <c r="V12" s="269">
        <v>135</v>
      </c>
      <c r="W12" s="269">
        <v>197</v>
      </c>
      <c r="X12" s="269">
        <v>282</v>
      </c>
      <c r="Y12" s="269">
        <v>112</v>
      </c>
      <c r="Z12" s="269">
        <v>0</v>
      </c>
      <c r="AA12" s="269">
        <v>11</v>
      </c>
      <c r="AB12" s="269">
        <v>25</v>
      </c>
      <c r="AC12" s="269">
        <v>0</v>
      </c>
      <c r="AD12" s="269">
        <v>0</v>
      </c>
      <c r="AE12" s="269">
        <v>1</v>
      </c>
      <c r="AF12" s="269">
        <v>8</v>
      </c>
      <c r="AG12" s="269">
        <v>0</v>
      </c>
      <c r="AH12" s="269">
        <v>11</v>
      </c>
      <c r="AI12" s="269">
        <v>197</v>
      </c>
      <c r="AJ12" s="269">
        <v>5850</v>
      </c>
      <c r="AK12" s="269">
        <v>5</v>
      </c>
      <c r="AL12" s="269">
        <v>57</v>
      </c>
      <c r="AM12" s="269">
        <v>222</v>
      </c>
      <c r="AN12" s="269">
        <v>8</v>
      </c>
      <c r="AO12" s="269">
        <v>27</v>
      </c>
      <c r="AP12" s="270">
        <v>15431</v>
      </c>
      <c r="AQ12" s="269">
        <v>64</v>
      </c>
      <c r="AR12" s="269">
        <v>1480</v>
      </c>
      <c r="AS12" s="269">
        <v>0</v>
      </c>
      <c r="AT12" s="269">
        <v>0</v>
      </c>
      <c r="AU12" s="269">
        <v>0</v>
      </c>
      <c r="AV12" s="269">
        <v>770</v>
      </c>
      <c r="AW12" s="270">
        <v>2314</v>
      </c>
      <c r="AX12" s="269">
        <v>17745</v>
      </c>
      <c r="AY12" s="270">
        <v>16752</v>
      </c>
      <c r="AZ12" s="270">
        <v>19066</v>
      </c>
      <c r="BA12" s="269">
        <v>34497</v>
      </c>
      <c r="BB12" s="270">
        <v>-17745</v>
      </c>
      <c r="BC12" s="269">
        <v>1321</v>
      </c>
      <c r="BD12" s="270">
        <v>16752</v>
      </c>
      <c r="BE12" s="271"/>
      <c r="BG12" s="281" t="s">
        <v>452</v>
      </c>
      <c r="BH12" s="283" t="s">
        <v>29</v>
      </c>
      <c r="BI12" s="273">
        <f t="shared" si="0"/>
        <v>17745</v>
      </c>
      <c r="BJ12" s="274">
        <f t="shared" si="1"/>
        <v>17745</v>
      </c>
      <c r="BK12" s="275">
        <f t="shared" si="2"/>
        <v>1</v>
      </c>
      <c r="BL12" s="276">
        <f t="shared" si="3"/>
        <v>0</v>
      </c>
      <c r="BM12" s="277"/>
      <c r="BN12" s="281" t="s">
        <v>452</v>
      </c>
      <c r="BO12" s="283" t="s">
        <v>29</v>
      </c>
      <c r="BP12" s="278">
        <f t="shared" si="4"/>
        <v>16752</v>
      </c>
      <c r="BQ12" s="279">
        <f t="shared" si="5"/>
        <v>17745</v>
      </c>
      <c r="BR12" s="280">
        <f t="shared" si="6"/>
        <v>-993</v>
      </c>
      <c r="BS12" s="277"/>
    </row>
    <row r="13" spans="1:71" x14ac:dyDescent="0.2">
      <c r="A13" s="281" t="s">
        <v>453</v>
      </c>
      <c r="B13" s="282" t="s">
        <v>30</v>
      </c>
      <c r="C13" s="269">
        <v>42</v>
      </c>
      <c r="D13" s="269">
        <v>0</v>
      </c>
      <c r="E13" s="269">
        <v>1</v>
      </c>
      <c r="F13" s="269">
        <v>1</v>
      </c>
      <c r="G13" s="269">
        <v>163</v>
      </c>
      <c r="H13" s="269">
        <v>2</v>
      </c>
      <c r="I13" s="269">
        <v>24</v>
      </c>
      <c r="J13" s="269">
        <v>1362</v>
      </c>
      <c r="K13" s="269">
        <v>60</v>
      </c>
      <c r="L13" s="269">
        <v>9</v>
      </c>
      <c r="M13" s="269">
        <v>26</v>
      </c>
      <c r="N13" s="269">
        <v>175</v>
      </c>
      <c r="O13" s="269">
        <v>7</v>
      </c>
      <c r="P13" s="269">
        <v>67</v>
      </c>
      <c r="Q13" s="269">
        <v>6</v>
      </c>
      <c r="R13" s="269">
        <v>16</v>
      </c>
      <c r="S13" s="269">
        <v>1</v>
      </c>
      <c r="T13" s="269">
        <v>3</v>
      </c>
      <c r="U13" s="269">
        <v>2</v>
      </c>
      <c r="V13" s="269">
        <v>6</v>
      </c>
      <c r="W13" s="269">
        <v>38</v>
      </c>
      <c r="X13" s="269">
        <v>17</v>
      </c>
      <c r="Y13" s="269">
        <v>250</v>
      </c>
      <c r="Z13" s="269">
        <v>27</v>
      </c>
      <c r="AA13" s="269">
        <v>14</v>
      </c>
      <c r="AB13" s="269">
        <v>20</v>
      </c>
      <c r="AC13" s="269">
        <v>60</v>
      </c>
      <c r="AD13" s="269">
        <v>3</v>
      </c>
      <c r="AE13" s="269">
        <v>4</v>
      </c>
      <c r="AF13" s="269">
        <v>873</v>
      </c>
      <c r="AG13" s="269">
        <v>0</v>
      </c>
      <c r="AH13" s="269">
        <v>132</v>
      </c>
      <c r="AI13" s="269">
        <v>81</v>
      </c>
      <c r="AJ13" s="269">
        <v>73</v>
      </c>
      <c r="AK13" s="269">
        <v>8</v>
      </c>
      <c r="AL13" s="269">
        <v>30</v>
      </c>
      <c r="AM13" s="269">
        <v>279</v>
      </c>
      <c r="AN13" s="269">
        <v>0</v>
      </c>
      <c r="AO13" s="269">
        <v>51</v>
      </c>
      <c r="AP13" s="270">
        <v>3933</v>
      </c>
      <c r="AQ13" s="269">
        <v>6</v>
      </c>
      <c r="AR13" s="269">
        <v>2915</v>
      </c>
      <c r="AS13" s="269">
        <v>0</v>
      </c>
      <c r="AT13" s="269">
        <v>0</v>
      </c>
      <c r="AU13" s="269">
        <v>0</v>
      </c>
      <c r="AV13" s="269">
        <v>-1</v>
      </c>
      <c r="AW13" s="270">
        <v>2920</v>
      </c>
      <c r="AX13" s="269">
        <v>6853</v>
      </c>
      <c r="AY13" s="270">
        <v>531</v>
      </c>
      <c r="AZ13" s="270">
        <v>3451</v>
      </c>
      <c r="BA13" s="269">
        <v>7384</v>
      </c>
      <c r="BB13" s="270">
        <v>-6410</v>
      </c>
      <c r="BC13" s="269">
        <v>-2959</v>
      </c>
      <c r="BD13" s="270">
        <v>974</v>
      </c>
      <c r="BE13" s="271"/>
      <c r="BG13" s="281" t="s">
        <v>453</v>
      </c>
      <c r="BH13" s="283" t="s">
        <v>30</v>
      </c>
      <c r="BI13" s="273">
        <f t="shared" si="0"/>
        <v>6853</v>
      </c>
      <c r="BJ13" s="274">
        <f t="shared" si="1"/>
        <v>6410</v>
      </c>
      <c r="BK13" s="275">
        <f t="shared" si="2"/>
        <v>0.93535677805340722</v>
      </c>
      <c r="BL13" s="276">
        <f t="shared" si="3"/>
        <v>6.4643221946592777E-2</v>
      </c>
      <c r="BM13" s="277"/>
      <c r="BN13" s="281" t="s">
        <v>453</v>
      </c>
      <c r="BO13" s="283" t="s">
        <v>30</v>
      </c>
      <c r="BP13" s="278">
        <f t="shared" si="4"/>
        <v>531</v>
      </c>
      <c r="BQ13" s="279">
        <f t="shared" si="5"/>
        <v>6410</v>
      </c>
      <c r="BR13" s="280">
        <f t="shared" si="6"/>
        <v>-5879</v>
      </c>
      <c r="BS13" s="277"/>
    </row>
    <row r="14" spans="1:71" x14ac:dyDescent="0.2">
      <c r="A14" s="281" t="s">
        <v>454</v>
      </c>
      <c r="B14" s="282" t="s">
        <v>455</v>
      </c>
      <c r="C14" s="269">
        <v>47</v>
      </c>
      <c r="D14" s="269">
        <v>0</v>
      </c>
      <c r="E14" s="269">
        <v>0</v>
      </c>
      <c r="F14" s="269">
        <v>0</v>
      </c>
      <c r="G14" s="269">
        <v>620</v>
      </c>
      <c r="H14" s="269">
        <v>4</v>
      </c>
      <c r="I14" s="269">
        <v>123</v>
      </c>
      <c r="J14" s="269">
        <v>316</v>
      </c>
      <c r="K14" s="269">
        <v>0</v>
      </c>
      <c r="L14" s="269">
        <v>782</v>
      </c>
      <c r="M14" s="269">
        <v>9</v>
      </c>
      <c r="N14" s="269">
        <v>5</v>
      </c>
      <c r="O14" s="269">
        <v>14</v>
      </c>
      <c r="P14" s="269">
        <v>112</v>
      </c>
      <c r="Q14" s="269">
        <v>68</v>
      </c>
      <c r="R14" s="269">
        <v>314</v>
      </c>
      <c r="S14" s="269">
        <v>59</v>
      </c>
      <c r="T14" s="269">
        <v>40</v>
      </c>
      <c r="U14" s="269">
        <v>91</v>
      </c>
      <c r="V14" s="269">
        <v>544</v>
      </c>
      <c r="W14" s="269">
        <v>742</v>
      </c>
      <c r="X14" s="269">
        <v>492</v>
      </c>
      <c r="Y14" s="269">
        <v>279</v>
      </c>
      <c r="Z14" s="269">
        <v>0</v>
      </c>
      <c r="AA14" s="269">
        <v>47</v>
      </c>
      <c r="AB14" s="269">
        <v>24</v>
      </c>
      <c r="AC14" s="269">
        <v>198</v>
      </c>
      <c r="AD14" s="269">
        <v>21</v>
      </c>
      <c r="AE14" s="269">
        <v>13</v>
      </c>
      <c r="AF14" s="269">
        <v>34</v>
      </c>
      <c r="AG14" s="269">
        <v>3</v>
      </c>
      <c r="AH14" s="269">
        <v>23</v>
      </c>
      <c r="AI14" s="269">
        <v>93</v>
      </c>
      <c r="AJ14" s="269">
        <v>78</v>
      </c>
      <c r="AK14" s="269">
        <v>17</v>
      </c>
      <c r="AL14" s="269">
        <v>187</v>
      </c>
      <c r="AM14" s="269">
        <v>203</v>
      </c>
      <c r="AN14" s="269">
        <v>22</v>
      </c>
      <c r="AO14" s="269">
        <v>49</v>
      </c>
      <c r="AP14" s="270">
        <v>5673</v>
      </c>
      <c r="AQ14" s="269">
        <v>9</v>
      </c>
      <c r="AR14" s="269">
        <v>499</v>
      </c>
      <c r="AS14" s="269">
        <v>1</v>
      </c>
      <c r="AT14" s="269">
        <v>0</v>
      </c>
      <c r="AU14" s="269">
        <v>0</v>
      </c>
      <c r="AV14" s="269">
        <v>-15</v>
      </c>
      <c r="AW14" s="270">
        <v>494</v>
      </c>
      <c r="AX14" s="269">
        <v>6167</v>
      </c>
      <c r="AY14" s="270">
        <v>3342</v>
      </c>
      <c r="AZ14" s="270">
        <v>3836</v>
      </c>
      <c r="BA14" s="269">
        <v>9509</v>
      </c>
      <c r="BB14" s="270">
        <v>-5724</v>
      </c>
      <c r="BC14" s="269">
        <v>-1888</v>
      </c>
      <c r="BD14" s="270">
        <v>3785</v>
      </c>
      <c r="BE14" s="271"/>
      <c r="BG14" s="281" t="s">
        <v>454</v>
      </c>
      <c r="BH14" s="283" t="s">
        <v>455</v>
      </c>
      <c r="BI14" s="273">
        <f t="shared" si="0"/>
        <v>6167</v>
      </c>
      <c r="BJ14" s="274">
        <f t="shared" si="1"/>
        <v>5724</v>
      </c>
      <c r="BK14" s="275">
        <f t="shared" si="2"/>
        <v>0.92816604507864442</v>
      </c>
      <c r="BL14" s="276">
        <f t="shared" si="3"/>
        <v>7.1833954921355581E-2</v>
      </c>
      <c r="BM14" s="277"/>
      <c r="BN14" s="281" t="s">
        <v>454</v>
      </c>
      <c r="BO14" s="283" t="s">
        <v>455</v>
      </c>
      <c r="BP14" s="278">
        <f t="shared" si="4"/>
        <v>3342</v>
      </c>
      <c r="BQ14" s="279">
        <f t="shared" si="5"/>
        <v>5724</v>
      </c>
      <c r="BR14" s="280">
        <f t="shared" si="6"/>
        <v>-2382</v>
      </c>
      <c r="BS14" s="277"/>
    </row>
    <row r="15" spans="1:71" x14ac:dyDescent="0.2">
      <c r="A15" s="281" t="s">
        <v>456</v>
      </c>
      <c r="B15" s="282" t="s">
        <v>31</v>
      </c>
      <c r="C15" s="269">
        <v>16</v>
      </c>
      <c r="D15" s="269">
        <v>0</v>
      </c>
      <c r="E15" s="269">
        <v>0</v>
      </c>
      <c r="F15" s="269">
        <v>0</v>
      </c>
      <c r="G15" s="269">
        <v>46</v>
      </c>
      <c r="H15" s="269">
        <v>0</v>
      </c>
      <c r="I15" s="269">
        <v>15</v>
      </c>
      <c r="J15" s="269">
        <v>115</v>
      </c>
      <c r="K15" s="269">
        <v>1</v>
      </c>
      <c r="L15" s="269">
        <v>11</v>
      </c>
      <c r="M15" s="269">
        <v>98</v>
      </c>
      <c r="N15" s="269">
        <v>38</v>
      </c>
      <c r="O15" s="269">
        <v>25</v>
      </c>
      <c r="P15" s="269">
        <v>82</v>
      </c>
      <c r="Q15" s="269">
        <v>33</v>
      </c>
      <c r="R15" s="269">
        <v>67</v>
      </c>
      <c r="S15" s="269">
        <v>28</v>
      </c>
      <c r="T15" s="269">
        <v>71</v>
      </c>
      <c r="U15" s="269">
        <v>21</v>
      </c>
      <c r="V15" s="269">
        <v>36</v>
      </c>
      <c r="W15" s="269">
        <v>114</v>
      </c>
      <c r="X15" s="269">
        <v>65</v>
      </c>
      <c r="Y15" s="269">
        <v>1106</v>
      </c>
      <c r="Z15" s="269">
        <v>0</v>
      </c>
      <c r="AA15" s="269">
        <v>6</v>
      </c>
      <c r="AB15" s="269">
        <v>1</v>
      </c>
      <c r="AC15" s="269">
        <v>8</v>
      </c>
      <c r="AD15" s="269">
        <v>0</v>
      </c>
      <c r="AE15" s="269">
        <v>3</v>
      </c>
      <c r="AF15" s="269">
        <v>0</v>
      </c>
      <c r="AG15" s="269">
        <v>0</v>
      </c>
      <c r="AH15" s="269">
        <v>2</v>
      </c>
      <c r="AI15" s="269">
        <v>41</v>
      </c>
      <c r="AJ15" s="269">
        <v>23</v>
      </c>
      <c r="AK15" s="269">
        <v>1</v>
      </c>
      <c r="AL15" s="269">
        <v>14</v>
      </c>
      <c r="AM15" s="269">
        <v>59</v>
      </c>
      <c r="AN15" s="269">
        <v>1</v>
      </c>
      <c r="AO15" s="269">
        <v>17</v>
      </c>
      <c r="AP15" s="270">
        <v>2164</v>
      </c>
      <c r="AQ15" s="269">
        <v>4</v>
      </c>
      <c r="AR15" s="269">
        <v>78</v>
      </c>
      <c r="AS15" s="269">
        <v>0</v>
      </c>
      <c r="AT15" s="269">
        <v>0</v>
      </c>
      <c r="AU15" s="269">
        <v>0</v>
      </c>
      <c r="AV15" s="269">
        <v>-25</v>
      </c>
      <c r="AW15" s="270">
        <v>57</v>
      </c>
      <c r="AX15" s="269">
        <v>2221</v>
      </c>
      <c r="AY15" s="270">
        <v>941</v>
      </c>
      <c r="AZ15" s="270">
        <v>998</v>
      </c>
      <c r="BA15" s="269">
        <v>3162</v>
      </c>
      <c r="BB15" s="270">
        <v>-2031</v>
      </c>
      <c r="BC15" s="269">
        <v>-1033</v>
      </c>
      <c r="BD15" s="270">
        <v>1131</v>
      </c>
      <c r="BE15" s="271"/>
      <c r="BG15" s="281" t="s">
        <v>456</v>
      </c>
      <c r="BH15" s="283" t="s">
        <v>31</v>
      </c>
      <c r="BI15" s="273">
        <f t="shared" si="0"/>
        <v>2221</v>
      </c>
      <c r="BJ15" s="274">
        <f t="shared" si="1"/>
        <v>2031</v>
      </c>
      <c r="BK15" s="275">
        <f t="shared" si="2"/>
        <v>0.91445294912201713</v>
      </c>
      <c r="BL15" s="276">
        <f t="shared" si="3"/>
        <v>8.5547050877982866E-2</v>
      </c>
      <c r="BM15" s="277"/>
      <c r="BN15" s="281" t="s">
        <v>456</v>
      </c>
      <c r="BO15" s="283" t="s">
        <v>31</v>
      </c>
      <c r="BP15" s="278">
        <f t="shared" si="4"/>
        <v>941</v>
      </c>
      <c r="BQ15" s="279">
        <f t="shared" si="5"/>
        <v>2031</v>
      </c>
      <c r="BR15" s="280">
        <f t="shared" si="6"/>
        <v>-1090</v>
      </c>
      <c r="BS15" s="277"/>
    </row>
    <row r="16" spans="1:71" x14ac:dyDescent="0.2">
      <c r="A16" s="281" t="s">
        <v>457</v>
      </c>
      <c r="B16" s="282" t="s">
        <v>32</v>
      </c>
      <c r="C16" s="269">
        <v>0</v>
      </c>
      <c r="D16" s="269">
        <v>0</v>
      </c>
      <c r="E16" s="269">
        <v>0</v>
      </c>
      <c r="F16" s="269">
        <v>0</v>
      </c>
      <c r="G16" s="269">
        <v>0</v>
      </c>
      <c r="H16" s="269">
        <v>0</v>
      </c>
      <c r="I16" s="269">
        <v>40</v>
      </c>
      <c r="J16" s="269">
        <v>1</v>
      </c>
      <c r="K16" s="269">
        <v>0</v>
      </c>
      <c r="L16" s="269">
        <v>9</v>
      </c>
      <c r="M16" s="269">
        <v>10</v>
      </c>
      <c r="N16" s="269">
        <v>4109</v>
      </c>
      <c r="O16" s="269">
        <v>3</v>
      </c>
      <c r="P16" s="269">
        <v>5239</v>
      </c>
      <c r="Q16" s="269">
        <v>588</v>
      </c>
      <c r="R16" s="269">
        <v>1411</v>
      </c>
      <c r="S16" s="269">
        <v>34</v>
      </c>
      <c r="T16" s="269">
        <v>12</v>
      </c>
      <c r="U16" s="269">
        <v>103</v>
      </c>
      <c r="V16" s="269">
        <v>120</v>
      </c>
      <c r="W16" s="269">
        <v>1074</v>
      </c>
      <c r="X16" s="269">
        <v>47</v>
      </c>
      <c r="Y16" s="269">
        <v>482</v>
      </c>
      <c r="Z16" s="269">
        <v>0</v>
      </c>
      <c r="AA16" s="269">
        <v>0</v>
      </c>
      <c r="AB16" s="269">
        <v>0</v>
      </c>
      <c r="AC16" s="269">
        <v>0</v>
      </c>
      <c r="AD16" s="269">
        <v>0</v>
      </c>
      <c r="AE16" s="269">
        <v>0</v>
      </c>
      <c r="AF16" s="269">
        <v>1</v>
      </c>
      <c r="AG16" s="269">
        <v>0</v>
      </c>
      <c r="AH16" s="269">
        <v>0</v>
      </c>
      <c r="AI16" s="269">
        <v>0</v>
      </c>
      <c r="AJ16" s="269">
        <v>0</v>
      </c>
      <c r="AK16" s="269">
        <v>0</v>
      </c>
      <c r="AL16" s="269">
        <v>3</v>
      </c>
      <c r="AM16" s="269">
        <v>0</v>
      </c>
      <c r="AN16" s="269">
        <v>0</v>
      </c>
      <c r="AO16" s="269">
        <v>13</v>
      </c>
      <c r="AP16" s="270">
        <v>13299</v>
      </c>
      <c r="AQ16" s="269">
        <v>0</v>
      </c>
      <c r="AR16" s="269">
        <v>-20</v>
      </c>
      <c r="AS16" s="269">
        <v>0</v>
      </c>
      <c r="AT16" s="269">
        <v>-64</v>
      </c>
      <c r="AU16" s="269">
        <v>-11</v>
      </c>
      <c r="AV16" s="269">
        <v>-52</v>
      </c>
      <c r="AW16" s="270">
        <v>-147</v>
      </c>
      <c r="AX16" s="269">
        <v>13152</v>
      </c>
      <c r="AY16" s="270">
        <v>5920</v>
      </c>
      <c r="AZ16" s="270">
        <v>5773</v>
      </c>
      <c r="BA16" s="269">
        <v>19072</v>
      </c>
      <c r="BB16" s="270">
        <v>-11427</v>
      </c>
      <c r="BC16" s="269">
        <v>-5654</v>
      </c>
      <c r="BD16" s="270">
        <v>7645</v>
      </c>
      <c r="BE16" s="271"/>
      <c r="BG16" s="281" t="s">
        <v>457</v>
      </c>
      <c r="BH16" s="283" t="s">
        <v>32</v>
      </c>
      <c r="BI16" s="273">
        <f t="shared" si="0"/>
        <v>13152</v>
      </c>
      <c r="BJ16" s="274">
        <f t="shared" si="1"/>
        <v>11427</v>
      </c>
      <c r="BK16" s="275">
        <f t="shared" si="2"/>
        <v>0.86884124087591241</v>
      </c>
      <c r="BL16" s="276">
        <f t="shared" si="3"/>
        <v>0.13115875912408759</v>
      </c>
      <c r="BM16" s="277"/>
      <c r="BN16" s="281" t="s">
        <v>457</v>
      </c>
      <c r="BO16" s="283" t="s">
        <v>32</v>
      </c>
      <c r="BP16" s="278">
        <f t="shared" si="4"/>
        <v>5920</v>
      </c>
      <c r="BQ16" s="279">
        <f t="shared" si="5"/>
        <v>11427</v>
      </c>
      <c r="BR16" s="280">
        <f t="shared" si="6"/>
        <v>-5507</v>
      </c>
      <c r="BS16" s="277"/>
    </row>
    <row r="17" spans="1:71" x14ac:dyDescent="0.2">
      <c r="A17" s="281" t="s">
        <v>458</v>
      </c>
      <c r="B17" s="282" t="s">
        <v>33</v>
      </c>
      <c r="C17" s="269">
        <v>0</v>
      </c>
      <c r="D17" s="269">
        <v>0</v>
      </c>
      <c r="E17" s="269">
        <v>0</v>
      </c>
      <c r="F17" s="269">
        <v>0</v>
      </c>
      <c r="G17" s="269">
        <v>54</v>
      </c>
      <c r="H17" s="269">
        <v>0</v>
      </c>
      <c r="I17" s="269">
        <v>13</v>
      </c>
      <c r="J17" s="269">
        <v>86</v>
      </c>
      <c r="K17" s="269">
        <v>0</v>
      </c>
      <c r="L17" s="269">
        <v>8</v>
      </c>
      <c r="M17" s="269">
        <v>11</v>
      </c>
      <c r="N17" s="269">
        <v>67</v>
      </c>
      <c r="O17" s="269">
        <v>1109</v>
      </c>
      <c r="P17" s="269">
        <v>1516</v>
      </c>
      <c r="Q17" s="269">
        <v>193</v>
      </c>
      <c r="R17" s="269">
        <v>298</v>
      </c>
      <c r="S17" s="269">
        <v>56</v>
      </c>
      <c r="T17" s="269">
        <v>95</v>
      </c>
      <c r="U17" s="269">
        <v>151</v>
      </c>
      <c r="V17" s="269">
        <v>544</v>
      </c>
      <c r="W17" s="269">
        <v>484</v>
      </c>
      <c r="X17" s="269">
        <v>165</v>
      </c>
      <c r="Y17" s="269">
        <v>186</v>
      </c>
      <c r="Z17" s="269">
        <v>0</v>
      </c>
      <c r="AA17" s="269">
        <v>0</v>
      </c>
      <c r="AB17" s="269">
        <v>0</v>
      </c>
      <c r="AC17" s="269">
        <v>0</v>
      </c>
      <c r="AD17" s="269">
        <v>0</v>
      </c>
      <c r="AE17" s="269">
        <v>0</v>
      </c>
      <c r="AF17" s="269">
        <v>0</v>
      </c>
      <c r="AG17" s="269">
        <v>0</v>
      </c>
      <c r="AH17" s="269">
        <v>3</v>
      </c>
      <c r="AI17" s="269">
        <v>3</v>
      </c>
      <c r="AJ17" s="269">
        <v>55</v>
      </c>
      <c r="AK17" s="269">
        <v>1</v>
      </c>
      <c r="AL17" s="269">
        <v>8</v>
      </c>
      <c r="AM17" s="269">
        <v>7</v>
      </c>
      <c r="AN17" s="269">
        <v>0</v>
      </c>
      <c r="AO17" s="269">
        <v>11</v>
      </c>
      <c r="AP17" s="270">
        <v>5124</v>
      </c>
      <c r="AQ17" s="269">
        <v>0</v>
      </c>
      <c r="AR17" s="269">
        <v>97</v>
      </c>
      <c r="AS17" s="269">
        <v>0</v>
      </c>
      <c r="AT17" s="269">
        <v>0</v>
      </c>
      <c r="AU17" s="269">
        <v>-14</v>
      </c>
      <c r="AV17" s="269">
        <v>-74</v>
      </c>
      <c r="AW17" s="270">
        <v>9</v>
      </c>
      <c r="AX17" s="269">
        <v>5133</v>
      </c>
      <c r="AY17" s="270">
        <v>2105</v>
      </c>
      <c r="AZ17" s="270">
        <v>2114</v>
      </c>
      <c r="BA17" s="269">
        <v>7238</v>
      </c>
      <c r="BB17" s="270">
        <v>-4590</v>
      </c>
      <c r="BC17" s="269">
        <v>-2476</v>
      </c>
      <c r="BD17" s="270">
        <v>2648</v>
      </c>
      <c r="BE17" s="271"/>
      <c r="BG17" s="281" t="s">
        <v>458</v>
      </c>
      <c r="BH17" s="283" t="s">
        <v>33</v>
      </c>
      <c r="BI17" s="273">
        <f t="shared" si="0"/>
        <v>5133</v>
      </c>
      <c r="BJ17" s="274">
        <f t="shared" si="1"/>
        <v>4590</v>
      </c>
      <c r="BK17" s="275">
        <f t="shared" si="2"/>
        <v>0.89421390999415551</v>
      </c>
      <c r="BL17" s="276">
        <f t="shared" si="3"/>
        <v>0.10578609000584449</v>
      </c>
      <c r="BM17" s="277"/>
      <c r="BN17" s="281" t="s">
        <v>458</v>
      </c>
      <c r="BO17" s="283" t="s">
        <v>33</v>
      </c>
      <c r="BP17" s="278">
        <f t="shared" si="4"/>
        <v>2105</v>
      </c>
      <c r="BQ17" s="279">
        <f t="shared" si="5"/>
        <v>4590</v>
      </c>
      <c r="BR17" s="280">
        <f t="shared" si="6"/>
        <v>-2485</v>
      </c>
      <c r="BS17" s="277"/>
    </row>
    <row r="18" spans="1:71" x14ac:dyDescent="0.2">
      <c r="A18" s="281" t="s">
        <v>459</v>
      </c>
      <c r="B18" s="282" t="s">
        <v>34</v>
      </c>
      <c r="C18" s="269">
        <v>8</v>
      </c>
      <c r="D18" s="269">
        <v>0</v>
      </c>
      <c r="E18" s="269">
        <v>0</v>
      </c>
      <c r="F18" s="269">
        <v>1</v>
      </c>
      <c r="G18" s="269">
        <v>195</v>
      </c>
      <c r="H18" s="269">
        <v>1</v>
      </c>
      <c r="I18" s="269">
        <v>57</v>
      </c>
      <c r="J18" s="269">
        <v>154</v>
      </c>
      <c r="K18" s="269">
        <v>1</v>
      </c>
      <c r="L18" s="269">
        <v>36</v>
      </c>
      <c r="M18" s="269">
        <v>12</v>
      </c>
      <c r="N18" s="269">
        <v>7</v>
      </c>
      <c r="O18" s="269">
        <v>4</v>
      </c>
      <c r="P18" s="269">
        <v>1630</v>
      </c>
      <c r="Q18" s="269">
        <v>184</v>
      </c>
      <c r="R18" s="269">
        <v>497</v>
      </c>
      <c r="S18" s="269">
        <v>59</v>
      </c>
      <c r="T18" s="269">
        <v>42</v>
      </c>
      <c r="U18" s="269">
        <v>64</v>
      </c>
      <c r="V18" s="269">
        <v>359</v>
      </c>
      <c r="W18" s="269">
        <v>201</v>
      </c>
      <c r="X18" s="269">
        <v>154</v>
      </c>
      <c r="Y18" s="269">
        <v>1978</v>
      </c>
      <c r="Z18" s="269">
        <v>0</v>
      </c>
      <c r="AA18" s="269">
        <v>1</v>
      </c>
      <c r="AB18" s="269">
        <v>0</v>
      </c>
      <c r="AC18" s="269">
        <v>113</v>
      </c>
      <c r="AD18" s="269">
        <v>1</v>
      </c>
      <c r="AE18" s="269">
        <v>10</v>
      </c>
      <c r="AF18" s="269">
        <v>22</v>
      </c>
      <c r="AG18" s="269">
        <v>0</v>
      </c>
      <c r="AH18" s="269">
        <v>54</v>
      </c>
      <c r="AI18" s="269">
        <v>5</v>
      </c>
      <c r="AJ18" s="269">
        <v>10</v>
      </c>
      <c r="AK18" s="269">
        <v>5</v>
      </c>
      <c r="AL18" s="269">
        <v>21</v>
      </c>
      <c r="AM18" s="269">
        <v>70</v>
      </c>
      <c r="AN18" s="269">
        <v>1</v>
      </c>
      <c r="AO18" s="269">
        <v>16</v>
      </c>
      <c r="AP18" s="270">
        <v>5973</v>
      </c>
      <c r="AQ18" s="269">
        <v>12</v>
      </c>
      <c r="AR18" s="269">
        <v>161</v>
      </c>
      <c r="AS18" s="269">
        <v>0</v>
      </c>
      <c r="AT18" s="269">
        <v>38</v>
      </c>
      <c r="AU18" s="269">
        <v>36</v>
      </c>
      <c r="AV18" s="269">
        <v>-132</v>
      </c>
      <c r="AW18" s="270">
        <v>115</v>
      </c>
      <c r="AX18" s="269">
        <v>6088</v>
      </c>
      <c r="AY18" s="270">
        <v>19195</v>
      </c>
      <c r="AZ18" s="270">
        <v>19310</v>
      </c>
      <c r="BA18" s="269">
        <v>25283</v>
      </c>
      <c r="BB18" s="270">
        <v>-3085</v>
      </c>
      <c r="BC18" s="269">
        <v>16225</v>
      </c>
      <c r="BD18" s="270">
        <v>22198</v>
      </c>
      <c r="BE18" s="271"/>
      <c r="BG18" s="281" t="s">
        <v>459</v>
      </c>
      <c r="BH18" s="283" t="s">
        <v>34</v>
      </c>
      <c r="BI18" s="273">
        <f t="shared" si="0"/>
        <v>6088</v>
      </c>
      <c r="BJ18" s="274">
        <f t="shared" si="1"/>
        <v>3085</v>
      </c>
      <c r="BK18" s="275">
        <f t="shared" si="2"/>
        <v>0.50673455978975035</v>
      </c>
      <c r="BL18" s="276">
        <f t="shared" si="3"/>
        <v>0.49326544021024965</v>
      </c>
      <c r="BM18" s="277"/>
      <c r="BN18" s="281" t="s">
        <v>459</v>
      </c>
      <c r="BO18" s="283" t="s">
        <v>34</v>
      </c>
      <c r="BP18" s="278">
        <f t="shared" si="4"/>
        <v>19195</v>
      </c>
      <c r="BQ18" s="279">
        <f t="shared" si="5"/>
        <v>3085</v>
      </c>
      <c r="BR18" s="280">
        <f t="shared" si="6"/>
        <v>16110</v>
      </c>
      <c r="BS18" s="277"/>
    </row>
    <row r="19" spans="1:71" x14ac:dyDescent="0.2">
      <c r="A19" s="281" t="s">
        <v>460</v>
      </c>
      <c r="B19" s="284" t="s">
        <v>269</v>
      </c>
      <c r="C19" s="269">
        <v>0</v>
      </c>
      <c r="D19" s="269">
        <v>0</v>
      </c>
      <c r="E19" s="269">
        <v>0</v>
      </c>
      <c r="F19" s="269">
        <v>0</v>
      </c>
      <c r="G19" s="269">
        <v>0</v>
      </c>
      <c r="H19" s="269">
        <v>0</v>
      </c>
      <c r="I19" s="269">
        <v>4</v>
      </c>
      <c r="J19" s="269">
        <v>0</v>
      </c>
      <c r="K19" s="269">
        <v>0</v>
      </c>
      <c r="L19" s="269">
        <v>1</v>
      </c>
      <c r="M19" s="269">
        <v>3</v>
      </c>
      <c r="N19" s="269">
        <v>1</v>
      </c>
      <c r="O19" s="269">
        <v>0</v>
      </c>
      <c r="P19" s="269">
        <v>24</v>
      </c>
      <c r="Q19" s="269">
        <v>808</v>
      </c>
      <c r="R19" s="269">
        <v>606</v>
      </c>
      <c r="S19" s="269">
        <v>23</v>
      </c>
      <c r="T19" s="269">
        <v>5</v>
      </c>
      <c r="U19" s="269">
        <v>30</v>
      </c>
      <c r="V19" s="269">
        <v>29</v>
      </c>
      <c r="W19" s="269">
        <v>157</v>
      </c>
      <c r="X19" s="269">
        <v>7</v>
      </c>
      <c r="Y19" s="269">
        <v>133</v>
      </c>
      <c r="Z19" s="269">
        <v>0</v>
      </c>
      <c r="AA19" s="269">
        <v>12</v>
      </c>
      <c r="AB19" s="269">
        <v>0</v>
      </c>
      <c r="AC19" s="269">
        <v>0</v>
      </c>
      <c r="AD19" s="269">
        <v>0</v>
      </c>
      <c r="AE19" s="269">
        <v>0</v>
      </c>
      <c r="AF19" s="269">
        <v>0</v>
      </c>
      <c r="AG19" s="269">
        <v>0</v>
      </c>
      <c r="AH19" s="269">
        <v>4</v>
      </c>
      <c r="AI19" s="269">
        <v>0</v>
      </c>
      <c r="AJ19" s="269">
        <v>0</v>
      </c>
      <c r="AK19" s="269">
        <v>0</v>
      </c>
      <c r="AL19" s="269">
        <v>151</v>
      </c>
      <c r="AM19" s="269">
        <v>0</v>
      </c>
      <c r="AN19" s="269">
        <v>0</v>
      </c>
      <c r="AO19" s="269">
        <v>0</v>
      </c>
      <c r="AP19" s="270">
        <v>1998</v>
      </c>
      <c r="AQ19" s="269">
        <v>0</v>
      </c>
      <c r="AR19" s="269">
        <v>8</v>
      </c>
      <c r="AS19" s="269">
        <v>0</v>
      </c>
      <c r="AT19" s="269">
        <v>345</v>
      </c>
      <c r="AU19" s="269">
        <v>396</v>
      </c>
      <c r="AV19" s="269">
        <v>92</v>
      </c>
      <c r="AW19" s="270">
        <v>841</v>
      </c>
      <c r="AX19" s="269">
        <v>2839</v>
      </c>
      <c r="AY19" s="270">
        <v>4737</v>
      </c>
      <c r="AZ19" s="270">
        <v>5578</v>
      </c>
      <c r="BA19" s="269">
        <v>7576</v>
      </c>
      <c r="BB19" s="270">
        <v>-2642</v>
      </c>
      <c r="BC19" s="269">
        <v>2936</v>
      </c>
      <c r="BD19" s="270">
        <v>4934</v>
      </c>
      <c r="BE19" s="271"/>
      <c r="BG19" s="281" t="s">
        <v>460</v>
      </c>
      <c r="BH19" s="285" t="s">
        <v>269</v>
      </c>
      <c r="BI19" s="273">
        <f t="shared" si="0"/>
        <v>2839</v>
      </c>
      <c r="BJ19" s="274">
        <f t="shared" si="1"/>
        <v>2642</v>
      </c>
      <c r="BK19" s="275">
        <f t="shared" si="2"/>
        <v>0.93060936949630146</v>
      </c>
      <c r="BL19" s="276">
        <f t="shared" si="3"/>
        <v>6.9390630503698536E-2</v>
      </c>
      <c r="BM19" s="277"/>
      <c r="BN19" s="281" t="s">
        <v>460</v>
      </c>
      <c r="BO19" s="285" t="s">
        <v>269</v>
      </c>
      <c r="BP19" s="278">
        <f t="shared" si="4"/>
        <v>4737</v>
      </c>
      <c r="BQ19" s="279">
        <f t="shared" si="5"/>
        <v>2642</v>
      </c>
      <c r="BR19" s="280">
        <f t="shared" si="6"/>
        <v>2095</v>
      </c>
      <c r="BS19" s="277"/>
    </row>
    <row r="20" spans="1:71" x14ac:dyDescent="0.2">
      <c r="A20" s="281" t="s">
        <v>461</v>
      </c>
      <c r="B20" s="284" t="s">
        <v>270</v>
      </c>
      <c r="C20" s="269">
        <v>0</v>
      </c>
      <c r="D20" s="269">
        <v>0</v>
      </c>
      <c r="E20" s="269">
        <v>0</v>
      </c>
      <c r="F20" s="269">
        <v>0</v>
      </c>
      <c r="G20" s="269">
        <v>0</v>
      </c>
      <c r="H20" s="269">
        <v>0</v>
      </c>
      <c r="I20" s="269">
        <v>1</v>
      </c>
      <c r="J20" s="269">
        <v>0</v>
      </c>
      <c r="K20" s="269">
        <v>0</v>
      </c>
      <c r="L20" s="269">
        <v>9</v>
      </c>
      <c r="M20" s="269">
        <v>2</v>
      </c>
      <c r="N20" s="269">
        <v>1</v>
      </c>
      <c r="O20" s="269">
        <v>0</v>
      </c>
      <c r="P20" s="269">
        <v>11</v>
      </c>
      <c r="Q20" s="269">
        <v>25</v>
      </c>
      <c r="R20" s="269">
        <v>2252</v>
      </c>
      <c r="S20" s="269">
        <v>3</v>
      </c>
      <c r="T20" s="269">
        <v>6</v>
      </c>
      <c r="U20" s="269">
        <v>5</v>
      </c>
      <c r="V20" s="269">
        <v>12</v>
      </c>
      <c r="W20" s="269">
        <v>19</v>
      </c>
      <c r="X20" s="269">
        <v>1</v>
      </c>
      <c r="Y20" s="269">
        <v>1</v>
      </c>
      <c r="Z20" s="269">
        <v>0</v>
      </c>
      <c r="AA20" s="269">
        <v>0</v>
      </c>
      <c r="AB20" s="269">
        <v>0</v>
      </c>
      <c r="AC20" s="269">
        <v>0</v>
      </c>
      <c r="AD20" s="269">
        <v>0</v>
      </c>
      <c r="AE20" s="269">
        <v>0</v>
      </c>
      <c r="AF20" s="269">
        <v>0</v>
      </c>
      <c r="AG20" s="269">
        <v>0</v>
      </c>
      <c r="AH20" s="269">
        <v>0</v>
      </c>
      <c r="AI20" s="269">
        <v>0</v>
      </c>
      <c r="AJ20" s="269">
        <v>0</v>
      </c>
      <c r="AK20" s="269">
        <v>0</v>
      </c>
      <c r="AL20" s="269">
        <v>222</v>
      </c>
      <c r="AM20" s="269">
        <v>0</v>
      </c>
      <c r="AN20" s="269">
        <v>0</v>
      </c>
      <c r="AO20" s="269">
        <v>0</v>
      </c>
      <c r="AP20" s="270">
        <v>2570</v>
      </c>
      <c r="AQ20" s="269">
        <v>0</v>
      </c>
      <c r="AR20" s="269">
        <v>4</v>
      </c>
      <c r="AS20" s="269">
        <v>0</v>
      </c>
      <c r="AT20" s="269">
        <v>204</v>
      </c>
      <c r="AU20" s="269">
        <v>674</v>
      </c>
      <c r="AV20" s="269">
        <v>25</v>
      </c>
      <c r="AW20" s="270">
        <v>907</v>
      </c>
      <c r="AX20" s="269">
        <v>3477</v>
      </c>
      <c r="AY20" s="270">
        <v>14764</v>
      </c>
      <c r="AZ20" s="270">
        <v>15671</v>
      </c>
      <c r="BA20" s="269">
        <v>18241</v>
      </c>
      <c r="BB20" s="270">
        <v>-3477</v>
      </c>
      <c r="BC20" s="269">
        <v>12194</v>
      </c>
      <c r="BD20" s="270">
        <v>14764</v>
      </c>
      <c r="BE20" s="271"/>
      <c r="BG20" s="281" t="s">
        <v>461</v>
      </c>
      <c r="BH20" s="285" t="s">
        <v>270</v>
      </c>
      <c r="BI20" s="273">
        <f t="shared" si="0"/>
        <v>3477</v>
      </c>
      <c r="BJ20" s="274">
        <f t="shared" si="1"/>
        <v>3477</v>
      </c>
      <c r="BK20" s="275">
        <f t="shared" si="2"/>
        <v>1</v>
      </c>
      <c r="BL20" s="276">
        <f t="shared" si="3"/>
        <v>0</v>
      </c>
      <c r="BM20" s="277"/>
      <c r="BN20" s="281" t="s">
        <v>461</v>
      </c>
      <c r="BO20" s="285" t="s">
        <v>270</v>
      </c>
      <c r="BP20" s="278">
        <f t="shared" si="4"/>
        <v>14764</v>
      </c>
      <c r="BQ20" s="279">
        <f t="shared" si="5"/>
        <v>3477</v>
      </c>
      <c r="BR20" s="280">
        <f t="shared" si="6"/>
        <v>11287</v>
      </c>
      <c r="BS20" s="277"/>
    </row>
    <row r="21" spans="1:71" x14ac:dyDescent="0.2">
      <c r="A21" s="281" t="s">
        <v>462</v>
      </c>
      <c r="B21" s="284" t="s">
        <v>271</v>
      </c>
      <c r="C21" s="269">
        <v>2</v>
      </c>
      <c r="D21" s="269">
        <v>0</v>
      </c>
      <c r="E21" s="269">
        <v>0</v>
      </c>
      <c r="F21" s="269">
        <v>0</v>
      </c>
      <c r="G21" s="269">
        <v>0</v>
      </c>
      <c r="H21" s="269">
        <v>0</v>
      </c>
      <c r="I21" s="269">
        <v>0</v>
      </c>
      <c r="J21" s="269">
        <v>0</v>
      </c>
      <c r="K21" s="269">
        <v>0</v>
      </c>
      <c r="L21" s="269">
        <v>0</v>
      </c>
      <c r="M21" s="269">
        <v>0</v>
      </c>
      <c r="N21" s="269">
        <v>0</v>
      </c>
      <c r="O21" s="269">
        <v>0</v>
      </c>
      <c r="P21" s="269">
        <v>0</v>
      </c>
      <c r="Q21" s="269">
        <v>14</v>
      </c>
      <c r="R21" s="269">
        <v>85</v>
      </c>
      <c r="S21" s="269">
        <v>130</v>
      </c>
      <c r="T21" s="269">
        <v>0</v>
      </c>
      <c r="U21" s="269">
        <v>2</v>
      </c>
      <c r="V21" s="269">
        <v>17</v>
      </c>
      <c r="W21" s="269">
        <v>8</v>
      </c>
      <c r="X21" s="269">
        <v>3</v>
      </c>
      <c r="Y21" s="269">
        <v>4</v>
      </c>
      <c r="Z21" s="269">
        <v>0</v>
      </c>
      <c r="AA21" s="269">
        <v>0</v>
      </c>
      <c r="AB21" s="269">
        <v>0</v>
      </c>
      <c r="AC21" s="269">
        <v>43</v>
      </c>
      <c r="AD21" s="269">
        <v>0</v>
      </c>
      <c r="AE21" s="269">
        <v>0</v>
      </c>
      <c r="AF21" s="269">
        <v>0</v>
      </c>
      <c r="AG21" s="269">
        <v>0</v>
      </c>
      <c r="AH21" s="269">
        <v>39</v>
      </c>
      <c r="AI21" s="269">
        <v>0</v>
      </c>
      <c r="AJ21" s="269">
        <v>448</v>
      </c>
      <c r="AK21" s="269">
        <v>0</v>
      </c>
      <c r="AL21" s="269">
        <v>78</v>
      </c>
      <c r="AM21" s="269">
        <v>81</v>
      </c>
      <c r="AN21" s="269">
        <v>9</v>
      </c>
      <c r="AO21" s="269">
        <v>20</v>
      </c>
      <c r="AP21" s="270">
        <v>983</v>
      </c>
      <c r="AQ21" s="269">
        <v>8</v>
      </c>
      <c r="AR21" s="269">
        <v>62</v>
      </c>
      <c r="AS21" s="269">
        <v>0</v>
      </c>
      <c r="AT21" s="269">
        <v>1006</v>
      </c>
      <c r="AU21" s="269">
        <v>432</v>
      </c>
      <c r="AV21" s="269">
        <v>62</v>
      </c>
      <c r="AW21" s="270">
        <v>1570</v>
      </c>
      <c r="AX21" s="269">
        <v>2553</v>
      </c>
      <c r="AY21" s="270">
        <v>582</v>
      </c>
      <c r="AZ21" s="270">
        <v>2152</v>
      </c>
      <c r="BA21" s="269">
        <v>3135</v>
      </c>
      <c r="BB21" s="270">
        <v>-1665</v>
      </c>
      <c r="BC21" s="269">
        <v>487</v>
      </c>
      <c r="BD21" s="270">
        <v>1470</v>
      </c>
      <c r="BE21" s="271"/>
      <c r="BG21" s="281" t="s">
        <v>462</v>
      </c>
      <c r="BH21" s="285" t="s">
        <v>271</v>
      </c>
      <c r="BI21" s="273">
        <f t="shared" si="0"/>
        <v>2553</v>
      </c>
      <c r="BJ21" s="274">
        <f t="shared" si="1"/>
        <v>1665</v>
      </c>
      <c r="BK21" s="275">
        <f t="shared" si="2"/>
        <v>0.65217391304347827</v>
      </c>
      <c r="BL21" s="276">
        <f t="shared" si="3"/>
        <v>0.34782608695652173</v>
      </c>
      <c r="BM21" s="277"/>
      <c r="BN21" s="281" t="s">
        <v>462</v>
      </c>
      <c r="BO21" s="285" t="s">
        <v>271</v>
      </c>
      <c r="BP21" s="278">
        <f t="shared" si="4"/>
        <v>582</v>
      </c>
      <c r="BQ21" s="279">
        <f t="shared" si="5"/>
        <v>1665</v>
      </c>
      <c r="BR21" s="280">
        <f t="shared" si="6"/>
        <v>-1083</v>
      </c>
      <c r="BS21" s="277"/>
    </row>
    <row r="22" spans="1:71" x14ac:dyDescent="0.2">
      <c r="A22" s="281" t="s">
        <v>463</v>
      </c>
      <c r="B22" s="284" t="s">
        <v>281</v>
      </c>
      <c r="C22" s="269">
        <v>0</v>
      </c>
      <c r="D22" s="269">
        <v>0</v>
      </c>
      <c r="E22" s="269">
        <v>0</v>
      </c>
      <c r="F22" s="269">
        <v>0</v>
      </c>
      <c r="G22" s="269">
        <v>0</v>
      </c>
      <c r="H22" s="269">
        <v>0</v>
      </c>
      <c r="I22" s="269">
        <v>0</v>
      </c>
      <c r="J22" s="269">
        <v>0</v>
      </c>
      <c r="K22" s="269">
        <v>0</v>
      </c>
      <c r="L22" s="269">
        <v>0</v>
      </c>
      <c r="M22" s="269">
        <v>0</v>
      </c>
      <c r="N22" s="269">
        <v>0</v>
      </c>
      <c r="O22" s="269">
        <v>0</v>
      </c>
      <c r="P22" s="269">
        <v>61</v>
      </c>
      <c r="Q22" s="269">
        <v>39</v>
      </c>
      <c r="R22" s="269">
        <v>146</v>
      </c>
      <c r="S22" s="269">
        <v>207</v>
      </c>
      <c r="T22" s="269">
        <v>574</v>
      </c>
      <c r="U22" s="269">
        <v>338</v>
      </c>
      <c r="V22" s="269">
        <v>4183</v>
      </c>
      <c r="W22" s="269">
        <v>217</v>
      </c>
      <c r="X22" s="269">
        <v>95</v>
      </c>
      <c r="Y22" s="269">
        <v>6</v>
      </c>
      <c r="Z22" s="269">
        <v>0</v>
      </c>
      <c r="AA22" s="269">
        <v>0</v>
      </c>
      <c r="AB22" s="269">
        <v>0</v>
      </c>
      <c r="AC22" s="269">
        <v>1</v>
      </c>
      <c r="AD22" s="269">
        <v>0</v>
      </c>
      <c r="AE22" s="269">
        <v>0</v>
      </c>
      <c r="AF22" s="269">
        <v>0</v>
      </c>
      <c r="AG22" s="269">
        <v>0</v>
      </c>
      <c r="AH22" s="269">
        <v>28</v>
      </c>
      <c r="AI22" s="269">
        <v>37</v>
      </c>
      <c r="AJ22" s="269">
        <v>0</v>
      </c>
      <c r="AK22" s="269">
        <v>0</v>
      </c>
      <c r="AL22" s="269">
        <v>224</v>
      </c>
      <c r="AM22" s="269">
        <v>0</v>
      </c>
      <c r="AN22" s="269">
        <v>14</v>
      </c>
      <c r="AO22" s="269">
        <v>30</v>
      </c>
      <c r="AP22" s="270">
        <v>6200</v>
      </c>
      <c r="AQ22" s="269">
        <v>0</v>
      </c>
      <c r="AR22" s="269">
        <v>90</v>
      </c>
      <c r="AS22" s="269">
        <v>0</v>
      </c>
      <c r="AT22" s="269">
        <v>0</v>
      </c>
      <c r="AU22" s="269">
        <v>0</v>
      </c>
      <c r="AV22" s="269">
        <v>-116</v>
      </c>
      <c r="AW22" s="270">
        <v>-26</v>
      </c>
      <c r="AX22" s="269">
        <v>6174</v>
      </c>
      <c r="AY22" s="270">
        <v>1829</v>
      </c>
      <c r="AZ22" s="270">
        <v>1803</v>
      </c>
      <c r="BA22" s="269">
        <v>8003</v>
      </c>
      <c r="BB22" s="270">
        <v>-6023</v>
      </c>
      <c r="BC22" s="269">
        <v>-4220</v>
      </c>
      <c r="BD22" s="270">
        <v>1980</v>
      </c>
      <c r="BE22" s="271"/>
      <c r="BG22" s="281" t="s">
        <v>463</v>
      </c>
      <c r="BH22" s="285" t="s">
        <v>281</v>
      </c>
      <c r="BI22" s="273">
        <f t="shared" si="0"/>
        <v>6174</v>
      </c>
      <c r="BJ22" s="274">
        <f t="shared" si="1"/>
        <v>6023</v>
      </c>
      <c r="BK22" s="275">
        <f t="shared" si="2"/>
        <v>0.97554259799157761</v>
      </c>
      <c r="BL22" s="276">
        <f t="shared" si="3"/>
        <v>2.4457402008422391E-2</v>
      </c>
      <c r="BM22" s="277"/>
      <c r="BN22" s="281" t="s">
        <v>463</v>
      </c>
      <c r="BO22" s="285" t="s">
        <v>281</v>
      </c>
      <c r="BP22" s="278">
        <f t="shared" si="4"/>
        <v>1829</v>
      </c>
      <c r="BQ22" s="279">
        <f t="shared" si="5"/>
        <v>6023</v>
      </c>
      <c r="BR22" s="280">
        <f t="shared" si="6"/>
        <v>-4194</v>
      </c>
      <c r="BS22" s="277"/>
    </row>
    <row r="23" spans="1:71" x14ac:dyDescent="0.2">
      <c r="A23" s="281" t="s">
        <v>464</v>
      </c>
      <c r="B23" s="282" t="s">
        <v>35</v>
      </c>
      <c r="C23" s="269">
        <v>0</v>
      </c>
      <c r="D23" s="269">
        <v>0</v>
      </c>
      <c r="E23" s="269">
        <v>0</v>
      </c>
      <c r="F23" s="269">
        <v>0</v>
      </c>
      <c r="G23" s="269">
        <v>0</v>
      </c>
      <c r="H23" s="269">
        <v>0</v>
      </c>
      <c r="I23" s="269">
        <v>1</v>
      </c>
      <c r="J23" s="269">
        <v>0</v>
      </c>
      <c r="K23" s="269">
        <v>0</v>
      </c>
      <c r="L23" s="269">
        <v>0</v>
      </c>
      <c r="M23" s="269">
        <v>0</v>
      </c>
      <c r="N23" s="269">
        <v>0</v>
      </c>
      <c r="O23" s="269">
        <v>0</v>
      </c>
      <c r="P23" s="269">
        <v>19</v>
      </c>
      <c r="Q23" s="269">
        <v>120</v>
      </c>
      <c r="R23" s="269">
        <v>350</v>
      </c>
      <c r="S23" s="269">
        <v>30</v>
      </c>
      <c r="T23" s="269">
        <v>42</v>
      </c>
      <c r="U23" s="269">
        <v>268</v>
      </c>
      <c r="V23" s="269">
        <v>251</v>
      </c>
      <c r="W23" s="269">
        <v>641</v>
      </c>
      <c r="X23" s="269">
        <v>18</v>
      </c>
      <c r="Y23" s="269">
        <v>165</v>
      </c>
      <c r="Z23" s="269">
        <v>0</v>
      </c>
      <c r="AA23" s="269">
        <v>0</v>
      </c>
      <c r="AB23" s="269">
        <v>0</v>
      </c>
      <c r="AC23" s="269">
        <v>8</v>
      </c>
      <c r="AD23" s="269">
        <v>0</v>
      </c>
      <c r="AE23" s="269">
        <v>0</v>
      </c>
      <c r="AF23" s="269">
        <v>2</v>
      </c>
      <c r="AG23" s="269">
        <v>0</v>
      </c>
      <c r="AH23" s="269">
        <v>23</v>
      </c>
      <c r="AI23" s="269">
        <v>10</v>
      </c>
      <c r="AJ23" s="269">
        <v>3</v>
      </c>
      <c r="AK23" s="269">
        <v>0</v>
      </c>
      <c r="AL23" s="269">
        <v>127</v>
      </c>
      <c r="AM23" s="269">
        <v>16</v>
      </c>
      <c r="AN23" s="269">
        <v>0</v>
      </c>
      <c r="AO23" s="269">
        <v>3</v>
      </c>
      <c r="AP23" s="270">
        <v>2097</v>
      </c>
      <c r="AQ23" s="269">
        <v>31</v>
      </c>
      <c r="AR23" s="269">
        <v>1907</v>
      </c>
      <c r="AS23" s="269">
        <v>0</v>
      </c>
      <c r="AT23" s="269">
        <v>660</v>
      </c>
      <c r="AU23" s="269">
        <v>441</v>
      </c>
      <c r="AV23" s="269">
        <v>20</v>
      </c>
      <c r="AW23" s="270">
        <v>3059</v>
      </c>
      <c r="AX23" s="269">
        <v>5156</v>
      </c>
      <c r="AY23" s="270">
        <v>1852</v>
      </c>
      <c r="AZ23" s="270">
        <v>4911</v>
      </c>
      <c r="BA23" s="269">
        <v>7008</v>
      </c>
      <c r="BB23" s="270">
        <v>-4760</v>
      </c>
      <c r="BC23" s="269">
        <v>151</v>
      </c>
      <c r="BD23" s="270">
        <v>2248</v>
      </c>
      <c r="BE23" s="271"/>
      <c r="BG23" s="281" t="s">
        <v>464</v>
      </c>
      <c r="BH23" s="283" t="s">
        <v>35</v>
      </c>
      <c r="BI23" s="273">
        <f t="shared" si="0"/>
        <v>5156</v>
      </c>
      <c r="BJ23" s="274">
        <f t="shared" si="1"/>
        <v>4760</v>
      </c>
      <c r="BK23" s="275">
        <f t="shared" si="2"/>
        <v>0.92319627618308764</v>
      </c>
      <c r="BL23" s="276">
        <f t="shared" si="3"/>
        <v>7.6803723816912361E-2</v>
      </c>
      <c r="BM23" s="277"/>
      <c r="BN23" s="281" t="s">
        <v>464</v>
      </c>
      <c r="BO23" s="283" t="s">
        <v>35</v>
      </c>
      <c r="BP23" s="278">
        <f t="shared" si="4"/>
        <v>1852</v>
      </c>
      <c r="BQ23" s="279">
        <f t="shared" si="5"/>
        <v>4760</v>
      </c>
      <c r="BR23" s="280">
        <f t="shared" si="6"/>
        <v>-2908</v>
      </c>
      <c r="BS23" s="277"/>
    </row>
    <row r="24" spans="1:71" x14ac:dyDescent="0.2">
      <c r="A24" s="281" t="s">
        <v>465</v>
      </c>
      <c r="B24" s="282" t="s">
        <v>466</v>
      </c>
      <c r="C24" s="269">
        <v>0</v>
      </c>
      <c r="D24" s="269">
        <v>0</v>
      </c>
      <c r="E24" s="269">
        <v>0</v>
      </c>
      <c r="F24" s="269">
        <v>0</v>
      </c>
      <c r="G24" s="269">
        <v>1</v>
      </c>
      <c r="H24" s="269">
        <v>0</v>
      </c>
      <c r="I24" s="269">
        <v>0</v>
      </c>
      <c r="J24" s="269">
        <v>1</v>
      </c>
      <c r="K24" s="269">
        <v>0</v>
      </c>
      <c r="L24" s="269">
        <v>0</v>
      </c>
      <c r="M24" s="269">
        <v>0</v>
      </c>
      <c r="N24" s="269">
        <v>0</v>
      </c>
      <c r="O24" s="269">
        <v>0</v>
      </c>
      <c r="P24" s="269">
        <v>1</v>
      </c>
      <c r="Q24" s="269">
        <v>4</v>
      </c>
      <c r="R24" s="269">
        <v>3</v>
      </c>
      <c r="S24" s="269">
        <v>0</v>
      </c>
      <c r="T24" s="269">
        <v>0</v>
      </c>
      <c r="U24" s="269">
        <v>0</v>
      </c>
      <c r="V24" s="269">
        <v>347</v>
      </c>
      <c r="W24" s="269">
        <v>126</v>
      </c>
      <c r="X24" s="269">
        <v>0</v>
      </c>
      <c r="Y24" s="269">
        <v>34</v>
      </c>
      <c r="Z24" s="269">
        <v>0</v>
      </c>
      <c r="AA24" s="269">
        <v>0</v>
      </c>
      <c r="AB24" s="269">
        <v>0</v>
      </c>
      <c r="AC24" s="269">
        <v>11</v>
      </c>
      <c r="AD24" s="269">
        <v>1</v>
      </c>
      <c r="AE24" s="269">
        <v>0</v>
      </c>
      <c r="AF24" s="269">
        <v>3</v>
      </c>
      <c r="AG24" s="269">
        <v>0</v>
      </c>
      <c r="AH24" s="269">
        <v>21</v>
      </c>
      <c r="AI24" s="269">
        <v>3</v>
      </c>
      <c r="AJ24" s="269">
        <v>0</v>
      </c>
      <c r="AK24" s="269">
        <v>0</v>
      </c>
      <c r="AL24" s="269">
        <v>21</v>
      </c>
      <c r="AM24" s="269">
        <v>9</v>
      </c>
      <c r="AN24" s="269">
        <v>0</v>
      </c>
      <c r="AO24" s="269">
        <v>0</v>
      </c>
      <c r="AP24" s="270">
        <v>586</v>
      </c>
      <c r="AQ24" s="269">
        <v>3</v>
      </c>
      <c r="AR24" s="269">
        <v>1903</v>
      </c>
      <c r="AS24" s="269">
        <v>0</v>
      </c>
      <c r="AT24" s="269">
        <v>1942</v>
      </c>
      <c r="AU24" s="269">
        <v>196</v>
      </c>
      <c r="AV24" s="269">
        <v>-91</v>
      </c>
      <c r="AW24" s="270">
        <v>3953</v>
      </c>
      <c r="AX24" s="269">
        <v>4539</v>
      </c>
      <c r="AY24" s="270">
        <v>8452</v>
      </c>
      <c r="AZ24" s="270">
        <v>12405</v>
      </c>
      <c r="BA24" s="269">
        <v>12991</v>
      </c>
      <c r="BB24" s="270">
        <v>0</v>
      </c>
      <c r="BC24" s="269">
        <v>12405</v>
      </c>
      <c r="BD24" s="270">
        <v>12991</v>
      </c>
      <c r="BE24" s="271"/>
      <c r="BG24" s="281" t="s">
        <v>465</v>
      </c>
      <c r="BH24" s="283" t="s">
        <v>466</v>
      </c>
      <c r="BI24" s="273">
        <f t="shared" si="0"/>
        <v>4539</v>
      </c>
      <c r="BJ24" s="274">
        <f t="shared" si="1"/>
        <v>0</v>
      </c>
      <c r="BK24" s="275">
        <f t="shared" si="2"/>
        <v>0</v>
      </c>
      <c r="BL24" s="276">
        <f t="shared" si="3"/>
        <v>1</v>
      </c>
      <c r="BM24" s="277"/>
      <c r="BN24" s="281" t="s">
        <v>465</v>
      </c>
      <c r="BO24" s="283" t="s">
        <v>466</v>
      </c>
      <c r="BP24" s="278">
        <f t="shared" si="4"/>
        <v>8452</v>
      </c>
      <c r="BQ24" s="279">
        <f t="shared" si="5"/>
        <v>0</v>
      </c>
      <c r="BR24" s="280">
        <f t="shared" si="6"/>
        <v>8452</v>
      </c>
      <c r="BS24" s="277"/>
    </row>
    <row r="25" spans="1:71" x14ac:dyDescent="0.2">
      <c r="A25" s="281" t="s">
        <v>467</v>
      </c>
      <c r="B25" s="282" t="s">
        <v>192</v>
      </c>
      <c r="C25" s="269">
        <v>0</v>
      </c>
      <c r="D25" s="269">
        <v>0</v>
      </c>
      <c r="E25" s="269">
        <v>0</v>
      </c>
      <c r="F25" s="269">
        <v>0</v>
      </c>
      <c r="G25" s="269">
        <v>0</v>
      </c>
      <c r="H25" s="269">
        <v>0</v>
      </c>
      <c r="I25" s="269">
        <v>0</v>
      </c>
      <c r="J25" s="269">
        <v>0</v>
      </c>
      <c r="K25" s="269">
        <v>0</v>
      </c>
      <c r="L25" s="269">
        <v>0</v>
      </c>
      <c r="M25" s="269">
        <v>0</v>
      </c>
      <c r="N25" s="269">
        <v>0</v>
      </c>
      <c r="O25" s="269">
        <v>0</v>
      </c>
      <c r="P25" s="269">
        <v>0</v>
      </c>
      <c r="Q25" s="269">
        <v>0</v>
      </c>
      <c r="R25" s="269">
        <v>8</v>
      </c>
      <c r="S25" s="269">
        <v>0</v>
      </c>
      <c r="T25" s="269">
        <v>0</v>
      </c>
      <c r="U25" s="269">
        <v>0</v>
      </c>
      <c r="V25" s="269">
        <v>0</v>
      </c>
      <c r="W25" s="269">
        <v>9110</v>
      </c>
      <c r="X25" s="269">
        <v>0</v>
      </c>
      <c r="Y25" s="269">
        <v>0</v>
      </c>
      <c r="Z25" s="269">
        <v>0</v>
      </c>
      <c r="AA25" s="269">
        <v>0</v>
      </c>
      <c r="AB25" s="269">
        <v>0</v>
      </c>
      <c r="AC25" s="269">
        <v>0</v>
      </c>
      <c r="AD25" s="269">
        <v>0</v>
      </c>
      <c r="AE25" s="269">
        <v>0</v>
      </c>
      <c r="AF25" s="269">
        <v>7</v>
      </c>
      <c r="AG25" s="269">
        <v>0</v>
      </c>
      <c r="AH25" s="269">
        <v>67</v>
      </c>
      <c r="AI25" s="269">
        <v>2</v>
      </c>
      <c r="AJ25" s="269">
        <v>0</v>
      </c>
      <c r="AK25" s="269">
        <v>0</v>
      </c>
      <c r="AL25" s="269">
        <v>546</v>
      </c>
      <c r="AM25" s="269">
        <v>0</v>
      </c>
      <c r="AN25" s="269">
        <v>0</v>
      </c>
      <c r="AO25" s="269">
        <v>0</v>
      </c>
      <c r="AP25" s="270">
        <v>9740</v>
      </c>
      <c r="AQ25" s="269">
        <v>0</v>
      </c>
      <c r="AR25" s="269">
        <v>3595</v>
      </c>
      <c r="AS25" s="269">
        <v>0</v>
      </c>
      <c r="AT25" s="269">
        <v>1826</v>
      </c>
      <c r="AU25" s="269">
        <v>354</v>
      </c>
      <c r="AV25" s="269">
        <v>137</v>
      </c>
      <c r="AW25" s="270">
        <v>5912</v>
      </c>
      <c r="AX25" s="269">
        <v>15652</v>
      </c>
      <c r="AY25" s="270">
        <v>16677</v>
      </c>
      <c r="AZ25" s="270">
        <v>22589</v>
      </c>
      <c r="BA25" s="269">
        <v>32329</v>
      </c>
      <c r="BB25" s="270">
        <v>-12823</v>
      </c>
      <c r="BC25" s="269">
        <v>9766</v>
      </c>
      <c r="BD25" s="270">
        <v>19506</v>
      </c>
      <c r="BE25" s="271"/>
      <c r="BG25" s="281" t="s">
        <v>467</v>
      </c>
      <c r="BH25" s="283" t="s">
        <v>192</v>
      </c>
      <c r="BI25" s="273">
        <f t="shared" si="0"/>
        <v>15652</v>
      </c>
      <c r="BJ25" s="274">
        <f t="shared" si="1"/>
        <v>12823</v>
      </c>
      <c r="BK25" s="275">
        <f t="shared" si="2"/>
        <v>0.81925632507027857</v>
      </c>
      <c r="BL25" s="276">
        <f t="shared" si="3"/>
        <v>0.18074367492972143</v>
      </c>
      <c r="BM25" s="277"/>
      <c r="BN25" s="281" t="s">
        <v>467</v>
      </c>
      <c r="BO25" s="283" t="s">
        <v>192</v>
      </c>
      <c r="BP25" s="278">
        <f t="shared" si="4"/>
        <v>16677</v>
      </c>
      <c r="BQ25" s="279">
        <f t="shared" si="5"/>
        <v>12823</v>
      </c>
      <c r="BR25" s="280">
        <f t="shared" si="6"/>
        <v>3854</v>
      </c>
      <c r="BS25" s="277"/>
    </row>
    <row r="26" spans="1:71" x14ac:dyDescent="0.2">
      <c r="A26" s="281" t="s">
        <v>468</v>
      </c>
      <c r="B26" s="282" t="s">
        <v>50</v>
      </c>
      <c r="C26" s="269">
        <v>7</v>
      </c>
      <c r="D26" s="269">
        <v>0</v>
      </c>
      <c r="E26" s="269">
        <v>0</v>
      </c>
      <c r="F26" s="269">
        <v>0</v>
      </c>
      <c r="G26" s="269">
        <v>351</v>
      </c>
      <c r="H26" s="269">
        <v>6</v>
      </c>
      <c r="I26" s="269">
        <v>87</v>
      </c>
      <c r="J26" s="269">
        <v>62</v>
      </c>
      <c r="K26" s="269">
        <v>1</v>
      </c>
      <c r="L26" s="269">
        <v>8</v>
      </c>
      <c r="M26" s="269">
        <v>12</v>
      </c>
      <c r="N26" s="269">
        <v>62</v>
      </c>
      <c r="O26" s="269">
        <v>89</v>
      </c>
      <c r="P26" s="269">
        <v>68</v>
      </c>
      <c r="Q26" s="269">
        <v>6</v>
      </c>
      <c r="R26" s="269">
        <v>44</v>
      </c>
      <c r="S26" s="269">
        <v>11</v>
      </c>
      <c r="T26" s="269">
        <v>11</v>
      </c>
      <c r="U26" s="269">
        <v>9</v>
      </c>
      <c r="V26" s="269">
        <v>100</v>
      </c>
      <c r="W26" s="269">
        <v>31</v>
      </c>
      <c r="X26" s="269">
        <v>403</v>
      </c>
      <c r="Y26" s="269">
        <v>65</v>
      </c>
      <c r="Z26" s="269">
        <v>4</v>
      </c>
      <c r="AA26" s="269">
        <v>5</v>
      </c>
      <c r="AB26" s="269">
        <v>6</v>
      </c>
      <c r="AC26" s="269">
        <v>233</v>
      </c>
      <c r="AD26" s="269">
        <v>117</v>
      </c>
      <c r="AE26" s="269">
        <v>0</v>
      </c>
      <c r="AF26" s="269">
        <v>43</v>
      </c>
      <c r="AG26" s="269">
        <v>7</v>
      </c>
      <c r="AH26" s="269">
        <v>110</v>
      </c>
      <c r="AI26" s="269">
        <v>408</v>
      </c>
      <c r="AJ26" s="269">
        <v>102</v>
      </c>
      <c r="AK26" s="269">
        <v>104</v>
      </c>
      <c r="AL26" s="269">
        <v>75</v>
      </c>
      <c r="AM26" s="269">
        <v>389</v>
      </c>
      <c r="AN26" s="269">
        <v>58</v>
      </c>
      <c r="AO26" s="269">
        <v>124</v>
      </c>
      <c r="AP26" s="270">
        <v>3218</v>
      </c>
      <c r="AQ26" s="269">
        <v>115</v>
      </c>
      <c r="AR26" s="269">
        <v>1719</v>
      </c>
      <c r="AS26" s="269">
        <v>0</v>
      </c>
      <c r="AT26" s="269">
        <v>228</v>
      </c>
      <c r="AU26" s="269">
        <v>76</v>
      </c>
      <c r="AV26" s="269">
        <v>31</v>
      </c>
      <c r="AW26" s="270">
        <v>2169</v>
      </c>
      <c r="AX26" s="269">
        <v>5387</v>
      </c>
      <c r="AY26" s="270">
        <v>4783</v>
      </c>
      <c r="AZ26" s="270">
        <v>6952</v>
      </c>
      <c r="BA26" s="269">
        <v>10170</v>
      </c>
      <c r="BB26" s="270">
        <v>-2747</v>
      </c>
      <c r="BC26" s="269">
        <v>4205</v>
      </c>
      <c r="BD26" s="270">
        <v>7423</v>
      </c>
      <c r="BE26" s="271"/>
      <c r="BG26" s="281" t="s">
        <v>468</v>
      </c>
      <c r="BH26" s="283" t="s">
        <v>50</v>
      </c>
      <c r="BI26" s="273">
        <f t="shared" si="0"/>
        <v>5387</v>
      </c>
      <c r="BJ26" s="274">
        <f t="shared" si="1"/>
        <v>2747</v>
      </c>
      <c r="BK26" s="275">
        <f t="shared" si="2"/>
        <v>0.5099313161314275</v>
      </c>
      <c r="BL26" s="276">
        <f t="shared" si="3"/>
        <v>0.4900686838685725</v>
      </c>
      <c r="BM26" s="277"/>
      <c r="BN26" s="281" t="s">
        <v>468</v>
      </c>
      <c r="BO26" s="283" t="s">
        <v>50</v>
      </c>
      <c r="BP26" s="278">
        <f t="shared" si="4"/>
        <v>4783</v>
      </c>
      <c r="BQ26" s="279">
        <f t="shared" si="5"/>
        <v>2747</v>
      </c>
      <c r="BR26" s="280">
        <f t="shared" si="6"/>
        <v>2036</v>
      </c>
      <c r="BS26" s="277"/>
    </row>
    <row r="27" spans="1:71" x14ac:dyDescent="0.2">
      <c r="A27" s="281" t="s">
        <v>469</v>
      </c>
      <c r="B27" s="282" t="s">
        <v>36</v>
      </c>
      <c r="C27" s="269">
        <v>17</v>
      </c>
      <c r="D27" s="269">
        <v>0</v>
      </c>
      <c r="E27" s="269">
        <v>0</v>
      </c>
      <c r="F27" s="269">
        <v>0</v>
      </c>
      <c r="G27" s="269">
        <v>19</v>
      </c>
      <c r="H27" s="269">
        <v>1</v>
      </c>
      <c r="I27" s="269">
        <v>22</v>
      </c>
      <c r="J27" s="269">
        <v>54</v>
      </c>
      <c r="K27" s="269">
        <v>1</v>
      </c>
      <c r="L27" s="269">
        <v>11</v>
      </c>
      <c r="M27" s="269">
        <v>7</v>
      </c>
      <c r="N27" s="269">
        <v>31</v>
      </c>
      <c r="O27" s="269">
        <v>8</v>
      </c>
      <c r="P27" s="269">
        <v>85</v>
      </c>
      <c r="Q27" s="269">
        <v>9</v>
      </c>
      <c r="R27" s="269">
        <v>25</v>
      </c>
      <c r="S27" s="269">
        <v>2</v>
      </c>
      <c r="T27" s="269">
        <v>6</v>
      </c>
      <c r="U27" s="269">
        <v>4</v>
      </c>
      <c r="V27" s="269">
        <v>21</v>
      </c>
      <c r="W27" s="269">
        <v>12</v>
      </c>
      <c r="X27" s="269">
        <v>10</v>
      </c>
      <c r="Y27" s="269">
        <v>13</v>
      </c>
      <c r="Z27" s="269">
        <v>6</v>
      </c>
      <c r="AA27" s="269">
        <v>36</v>
      </c>
      <c r="AB27" s="269">
        <v>5</v>
      </c>
      <c r="AC27" s="269">
        <v>113</v>
      </c>
      <c r="AD27" s="269">
        <v>19</v>
      </c>
      <c r="AE27" s="269">
        <v>284</v>
      </c>
      <c r="AF27" s="269">
        <v>32</v>
      </c>
      <c r="AG27" s="269">
        <v>1</v>
      </c>
      <c r="AH27" s="269">
        <v>100</v>
      </c>
      <c r="AI27" s="269">
        <v>116</v>
      </c>
      <c r="AJ27" s="269">
        <v>71</v>
      </c>
      <c r="AK27" s="269">
        <v>3</v>
      </c>
      <c r="AL27" s="269">
        <v>16</v>
      </c>
      <c r="AM27" s="269">
        <v>134</v>
      </c>
      <c r="AN27" s="269">
        <v>0</v>
      </c>
      <c r="AO27" s="269">
        <v>0</v>
      </c>
      <c r="AP27" s="270">
        <v>1294</v>
      </c>
      <c r="AQ27" s="269">
        <v>0</v>
      </c>
      <c r="AR27" s="269">
        <v>0</v>
      </c>
      <c r="AS27" s="269">
        <v>0</v>
      </c>
      <c r="AT27" s="269">
        <v>17089</v>
      </c>
      <c r="AU27" s="269">
        <v>1027</v>
      </c>
      <c r="AV27" s="269">
        <v>0</v>
      </c>
      <c r="AW27" s="270">
        <v>18116</v>
      </c>
      <c r="AX27" s="269">
        <v>19410</v>
      </c>
      <c r="AY27" s="270">
        <v>0</v>
      </c>
      <c r="AZ27" s="270">
        <v>18116</v>
      </c>
      <c r="BA27" s="269">
        <v>19410</v>
      </c>
      <c r="BB27" s="270">
        <v>0</v>
      </c>
      <c r="BC27" s="269">
        <v>18116</v>
      </c>
      <c r="BD27" s="270">
        <v>19410</v>
      </c>
      <c r="BE27" s="271"/>
      <c r="BG27" s="281" t="s">
        <v>469</v>
      </c>
      <c r="BH27" s="283" t="s">
        <v>36</v>
      </c>
      <c r="BI27" s="273">
        <f t="shared" si="0"/>
        <v>19410</v>
      </c>
      <c r="BJ27" s="274">
        <f t="shared" si="1"/>
        <v>0</v>
      </c>
      <c r="BK27" s="275">
        <f t="shared" si="2"/>
        <v>0</v>
      </c>
      <c r="BL27" s="276">
        <f t="shared" si="3"/>
        <v>1</v>
      </c>
      <c r="BM27" s="277"/>
      <c r="BN27" s="281" t="s">
        <v>469</v>
      </c>
      <c r="BO27" s="283" t="s">
        <v>36</v>
      </c>
      <c r="BP27" s="278">
        <f t="shared" si="4"/>
        <v>0</v>
      </c>
      <c r="BQ27" s="279">
        <f t="shared" si="5"/>
        <v>0</v>
      </c>
      <c r="BR27" s="280">
        <f t="shared" si="6"/>
        <v>0</v>
      </c>
      <c r="BS27" s="277"/>
    </row>
    <row r="28" spans="1:71" x14ac:dyDescent="0.2">
      <c r="A28" s="281" t="s">
        <v>470</v>
      </c>
      <c r="B28" s="282" t="s">
        <v>193</v>
      </c>
      <c r="C28" s="269">
        <v>58</v>
      </c>
      <c r="D28" s="269">
        <v>0</v>
      </c>
      <c r="E28" s="269">
        <v>0</v>
      </c>
      <c r="F28" s="269">
        <v>1</v>
      </c>
      <c r="G28" s="269">
        <v>516</v>
      </c>
      <c r="H28" s="269">
        <v>9</v>
      </c>
      <c r="I28" s="269">
        <v>270</v>
      </c>
      <c r="J28" s="269">
        <v>504</v>
      </c>
      <c r="K28" s="269">
        <v>8</v>
      </c>
      <c r="L28" s="269">
        <v>126</v>
      </c>
      <c r="M28" s="269">
        <v>65</v>
      </c>
      <c r="N28" s="269">
        <v>338</v>
      </c>
      <c r="O28" s="269">
        <v>97</v>
      </c>
      <c r="P28" s="269">
        <v>534</v>
      </c>
      <c r="Q28" s="269">
        <v>70</v>
      </c>
      <c r="R28" s="269">
        <v>161</v>
      </c>
      <c r="S28" s="269">
        <v>14</v>
      </c>
      <c r="T28" s="269">
        <v>58</v>
      </c>
      <c r="U28" s="269">
        <v>20</v>
      </c>
      <c r="V28" s="269">
        <v>73</v>
      </c>
      <c r="W28" s="269">
        <v>244</v>
      </c>
      <c r="X28" s="269">
        <v>108</v>
      </c>
      <c r="Y28" s="269">
        <v>62</v>
      </c>
      <c r="Z28" s="269">
        <v>50</v>
      </c>
      <c r="AA28" s="269">
        <v>52</v>
      </c>
      <c r="AB28" s="269">
        <v>129</v>
      </c>
      <c r="AC28" s="269">
        <v>866</v>
      </c>
      <c r="AD28" s="269">
        <v>35</v>
      </c>
      <c r="AE28" s="269">
        <v>52</v>
      </c>
      <c r="AF28" s="269">
        <v>110</v>
      </c>
      <c r="AG28" s="269">
        <v>0</v>
      </c>
      <c r="AH28" s="269">
        <v>148</v>
      </c>
      <c r="AI28" s="269">
        <v>399</v>
      </c>
      <c r="AJ28" s="269">
        <v>341</v>
      </c>
      <c r="AK28" s="269">
        <v>9</v>
      </c>
      <c r="AL28" s="269">
        <v>65</v>
      </c>
      <c r="AM28" s="269">
        <v>1553</v>
      </c>
      <c r="AN28" s="269">
        <v>0</v>
      </c>
      <c r="AO28" s="269">
        <v>13</v>
      </c>
      <c r="AP28" s="270">
        <v>7158</v>
      </c>
      <c r="AQ28" s="269">
        <v>2</v>
      </c>
      <c r="AR28" s="269">
        <v>3965</v>
      </c>
      <c r="AS28" s="269">
        <v>0</v>
      </c>
      <c r="AT28" s="269">
        <v>0</v>
      </c>
      <c r="AU28" s="269">
        <v>0</v>
      </c>
      <c r="AV28" s="269">
        <v>0</v>
      </c>
      <c r="AW28" s="270">
        <v>3967</v>
      </c>
      <c r="AX28" s="269">
        <v>11125</v>
      </c>
      <c r="AY28" s="270">
        <v>2</v>
      </c>
      <c r="AZ28" s="270">
        <v>3969</v>
      </c>
      <c r="BA28" s="269">
        <v>11127</v>
      </c>
      <c r="BB28" s="270">
        <v>-10644</v>
      </c>
      <c r="BC28" s="269">
        <v>-6675</v>
      </c>
      <c r="BD28" s="270">
        <v>483</v>
      </c>
      <c r="BE28" s="271"/>
      <c r="BG28" s="281" t="s">
        <v>470</v>
      </c>
      <c r="BH28" s="283" t="s">
        <v>193</v>
      </c>
      <c r="BI28" s="273">
        <f t="shared" si="0"/>
        <v>11125</v>
      </c>
      <c r="BJ28" s="274">
        <f t="shared" si="1"/>
        <v>10644</v>
      </c>
      <c r="BK28" s="275">
        <f t="shared" si="2"/>
        <v>0.95676404494382028</v>
      </c>
      <c r="BL28" s="276">
        <f t="shared" si="3"/>
        <v>4.323595505617972E-2</v>
      </c>
      <c r="BM28" s="277"/>
      <c r="BN28" s="281" t="s">
        <v>470</v>
      </c>
      <c r="BO28" s="283" t="s">
        <v>193</v>
      </c>
      <c r="BP28" s="278">
        <f t="shared" si="4"/>
        <v>2</v>
      </c>
      <c r="BQ28" s="279">
        <f t="shared" si="5"/>
        <v>10644</v>
      </c>
      <c r="BR28" s="280">
        <f t="shared" si="6"/>
        <v>-10642</v>
      </c>
      <c r="BS28" s="277"/>
    </row>
    <row r="29" spans="1:71" x14ac:dyDescent="0.2">
      <c r="A29" s="281" t="s">
        <v>471</v>
      </c>
      <c r="B29" s="282" t="s">
        <v>286</v>
      </c>
      <c r="C29" s="269">
        <v>4</v>
      </c>
      <c r="D29" s="269">
        <v>0</v>
      </c>
      <c r="E29" s="269">
        <v>0</v>
      </c>
      <c r="F29" s="269">
        <v>0</v>
      </c>
      <c r="G29" s="269">
        <v>69</v>
      </c>
      <c r="H29" s="269">
        <v>1</v>
      </c>
      <c r="I29" s="269">
        <v>13</v>
      </c>
      <c r="J29" s="269">
        <v>42</v>
      </c>
      <c r="K29" s="269">
        <v>1</v>
      </c>
      <c r="L29" s="269">
        <v>4</v>
      </c>
      <c r="M29" s="269">
        <v>2</v>
      </c>
      <c r="N29" s="269">
        <v>8</v>
      </c>
      <c r="O29" s="269">
        <v>2</v>
      </c>
      <c r="P29" s="269">
        <v>14</v>
      </c>
      <c r="Q29" s="269">
        <v>3</v>
      </c>
      <c r="R29" s="269">
        <v>8</v>
      </c>
      <c r="S29" s="269">
        <v>1</v>
      </c>
      <c r="T29" s="269">
        <v>4</v>
      </c>
      <c r="U29" s="269">
        <v>1</v>
      </c>
      <c r="V29" s="269">
        <v>3</v>
      </c>
      <c r="W29" s="269">
        <v>7</v>
      </c>
      <c r="X29" s="269">
        <v>7</v>
      </c>
      <c r="Y29" s="269">
        <v>14</v>
      </c>
      <c r="Z29" s="269">
        <v>0</v>
      </c>
      <c r="AA29" s="269">
        <v>111</v>
      </c>
      <c r="AB29" s="269">
        <v>15</v>
      </c>
      <c r="AC29" s="269">
        <v>86</v>
      </c>
      <c r="AD29" s="269">
        <v>9</v>
      </c>
      <c r="AE29" s="269">
        <v>4</v>
      </c>
      <c r="AF29" s="269">
        <v>18</v>
      </c>
      <c r="AG29" s="269">
        <v>0</v>
      </c>
      <c r="AH29" s="269">
        <v>49</v>
      </c>
      <c r="AI29" s="269">
        <v>196</v>
      </c>
      <c r="AJ29" s="269">
        <v>144</v>
      </c>
      <c r="AK29" s="269">
        <v>5</v>
      </c>
      <c r="AL29" s="269">
        <v>9</v>
      </c>
      <c r="AM29" s="269">
        <v>317</v>
      </c>
      <c r="AN29" s="269">
        <v>0</v>
      </c>
      <c r="AO29" s="269">
        <v>3</v>
      </c>
      <c r="AP29" s="270">
        <v>1174</v>
      </c>
      <c r="AQ29" s="269">
        <v>1</v>
      </c>
      <c r="AR29" s="269">
        <v>1141</v>
      </c>
      <c r="AS29" s="269">
        <v>-13</v>
      </c>
      <c r="AT29" s="269">
        <v>0</v>
      </c>
      <c r="AU29" s="269">
        <v>0</v>
      </c>
      <c r="AV29" s="269">
        <v>0</v>
      </c>
      <c r="AW29" s="270">
        <v>1129</v>
      </c>
      <c r="AX29" s="269">
        <v>2303</v>
      </c>
      <c r="AY29" s="270">
        <v>8</v>
      </c>
      <c r="AZ29" s="270">
        <v>1137</v>
      </c>
      <c r="BA29" s="269">
        <v>2311</v>
      </c>
      <c r="BB29" s="270">
        <v>-1105</v>
      </c>
      <c r="BC29" s="269">
        <v>32</v>
      </c>
      <c r="BD29" s="270">
        <v>1206</v>
      </c>
      <c r="BE29" s="271"/>
      <c r="BG29" s="281" t="s">
        <v>471</v>
      </c>
      <c r="BH29" s="283" t="s">
        <v>286</v>
      </c>
      <c r="BI29" s="273">
        <f t="shared" si="0"/>
        <v>2303</v>
      </c>
      <c r="BJ29" s="274">
        <f t="shared" si="1"/>
        <v>1105</v>
      </c>
      <c r="BK29" s="275">
        <f t="shared" si="2"/>
        <v>0.47980894485453757</v>
      </c>
      <c r="BL29" s="276">
        <f t="shared" si="3"/>
        <v>0.52019105514546249</v>
      </c>
      <c r="BM29" s="277"/>
      <c r="BN29" s="281" t="s">
        <v>471</v>
      </c>
      <c r="BO29" s="283" t="s">
        <v>286</v>
      </c>
      <c r="BP29" s="278">
        <f t="shared" si="4"/>
        <v>8</v>
      </c>
      <c r="BQ29" s="279">
        <f t="shared" si="5"/>
        <v>1105</v>
      </c>
      <c r="BR29" s="280">
        <f t="shared" si="6"/>
        <v>-1097</v>
      </c>
      <c r="BS29" s="277"/>
    </row>
    <row r="30" spans="1:71" x14ac:dyDescent="0.2">
      <c r="A30" s="281" t="s">
        <v>472</v>
      </c>
      <c r="B30" s="282" t="s">
        <v>282</v>
      </c>
      <c r="C30" s="269">
        <v>3</v>
      </c>
      <c r="D30" s="269">
        <v>0</v>
      </c>
      <c r="E30" s="269">
        <v>0</v>
      </c>
      <c r="F30" s="269">
        <v>0</v>
      </c>
      <c r="G30" s="269">
        <v>33</v>
      </c>
      <c r="H30" s="269">
        <v>0</v>
      </c>
      <c r="I30" s="269">
        <v>4</v>
      </c>
      <c r="J30" s="269">
        <v>39</v>
      </c>
      <c r="K30" s="269">
        <v>0</v>
      </c>
      <c r="L30" s="269">
        <v>0</v>
      </c>
      <c r="M30" s="269">
        <v>2</v>
      </c>
      <c r="N30" s="269">
        <v>1</v>
      </c>
      <c r="O30" s="269">
        <v>0</v>
      </c>
      <c r="P30" s="269">
        <v>2</v>
      </c>
      <c r="Q30" s="269">
        <v>1</v>
      </c>
      <c r="R30" s="269">
        <v>0</v>
      </c>
      <c r="S30" s="269">
        <v>1</v>
      </c>
      <c r="T30" s="269">
        <v>2</v>
      </c>
      <c r="U30" s="269">
        <v>0</v>
      </c>
      <c r="V30" s="269">
        <v>3</v>
      </c>
      <c r="W30" s="269">
        <v>7</v>
      </c>
      <c r="X30" s="269">
        <v>1</v>
      </c>
      <c r="Y30" s="269">
        <v>39</v>
      </c>
      <c r="Z30" s="269">
        <v>6</v>
      </c>
      <c r="AA30" s="269">
        <v>3</v>
      </c>
      <c r="AB30" s="269">
        <v>0</v>
      </c>
      <c r="AC30" s="269">
        <v>51</v>
      </c>
      <c r="AD30" s="269">
        <v>24</v>
      </c>
      <c r="AE30" s="269">
        <v>0</v>
      </c>
      <c r="AF30" s="269">
        <v>41</v>
      </c>
      <c r="AG30" s="269">
        <v>0</v>
      </c>
      <c r="AH30" s="269">
        <v>335</v>
      </c>
      <c r="AI30" s="269">
        <v>100</v>
      </c>
      <c r="AJ30" s="269">
        <v>118</v>
      </c>
      <c r="AK30" s="269">
        <v>0</v>
      </c>
      <c r="AL30" s="269">
        <v>5</v>
      </c>
      <c r="AM30" s="269">
        <v>632</v>
      </c>
      <c r="AN30" s="269">
        <v>0</v>
      </c>
      <c r="AO30" s="269">
        <v>38</v>
      </c>
      <c r="AP30" s="270">
        <v>1491</v>
      </c>
      <c r="AQ30" s="269">
        <v>0</v>
      </c>
      <c r="AR30" s="269">
        <v>168</v>
      </c>
      <c r="AS30" s="269">
        <v>292</v>
      </c>
      <c r="AT30" s="269">
        <v>0</v>
      </c>
      <c r="AU30" s="269">
        <v>0</v>
      </c>
      <c r="AV30" s="269">
        <v>0</v>
      </c>
      <c r="AW30" s="270">
        <v>460</v>
      </c>
      <c r="AX30" s="269">
        <v>1951</v>
      </c>
      <c r="AY30" s="270">
        <v>3</v>
      </c>
      <c r="AZ30" s="270">
        <v>463</v>
      </c>
      <c r="BA30" s="269">
        <v>1954</v>
      </c>
      <c r="BB30" s="270">
        <v>-270</v>
      </c>
      <c r="BC30" s="269">
        <v>193</v>
      </c>
      <c r="BD30" s="270">
        <v>1684</v>
      </c>
      <c r="BE30" s="271"/>
      <c r="BG30" s="281" t="s">
        <v>472</v>
      </c>
      <c r="BH30" s="283" t="s">
        <v>282</v>
      </c>
      <c r="BI30" s="273">
        <f t="shared" si="0"/>
        <v>1951</v>
      </c>
      <c r="BJ30" s="274">
        <f t="shared" si="1"/>
        <v>270</v>
      </c>
      <c r="BK30" s="275">
        <f t="shared" si="2"/>
        <v>0.13839056893900564</v>
      </c>
      <c r="BL30" s="276">
        <f t="shared" si="3"/>
        <v>0.8616094310609943</v>
      </c>
      <c r="BM30" s="277"/>
      <c r="BN30" s="281" t="s">
        <v>472</v>
      </c>
      <c r="BO30" s="283" t="s">
        <v>282</v>
      </c>
      <c r="BP30" s="278">
        <f t="shared" si="4"/>
        <v>3</v>
      </c>
      <c r="BQ30" s="279">
        <f t="shared" si="5"/>
        <v>270</v>
      </c>
      <c r="BR30" s="280">
        <f t="shared" si="6"/>
        <v>-267</v>
      </c>
      <c r="BS30" s="277"/>
    </row>
    <row r="31" spans="1:71" x14ac:dyDescent="0.2">
      <c r="A31" s="281" t="s">
        <v>473</v>
      </c>
      <c r="B31" s="282" t="s">
        <v>385</v>
      </c>
      <c r="C31" s="269">
        <v>427</v>
      </c>
      <c r="D31" s="269">
        <v>0</v>
      </c>
      <c r="E31" s="269">
        <v>1</v>
      </c>
      <c r="F31" s="269">
        <v>1</v>
      </c>
      <c r="G31" s="269">
        <v>2887</v>
      </c>
      <c r="H31" s="269">
        <v>23</v>
      </c>
      <c r="I31" s="269">
        <v>472</v>
      </c>
      <c r="J31" s="269">
        <v>674</v>
      </c>
      <c r="K31" s="269">
        <v>10</v>
      </c>
      <c r="L31" s="269">
        <v>223</v>
      </c>
      <c r="M31" s="269">
        <v>43</v>
      </c>
      <c r="N31" s="269">
        <v>177</v>
      </c>
      <c r="O31" s="269">
        <v>104</v>
      </c>
      <c r="P31" s="269">
        <v>1028</v>
      </c>
      <c r="Q31" s="269">
        <v>224</v>
      </c>
      <c r="R31" s="269">
        <v>613</v>
      </c>
      <c r="S31" s="269">
        <v>73</v>
      </c>
      <c r="T31" s="269">
        <v>85</v>
      </c>
      <c r="U31" s="269">
        <v>117</v>
      </c>
      <c r="V31" s="269">
        <v>568</v>
      </c>
      <c r="W31" s="269">
        <v>784</v>
      </c>
      <c r="X31" s="269">
        <v>557</v>
      </c>
      <c r="Y31" s="269">
        <v>1145</v>
      </c>
      <c r="Z31" s="269">
        <v>9</v>
      </c>
      <c r="AA31" s="269">
        <v>22</v>
      </c>
      <c r="AB31" s="269">
        <v>25</v>
      </c>
      <c r="AC31" s="269">
        <v>419</v>
      </c>
      <c r="AD31" s="269">
        <v>40</v>
      </c>
      <c r="AE31" s="269">
        <v>27</v>
      </c>
      <c r="AF31" s="269">
        <v>200</v>
      </c>
      <c r="AG31" s="269">
        <v>5</v>
      </c>
      <c r="AH31" s="269">
        <v>121</v>
      </c>
      <c r="AI31" s="269">
        <v>448</v>
      </c>
      <c r="AJ31" s="269">
        <v>2013</v>
      </c>
      <c r="AK31" s="269">
        <v>85</v>
      </c>
      <c r="AL31" s="269">
        <v>327</v>
      </c>
      <c r="AM31" s="269">
        <v>2840</v>
      </c>
      <c r="AN31" s="269">
        <v>149</v>
      </c>
      <c r="AO31" s="269">
        <v>211</v>
      </c>
      <c r="AP31" s="270">
        <v>17177</v>
      </c>
      <c r="AQ31" s="269">
        <v>558</v>
      </c>
      <c r="AR31" s="269">
        <v>28205</v>
      </c>
      <c r="AS31" s="269">
        <v>3</v>
      </c>
      <c r="AT31" s="269">
        <v>1223</v>
      </c>
      <c r="AU31" s="269">
        <v>787</v>
      </c>
      <c r="AV31" s="269">
        <v>38</v>
      </c>
      <c r="AW31" s="270">
        <v>30814</v>
      </c>
      <c r="AX31" s="269">
        <v>47991</v>
      </c>
      <c r="AY31" s="270">
        <v>14348</v>
      </c>
      <c r="AZ31" s="270">
        <v>45162</v>
      </c>
      <c r="BA31" s="269">
        <v>62339</v>
      </c>
      <c r="BB31" s="270">
        <v>-25659</v>
      </c>
      <c r="BC31" s="269">
        <v>19503</v>
      </c>
      <c r="BD31" s="270">
        <v>36680</v>
      </c>
      <c r="BE31" s="271"/>
      <c r="BG31" s="281" t="s">
        <v>473</v>
      </c>
      <c r="BH31" s="283" t="s">
        <v>385</v>
      </c>
      <c r="BI31" s="273">
        <f t="shared" si="0"/>
        <v>47991</v>
      </c>
      <c r="BJ31" s="274">
        <f t="shared" si="1"/>
        <v>25659</v>
      </c>
      <c r="BK31" s="275">
        <f t="shared" si="2"/>
        <v>0.53466274926548729</v>
      </c>
      <c r="BL31" s="276">
        <f t="shared" si="3"/>
        <v>0.46533725073451271</v>
      </c>
      <c r="BM31" s="277"/>
      <c r="BN31" s="281" t="s">
        <v>473</v>
      </c>
      <c r="BO31" s="283" t="s">
        <v>385</v>
      </c>
      <c r="BP31" s="278">
        <f t="shared" si="4"/>
        <v>14348</v>
      </c>
      <c r="BQ31" s="279">
        <f t="shared" si="5"/>
        <v>25659</v>
      </c>
      <c r="BR31" s="280">
        <f t="shared" si="6"/>
        <v>-11311</v>
      </c>
      <c r="BS31" s="277"/>
    </row>
    <row r="32" spans="1:71" x14ac:dyDescent="0.2">
      <c r="A32" s="281" t="s">
        <v>474</v>
      </c>
      <c r="B32" s="282" t="s">
        <v>37</v>
      </c>
      <c r="C32" s="269">
        <v>30</v>
      </c>
      <c r="D32" s="269">
        <v>0</v>
      </c>
      <c r="E32" s="269">
        <v>0</v>
      </c>
      <c r="F32" s="269">
        <v>1</v>
      </c>
      <c r="G32" s="269">
        <v>151</v>
      </c>
      <c r="H32" s="269">
        <v>6</v>
      </c>
      <c r="I32" s="269">
        <v>47</v>
      </c>
      <c r="J32" s="269">
        <v>99</v>
      </c>
      <c r="K32" s="269">
        <v>3</v>
      </c>
      <c r="L32" s="269">
        <v>12</v>
      </c>
      <c r="M32" s="269">
        <v>12</v>
      </c>
      <c r="N32" s="269">
        <v>29</v>
      </c>
      <c r="O32" s="269">
        <v>21</v>
      </c>
      <c r="P32" s="269">
        <v>251</v>
      </c>
      <c r="Q32" s="269">
        <v>30</v>
      </c>
      <c r="R32" s="269">
        <v>95</v>
      </c>
      <c r="S32" s="269">
        <v>16</v>
      </c>
      <c r="T32" s="269">
        <v>11</v>
      </c>
      <c r="U32" s="269">
        <v>13</v>
      </c>
      <c r="V32" s="269">
        <v>80</v>
      </c>
      <c r="W32" s="269">
        <v>75</v>
      </c>
      <c r="X32" s="269">
        <v>147</v>
      </c>
      <c r="Y32" s="269">
        <v>244</v>
      </c>
      <c r="Z32" s="269">
        <v>10</v>
      </c>
      <c r="AA32" s="269">
        <v>29</v>
      </c>
      <c r="AB32" s="269">
        <v>45</v>
      </c>
      <c r="AC32" s="269">
        <v>648</v>
      </c>
      <c r="AD32" s="269">
        <v>341</v>
      </c>
      <c r="AE32" s="269">
        <v>2263</v>
      </c>
      <c r="AF32" s="269">
        <v>183</v>
      </c>
      <c r="AG32" s="269">
        <v>1</v>
      </c>
      <c r="AH32" s="269">
        <v>258</v>
      </c>
      <c r="AI32" s="269">
        <v>141</v>
      </c>
      <c r="AJ32" s="269">
        <v>219</v>
      </c>
      <c r="AK32" s="269">
        <v>56</v>
      </c>
      <c r="AL32" s="269">
        <v>126</v>
      </c>
      <c r="AM32" s="269">
        <v>299</v>
      </c>
      <c r="AN32" s="269">
        <v>0</v>
      </c>
      <c r="AO32" s="269">
        <v>8</v>
      </c>
      <c r="AP32" s="270">
        <v>6000</v>
      </c>
      <c r="AQ32" s="269">
        <v>0</v>
      </c>
      <c r="AR32" s="269">
        <v>10651</v>
      </c>
      <c r="AS32" s="269">
        <v>0</v>
      </c>
      <c r="AT32" s="269">
        <v>0</v>
      </c>
      <c r="AU32" s="269">
        <v>0</v>
      </c>
      <c r="AV32" s="269">
        <v>0</v>
      </c>
      <c r="AW32" s="270">
        <v>10651</v>
      </c>
      <c r="AX32" s="269">
        <v>16651</v>
      </c>
      <c r="AY32" s="270">
        <v>442</v>
      </c>
      <c r="AZ32" s="270">
        <v>11093</v>
      </c>
      <c r="BA32" s="269">
        <v>17093</v>
      </c>
      <c r="BB32" s="270">
        <v>-10018</v>
      </c>
      <c r="BC32" s="269">
        <v>1075</v>
      </c>
      <c r="BD32" s="270">
        <v>7075</v>
      </c>
      <c r="BE32" s="271"/>
      <c r="BG32" s="281" t="s">
        <v>474</v>
      </c>
      <c r="BH32" s="283" t="s">
        <v>37</v>
      </c>
      <c r="BI32" s="273">
        <f t="shared" si="0"/>
        <v>16651</v>
      </c>
      <c r="BJ32" s="274">
        <f t="shared" si="1"/>
        <v>10018</v>
      </c>
      <c r="BK32" s="275">
        <f t="shared" si="2"/>
        <v>0.60164554681400517</v>
      </c>
      <c r="BL32" s="276">
        <f t="shared" si="3"/>
        <v>0.39835445318599483</v>
      </c>
      <c r="BM32" s="277"/>
      <c r="BN32" s="281" t="s">
        <v>474</v>
      </c>
      <c r="BO32" s="283" t="s">
        <v>37</v>
      </c>
      <c r="BP32" s="278">
        <f t="shared" si="4"/>
        <v>442</v>
      </c>
      <c r="BQ32" s="279">
        <f t="shared" si="5"/>
        <v>10018</v>
      </c>
      <c r="BR32" s="280">
        <f t="shared" si="6"/>
        <v>-9576</v>
      </c>
      <c r="BS32" s="277"/>
    </row>
    <row r="33" spans="1:71" x14ac:dyDescent="0.2">
      <c r="A33" s="281" t="s">
        <v>475</v>
      </c>
      <c r="B33" s="282" t="s">
        <v>38</v>
      </c>
      <c r="C33" s="269">
        <v>12</v>
      </c>
      <c r="D33" s="269">
        <v>0</v>
      </c>
      <c r="E33" s="269">
        <v>0</v>
      </c>
      <c r="F33" s="269">
        <v>0</v>
      </c>
      <c r="G33" s="269">
        <v>55</v>
      </c>
      <c r="H33" s="269">
        <v>1</v>
      </c>
      <c r="I33" s="269">
        <v>8</v>
      </c>
      <c r="J33" s="269">
        <v>29</v>
      </c>
      <c r="K33" s="269">
        <v>1</v>
      </c>
      <c r="L33" s="269">
        <v>2</v>
      </c>
      <c r="M33" s="269">
        <v>3</v>
      </c>
      <c r="N33" s="269">
        <v>8</v>
      </c>
      <c r="O33" s="269">
        <v>2</v>
      </c>
      <c r="P33" s="269">
        <v>72</v>
      </c>
      <c r="Q33" s="269">
        <v>9</v>
      </c>
      <c r="R33" s="269">
        <v>24</v>
      </c>
      <c r="S33" s="269">
        <v>3</v>
      </c>
      <c r="T33" s="269">
        <v>1</v>
      </c>
      <c r="U33" s="269">
        <v>4</v>
      </c>
      <c r="V33" s="269">
        <v>24</v>
      </c>
      <c r="W33" s="269">
        <v>7</v>
      </c>
      <c r="X33" s="269">
        <v>8</v>
      </c>
      <c r="Y33" s="269">
        <v>67</v>
      </c>
      <c r="Z33" s="269">
        <v>1</v>
      </c>
      <c r="AA33" s="269">
        <v>0</v>
      </c>
      <c r="AB33" s="269">
        <v>2</v>
      </c>
      <c r="AC33" s="269">
        <v>1001</v>
      </c>
      <c r="AD33" s="269">
        <v>101</v>
      </c>
      <c r="AE33" s="269">
        <v>494</v>
      </c>
      <c r="AF33" s="269">
        <v>274</v>
      </c>
      <c r="AG33" s="269">
        <v>11</v>
      </c>
      <c r="AH33" s="269">
        <v>19</v>
      </c>
      <c r="AI33" s="269">
        <v>150</v>
      </c>
      <c r="AJ33" s="269">
        <v>626</v>
      </c>
      <c r="AK33" s="269">
        <v>32</v>
      </c>
      <c r="AL33" s="269">
        <v>70</v>
      </c>
      <c r="AM33" s="269">
        <v>367</v>
      </c>
      <c r="AN33" s="269">
        <v>0</v>
      </c>
      <c r="AO33" s="269">
        <v>83</v>
      </c>
      <c r="AP33" s="270">
        <v>3571</v>
      </c>
      <c r="AQ33" s="269">
        <v>0</v>
      </c>
      <c r="AR33" s="269">
        <v>31806</v>
      </c>
      <c r="AS33" s="269">
        <v>6</v>
      </c>
      <c r="AT33" s="269">
        <v>0</v>
      </c>
      <c r="AU33" s="269">
        <v>291</v>
      </c>
      <c r="AV33" s="269">
        <v>0</v>
      </c>
      <c r="AW33" s="270">
        <v>32103</v>
      </c>
      <c r="AX33" s="269">
        <v>35674</v>
      </c>
      <c r="AY33" s="270">
        <v>100</v>
      </c>
      <c r="AZ33" s="270">
        <v>32203</v>
      </c>
      <c r="BA33" s="269">
        <v>35774</v>
      </c>
      <c r="BB33" s="270">
        <v>-6070</v>
      </c>
      <c r="BC33" s="269">
        <v>26133</v>
      </c>
      <c r="BD33" s="270">
        <v>29704</v>
      </c>
      <c r="BE33" s="271"/>
      <c r="BG33" s="281" t="s">
        <v>475</v>
      </c>
      <c r="BH33" s="283" t="s">
        <v>38</v>
      </c>
      <c r="BI33" s="273">
        <f t="shared" si="0"/>
        <v>35674</v>
      </c>
      <c r="BJ33" s="274">
        <f t="shared" si="1"/>
        <v>6070</v>
      </c>
      <c r="BK33" s="275">
        <f t="shared" si="2"/>
        <v>0.17015193137859505</v>
      </c>
      <c r="BL33" s="276">
        <f t="shared" si="3"/>
        <v>0.82984806862140492</v>
      </c>
      <c r="BM33" s="277"/>
      <c r="BN33" s="281" t="s">
        <v>475</v>
      </c>
      <c r="BO33" s="283" t="s">
        <v>38</v>
      </c>
      <c r="BP33" s="278">
        <f t="shared" si="4"/>
        <v>100</v>
      </c>
      <c r="BQ33" s="279">
        <f t="shared" si="5"/>
        <v>6070</v>
      </c>
      <c r="BR33" s="280">
        <f t="shared" si="6"/>
        <v>-5970</v>
      </c>
      <c r="BS33" s="277"/>
    </row>
    <row r="34" spans="1:71" x14ac:dyDescent="0.2">
      <c r="A34" s="281" t="s">
        <v>476</v>
      </c>
      <c r="B34" s="282" t="s">
        <v>477</v>
      </c>
      <c r="C34" s="269">
        <v>178</v>
      </c>
      <c r="D34" s="269">
        <v>2</v>
      </c>
      <c r="E34" s="269">
        <v>0</v>
      </c>
      <c r="F34" s="269">
        <v>0</v>
      </c>
      <c r="G34" s="269">
        <v>971</v>
      </c>
      <c r="H34" s="269">
        <v>6</v>
      </c>
      <c r="I34" s="269">
        <v>194</v>
      </c>
      <c r="J34" s="269">
        <v>363</v>
      </c>
      <c r="K34" s="269">
        <v>19</v>
      </c>
      <c r="L34" s="269">
        <v>61</v>
      </c>
      <c r="M34" s="269">
        <v>53</v>
      </c>
      <c r="N34" s="269">
        <v>129</v>
      </c>
      <c r="O34" s="269">
        <v>72</v>
      </c>
      <c r="P34" s="269">
        <v>452</v>
      </c>
      <c r="Q34" s="269">
        <v>79</v>
      </c>
      <c r="R34" s="269">
        <v>204</v>
      </c>
      <c r="S34" s="269">
        <v>24</v>
      </c>
      <c r="T34" s="269">
        <v>33</v>
      </c>
      <c r="U34" s="269">
        <v>41</v>
      </c>
      <c r="V34" s="269">
        <v>258</v>
      </c>
      <c r="W34" s="269">
        <v>285</v>
      </c>
      <c r="X34" s="269">
        <v>887</v>
      </c>
      <c r="Y34" s="269">
        <v>511</v>
      </c>
      <c r="Z34" s="269">
        <v>15</v>
      </c>
      <c r="AA34" s="269">
        <v>16</v>
      </c>
      <c r="AB34" s="269">
        <v>74</v>
      </c>
      <c r="AC34" s="269">
        <v>768</v>
      </c>
      <c r="AD34" s="269">
        <v>202</v>
      </c>
      <c r="AE34" s="269">
        <v>6</v>
      </c>
      <c r="AF34" s="269">
        <v>842</v>
      </c>
      <c r="AG34" s="269">
        <v>4</v>
      </c>
      <c r="AH34" s="269">
        <v>284</v>
      </c>
      <c r="AI34" s="269">
        <v>412</v>
      </c>
      <c r="AJ34" s="269">
        <v>390</v>
      </c>
      <c r="AK34" s="269">
        <v>57</v>
      </c>
      <c r="AL34" s="269">
        <v>117</v>
      </c>
      <c r="AM34" s="269">
        <v>816</v>
      </c>
      <c r="AN34" s="269">
        <v>84</v>
      </c>
      <c r="AO34" s="269">
        <v>258</v>
      </c>
      <c r="AP34" s="270">
        <v>9167</v>
      </c>
      <c r="AQ34" s="269">
        <v>155</v>
      </c>
      <c r="AR34" s="269">
        <v>8435</v>
      </c>
      <c r="AS34" s="269">
        <v>31</v>
      </c>
      <c r="AT34" s="269">
        <v>121</v>
      </c>
      <c r="AU34" s="269">
        <v>49</v>
      </c>
      <c r="AV34" s="269">
        <v>18</v>
      </c>
      <c r="AW34" s="270">
        <v>8809</v>
      </c>
      <c r="AX34" s="269">
        <v>17976</v>
      </c>
      <c r="AY34" s="270">
        <v>7189</v>
      </c>
      <c r="AZ34" s="270">
        <v>15998</v>
      </c>
      <c r="BA34" s="269">
        <v>25165</v>
      </c>
      <c r="BB34" s="270">
        <v>-8733</v>
      </c>
      <c r="BC34" s="269">
        <v>7265</v>
      </c>
      <c r="BD34" s="270">
        <v>16432</v>
      </c>
      <c r="BE34" s="271"/>
      <c r="BG34" s="281" t="s">
        <v>476</v>
      </c>
      <c r="BH34" s="283" t="s">
        <v>477</v>
      </c>
      <c r="BI34" s="273">
        <f t="shared" si="0"/>
        <v>17976</v>
      </c>
      <c r="BJ34" s="274">
        <f t="shared" si="1"/>
        <v>8733</v>
      </c>
      <c r="BK34" s="275">
        <f t="shared" si="2"/>
        <v>0.48581441922563418</v>
      </c>
      <c r="BL34" s="276">
        <f t="shared" si="3"/>
        <v>0.51418558077436582</v>
      </c>
      <c r="BM34" s="277"/>
      <c r="BN34" s="281" t="s">
        <v>476</v>
      </c>
      <c r="BO34" s="283" t="s">
        <v>477</v>
      </c>
      <c r="BP34" s="278">
        <f t="shared" si="4"/>
        <v>7189</v>
      </c>
      <c r="BQ34" s="279">
        <f t="shared" si="5"/>
        <v>8733</v>
      </c>
      <c r="BR34" s="280">
        <f t="shared" si="6"/>
        <v>-1544</v>
      </c>
      <c r="BS34" s="277"/>
    </row>
    <row r="35" spans="1:71" x14ac:dyDescent="0.2">
      <c r="A35" s="281" t="s">
        <v>478</v>
      </c>
      <c r="B35" s="282" t="s">
        <v>194</v>
      </c>
      <c r="C35" s="269">
        <v>21</v>
      </c>
      <c r="D35" s="269">
        <v>0</v>
      </c>
      <c r="E35" s="269">
        <v>0</v>
      </c>
      <c r="F35" s="269">
        <v>0</v>
      </c>
      <c r="G35" s="269">
        <v>127</v>
      </c>
      <c r="H35" s="269">
        <v>1</v>
      </c>
      <c r="I35" s="269">
        <v>27</v>
      </c>
      <c r="J35" s="269">
        <v>187</v>
      </c>
      <c r="K35" s="269">
        <v>0</v>
      </c>
      <c r="L35" s="269">
        <v>19</v>
      </c>
      <c r="M35" s="269">
        <v>6</v>
      </c>
      <c r="N35" s="269">
        <v>13</v>
      </c>
      <c r="O35" s="269">
        <v>7</v>
      </c>
      <c r="P35" s="269">
        <v>131</v>
      </c>
      <c r="Q35" s="269">
        <v>32</v>
      </c>
      <c r="R35" s="269">
        <v>143</v>
      </c>
      <c r="S35" s="269">
        <v>10</v>
      </c>
      <c r="T35" s="269">
        <v>13</v>
      </c>
      <c r="U35" s="269">
        <v>28</v>
      </c>
      <c r="V35" s="269">
        <v>247</v>
      </c>
      <c r="W35" s="269">
        <v>41</v>
      </c>
      <c r="X35" s="269">
        <v>37</v>
      </c>
      <c r="Y35" s="269">
        <v>166</v>
      </c>
      <c r="Z35" s="269">
        <v>3</v>
      </c>
      <c r="AA35" s="269">
        <v>48</v>
      </c>
      <c r="AB35" s="269">
        <v>15</v>
      </c>
      <c r="AC35" s="269">
        <v>1415</v>
      </c>
      <c r="AD35" s="269">
        <v>413</v>
      </c>
      <c r="AE35" s="269">
        <v>33</v>
      </c>
      <c r="AF35" s="269">
        <v>176</v>
      </c>
      <c r="AG35" s="269">
        <v>50</v>
      </c>
      <c r="AH35" s="269">
        <v>373</v>
      </c>
      <c r="AI35" s="269">
        <v>669</v>
      </c>
      <c r="AJ35" s="269">
        <v>357</v>
      </c>
      <c r="AK35" s="269">
        <v>148</v>
      </c>
      <c r="AL35" s="269">
        <v>330</v>
      </c>
      <c r="AM35" s="269">
        <v>1105</v>
      </c>
      <c r="AN35" s="269">
        <v>0</v>
      </c>
      <c r="AO35" s="269">
        <v>196</v>
      </c>
      <c r="AP35" s="270">
        <v>6587</v>
      </c>
      <c r="AQ35" s="269">
        <v>66</v>
      </c>
      <c r="AR35" s="269">
        <v>7436</v>
      </c>
      <c r="AS35" s="269">
        <v>3</v>
      </c>
      <c r="AT35" s="269">
        <v>2157</v>
      </c>
      <c r="AU35" s="269">
        <v>544</v>
      </c>
      <c r="AV35" s="269">
        <v>0</v>
      </c>
      <c r="AW35" s="270">
        <v>10206</v>
      </c>
      <c r="AX35" s="269">
        <v>16793</v>
      </c>
      <c r="AY35" s="270">
        <v>102</v>
      </c>
      <c r="AZ35" s="270">
        <v>10308</v>
      </c>
      <c r="BA35" s="269">
        <v>16895</v>
      </c>
      <c r="BB35" s="270">
        <v>-16491</v>
      </c>
      <c r="BC35" s="269">
        <v>-6183</v>
      </c>
      <c r="BD35" s="270">
        <v>404</v>
      </c>
      <c r="BE35" s="271"/>
      <c r="BG35" s="281" t="s">
        <v>478</v>
      </c>
      <c r="BH35" s="283" t="s">
        <v>194</v>
      </c>
      <c r="BI35" s="273">
        <f t="shared" si="0"/>
        <v>16793</v>
      </c>
      <c r="BJ35" s="274">
        <f t="shared" si="1"/>
        <v>16491</v>
      </c>
      <c r="BK35" s="275">
        <f t="shared" si="2"/>
        <v>0.98201631632227715</v>
      </c>
      <c r="BL35" s="276">
        <f t="shared" si="3"/>
        <v>1.798368367772285E-2</v>
      </c>
      <c r="BM35" s="277"/>
      <c r="BN35" s="281" t="s">
        <v>478</v>
      </c>
      <c r="BO35" s="283" t="s">
        <v>194</v>
      </c>
      <c r="BP35" s="278">
        <f t="shared" si="4"/>
        <v>102</v>
      </c>
      <c r="BQ35" s="279">
        <f t="shared" si="5"/>
        <v>16491</v>
      </c>
      <c r="BR35" s="280">
        <f t="shared" si="6"/>
        <v>-16389</v>
      </c>
      <c r="BS35" s="277"/>
    </row>
    <row r="36" spans="1:71" x14ac:dyDescent="0.2">
      <c r="A36" s="281" t="s">
        <v>479</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645</v>
      </c>
      <c r="AP36" s="270">
        <v>645</v>
      </c>
      <c r="AQ36" s="269">
        <v>0</v>
      </c>
      <c r="AR36" s="269">
        <v>669</v>
      </c>
      <c r="AS36" s="269">
        <v>10844</v>
      </c>
      <c r="AT36" s="269">
        <v>0</v>
      </c>
      <c r="AU36" s="269">
        <v>0</v>
      </c>
      <c r="AV36" s="269">
        <v>0</v>
      </c>
      <c r="AW36" s="270">
        <v>11513</v>
      </c>
      <c r="AX36" s="269">
        <v>12158</v>
      </c>
      <c r="AY36" s="270">
        <v>0</v>
      </c>
      <c r="AZ36" s="270">
        <v>11513</v>
      </c>
      <c r="BA36" s="269">
        <v>12158</v>
      </c>
      <c r="BB36" s="270">
        <v>0</v>
      </c>
      <c r="BC36" s="269">
        <v>11513</v>
      </c>
      <c r="BD36" s="270">
        <v>12158</v>
      </c>
      <c r="BE36" s="271"/>
      <c r="BG36" s="281" t="s">
        <v>479</v>
      </c>
      <c r="BH36" s="283" t="s">
        <v>39</v>
      </c>
      <c r="BI36" s="273">
        <f t="shared" si="0"/>
        <v>12158</v>
      </c>
      <c r="BJ36" s="274">
        <f t="shared" si="1"/>
        <v>0</v>
      </c>
      <c r="BK36" s="275">
        <f t="shared" si="2"/>
        <v>0</v>
      </c>
      <c r="BL36" s="276">
        <f t="shared" si="3"/>
        <v>1</v>
      </c>
      <c r="BM36" s="277"/>
      <c r="BN36" s="281" t="s">
        <v>479</v>
      </c>
      <c r="BO36" s="283" t="s">
        <v>39</v>
      </c>
      <c r="BP36" s="278">
        <f t="shared" si="4"/>
        <v>0</v>
      </c>
      <c r="BQ36" s="279">
        <f t="shared" si="5"/>
        <v>0</v>
      </c>
      <c r="BR36" s="280">
        <f t="shared" si="6"/>
        <v>0</v>
      </c>
      <c r="BS36" s="277"/>
    </row>
    <row r="37" spans="1:71" x14ac:dyDescent="0.2">
      <c r="A37" s="281" t="s">
        <v>480</v>
      </c>
      <c r="B37" s="282" t="s">
        <v>40</v>
      </c>
      <c r="C37" s="269">
        <v>0</v>
      </c>
      <c r="D37" s="269">
        <v>0</v>
      </c>
      <c r="E37" s="269">
        <v>0</v>
      </c>
      <c r="F37" s="269">
        <v>0</v>
      </c>
      <c r="G37" s="269">
        <v>3</v>
      </c>
      <c r="H37" s="269">
        <v>0</v>
      </c>
      <c r="I37" s="269">
        <v>0</v>
      </c>
      <c r="J37" s="269">
        <v>3</v>
      </c>
      <c r="K37" s="269">
        <v>0</v>
      </c>
      <c r="L37" s="269">
        <v>0</v>
      </c>
      <c r="M37" s="269">
        <v>0</v>
      </c>
      <c r="N37" s="269">
        <v>0</v>
      </c>
      <c r="O37" s="269">
        <v>0</v>
      </c>
      <c r="P37" s="269">
        <v>6</v>
      </c>
      <c r="Q37" s="269">
        <v>1</v>
      </c>
      <c r="R37" s="269">
        <v>1</v>
      </c>
      <c r="S37" s="269">
        <v>0</v>
      </c>
      <c r="T37" s="269">
        <v>2</v>
      </c>
      <c r="U37" s="269">
        <v>2</v>
      </c>
      <c r="V37" s="269">
        <v>17</v>
      </c>
      <c r="W37" s="269">
        <v>1</v>
      </c>
      <c r="X37" s="269">
        <v>0</v>
      </c>
      <c r="Y37" s="269">
        <v>3</v>
      </c>
      <c r="Z37" s="269">
        <v>0</v>
      </c>
      <c r="AA37" s="269">
        <v>0</v>
      </c>
      <c r="AB37" s="269">
        <v>0</v>
      </c>
      <c r="AC37" s="269">
        <v>1</v>
      </c>
      <c r="AD37" s="269">
        <v>1</v>
      </c>
      <c r="AE37" s="269">
        <v>0</v>
      </c>
      <c r="AF37" s="269">
        <v>3</v>
      </c>
      <c r="AG37" s="269">
        <v>1</v>
      </c>
      <c r="AH37" s="269">
        <v>2</v>
      </c>
      <c r="AI37" s="269">
        <v>0</v>
      </c>
      <c r="AJ37" s="269">
        <v>3</v>
      </c>
      <c r="AK37" s="269">
        <v>0</v>
      </c>
      <c r="AL37" s="269">
        <v>2</v>
      </c>
      <c r="AM37" s="269">
        <v>6</v>
      </c>
      <c r="AN37" s="269">
        <v>0</v>
      </c>
      <c r="AO37" s="269">
        <v>1</v>
      </c>
      <c r="AP37" s="270">
        <v>59</v>
      </c>
      <c r="AQ37" s="269">
        <v>0</v>
      </c>
      <c r="AR37" s="269">
        <v>5202</v>
      </c>
      <c r="AS37" s="269">
        <v>6305</v>
      </c>
      <c r="AT37" s="269">
        <v>5902</v>
      </c>
      <c r="AU37" s="269">
        <v>1597</v>
      </c>
      <c r="AV37" s="269">
        <v>0</v>
      </c>
      <c r="AW37" s="270">
        <v>19006</v>
      </c>
      <c r="AX37" s="269">
        <v>19065</v>
      </c>
      <c r="AY37" s="270">
        <v>2371</v>
      </c>
      <c r="AZ37" s="270">
        <v>21377</v>
      </c>
      <c r="BA37" s="269">
        <v>21436</v>
      </c>
      <c r="BB37" s="270">
        <v>-713</v>
      </c>
      <c r="BC37" s="269">
        <v>20664</v>
      </c>
      <c r="BD37" s="270">
        <v>20723</v>
      </c>
      <c r="BE37" s="271"/>
      <c r="BG37" s="281" t="s">
        <v>480</v>
      </c>
      <c r="BH37" s="283" t="s">
        <v>40</v>
      </c>
      <c r="BI37" s="273">
        <f t="shared" si="0"/>
        <v>19065</v>
      </c>
      <c r="BJ37" s="274">
        <f t="shared" si="1"/>
        <v>713</v>
      </c>
      <c r="BK37" s="275">
        <f t="shared" si="2"/>
        <v>3.7398373983739838E-2</v>
      </c>
      <c r="BL37" s="276">
        <f t="shared" si="3"/>
        <v>0.9626016260162602</v>
      </c>
      <c r="BM37" s="277"/>
      <c r="BN37" s="281" t="s">
        <v>480</v>
      </c>
      <c r="BO37" s="283" t="s">
        <v>40</v>
      </c>
      <c r="BP37" s="278">
        <f t="shared" si="4"/>
        <v>2371</v>
      </c>
      <c r="BQ37" s="279">
        <f t="shared" si="5"/>
        <v>713</v>
      </c>
      <c r="BR37" s="280">
        <f t="shared" si="6"/>
        <v>1658</v>
      </c>
      <c r="BS37" s="277"/>
    </row>
    <row r="38" spans="1:71" x14ac:dyDescent="0.2">
      <c r="A38" s="281" t="s">
        <v>481</v>
      </c>
      <c r="B38" s="282" t="s">
        <v>482</v>
      </c>
      <c r="C38" s="269">
        <v>3</v>
      </c>
      <c r="D38" s="269">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0</v>
      </c>
      <c r="AB38" s="269">
        <v>0</v>
      </c>
      <c r="AC38" s="269">
        <v>1</v>
      </c>
      <c r="AD38" s="269">
        <v>1</v>
      </c>
      <c r="AE38" s="269">
        <v>0</v>
      </c>
      <c r="AF38" s="269">
        <v>15</v>
      </c>
      <c r="AG38" s="269">
        <v>0</v>
      </c>
      <c r="AH38" s="269">
        <v>0</v>
      </c>
      <c r="AI38" s="269">
        <v>0</v>
      </c>
      <c r="AJ38" s="269">
        <v>659</v>
      </c>
      <c r="AK38" s="269">
        <v>0</v>
      </c>
      <c r="AL38" s="269">
        <v>0</v>
      </c>
      <c r="AM38" s="269">
        <v>4</v>
      </c>
      <c r="AN38" s="269">
        <v>0</v>
      </c>
      <c r="AO38" s="269">
        <v>6</v>
      </c>
      <c r="AP38" s="270">
        <v>689</v>
      </c>
      <c r="AQ38" s="269">
        <v>205</v>
      </c>
      <c r="AR38" s="269">
        <v>8915</v>
      </c>
      <c r="AS38" s="269">
        <v>18774</v>
      </c>
      <c r="AT38" s="269">
        <v>0</v>
      </c>
      <c r="AU38" s="269">
        <v>0</v>
      </c>
      <c r="AV38" s="269">
        <v>0</v>
      </c>
      <c r="AW38" s="270">
        <v>27894</v>
      </c>
      <c r="AX38" s="269">
        <v>28583</v>
      </c>
      <c r="AY38" s="270">
        <v>8949</v>
      </c>
      <c r="AZ38" s="270">
        <v>36843</v>
      </c>
      <c r="BA38" s="269">
        <v>37532</v>
      </c>
      <c r="BB38" s="270">
        <v>-5600</v>
      </c>
      <c r="BC38" s="269">
        <v>31243</v>
      </c>
      <c r="BD38" s="270">
        <v>31932</v>
      </c>
      <c r="BE38" s="271"/>
      <c r="BG38" s="281" t="s">
        <v>481</v>
      </c>
      <c r="BH38" s="283" t="s">
        <v>482</v>
      </c>
      <c r="BI38" s="273">
        <f t="shared" si="0"/>
        <v>28583</v>
      </c>
      <c r="BJ38" s="274">
        <f t="shared" si="1"/>
        <v>5600</v>
      </c>
      <c r="BK38" s="275">
        <f t="shared" si="2"/>
        <v>0.19592065213588497</v>
      </c>
      <c r="BL38" s="276">
        <f t="shared" si="3"/>
        <v>0.80407934786411506</v>
      </c>
      <c r="BM38" s="277"/>
      <c r="BN38" s="281" t="s">
        <v>481</v>
      </c>
      <c r="BO38" s="283" t="s">
        <v>482</v>
      </c>
      <c r="BP38" s="278">
        <f t="shared" si="4"/>
        <v>8949</v>
      </c>
      <c r="BQ38" s="279">
        <f t="shared" si="5"/>
        <v>5600</v>
      </c>
      <c r="BR38" s="280">
        <f t="shared" si="6"/>
        <v>3349</v>
      </c>
      <c r="BS38" s="277"/>
    </row>
    <row r="39" spans="1:71" x14ac:dyDescent="0.2">
      <c r="A39" s="281" t="s">
        <v>483</v>
      </c>
      <c r="B39" s="282" t="s">
        <v>484</v>
      </c>
      <c r="C39" s="269">
        <v>1</v>
      </c>
      <c r="D39" s="269">
        <v>0</v>
      </c>
      <c r="E39" s="269">
        <v>0</v>
      </c>
      <c r="F39" s="269">
        <v>0</v>
      </c>
      <c r="G39" s="269">
        <v>13</v>
      </c>
      <c r="H39" s="269">
        <v>0</v>
      </c>
      <c r="I39" s="269">
        <v>4</v>
      </c>
      <c r="J39" s="269">
        <v>24</v>
      </c>
      <c r="K39" s="269">
        <v>0</v>
      </c>
      <c r="L39" s="269">
        <v>2</v>
      </c>
      <c r="M39" s="269">
        <v>0</v>
      </c>
      <c r="N39" s="269">
        <v>4</v>
      </c>
      <c r="O39" s="269">
        <v>1</v>
      </c>
      <c r="P39" s="269">
        <v>16</v>
      </c>
      <c r="Q39" s="269">
        <v>11</v>
      </c>
      <c r="R39" s="269">
        <v>24</v>
      </c>
      <c r="S39" s="269">
        <v>2</v>
      </c>
      <c r="T39" s="269">
        <v>1</v>
      </c>
      <c r="U39" s="269">
        <v>1</v>
      </c>
      <c r="V39" s="269">
        <v>9</v>
      </c>
      <c r="W39" s="269">
        <v>3</v>
      </c>
      <c r="X39" s="269">
        <v>4</v>
      </c>
      <c r="Y39" s="269">
        <v>13</v>
      </c>
      <c r="Z39" s="269">
        <v>0</v>
      </c>
      <c r="AA39" s="269">
        <v>11</v>
      </c>
      <c r="AB39" s="269">
        <v>3</v>
      </c>
      <c r="AC39" s="269">
        <v>11</v>
      </c>
      <c r="AD39" s="269">
        <v>18</v>
      </c>
      <c r="AE39" s="269">
        <v>2</v>
      </c>
      <c r="AF39" s="269">
        <v>25</v>
      </c>
      <c r="AG39" s="269">
        <v>0</v>
      </c>
      <c r="AH39" s="269">
        <v>0</v>
      </c>
      <c r="AI39" s="269">
        <v>45</v>
      </c>
      <c r="AJ39" s="269">
        <v>33</v>
      </c>
      <c r="AK39" s="269">
        <v>0</v>
      </c>
      <c r="AL39" s="269">
        <v>21</v>
      </c>
      <c r="AM39" s="269">
        <v>216</v>
      </c>
      <c r="AN39" s="269">
        <v>0</v>
      </c>
      <c r="AO39" s="269">
        <v>12</v>
      </c>
      <c r="AP39" s="270">
        <v>530</v>
      </c>
      <c r="AQ39" s="269">
        <v>0</v>
      </c>
      <c r="AR39" s="269">
        <v>2325</v>
      </c>
      <c r="AS39" s="269">
        <v>0</v>
      </c>
      <c r="AT39" s="269">
        <v>0</v>
      </c>
      <c r="AU39" s="269">
        <v>0</v>
      </c>
      <c r="AV39" s="269">
        <v>0</v>
      </c>
      <c r="AW39" s="270">
        <v>2325</v>
      </c>
      <c r="AX39" s="269">
        <v>2855</v>
      </c>
      <c r="AY39" s="270">
        <v>16</v>
      </c>
      <c r="AZ39" s="270">
        <v>2341</v>
      </c>
      <c r="BA39" s="269">
        <v>2871</v>
      </c>
      <c r="BB39" s="270">
        <v>-797</v>
      </c>
      <c r="BC39" s="269">
        <v>1544</v>
      </c>
      <c r="BD39" s="270">
        <v>2074</v>
      </c>
      <c r="BE39" s="271"/>
      <c r="BG39" s="281" t="s">
        <v>483</v>
      </c>
      <c r="BH39" s="283" t="s">
        <v>484</v>
      </c>
      <c r="BI39" s="273">
        <f t="shared" si="0"/>
        <v>2855</v>
      </c>
      <c r="BJ39" s="274">
        <f t="shared" si="1"/>
        <v>797</v>
      </c>
      <c r="BK39" s="275">
        <f t="shared" si="2"/>
        <v>0.27915936952714537</v>
      </c>
      <c r="BL39" s="276">
        <f t="shared" si="3"/>
        <v>0.72084063047285463</v>
      </c>
      <c r="BM39" s="277"/>
      <c r="BN39" s="281" t="s">
        <v>483</v>
      </c>
      <c r="BO39" s="283" t="s">
        <v>484</v>
      </c>
      <c r="BP39" s="278">
        <f t="shared" si="4"/>
        <v>16</v>
      </c>
      <c r="BQ39" s="279">
        <f t="shared" si="5"/>
        <v>797</v>
      </c>
      <c r="BR39" s="280">
        <f t="shared" si="6"/>
        <v>-781</v>
      </c>
      <c r="BS39" s="277"/>
    </row>
    <row r="40" spans="1:71" x14ac:dyDescent="0.2">
      <c r="A40" s="281" t="s">
        <v>485</v>
      </c>
      <c r="B40" s="282" t="s">
        <v>41</v>
      </c>
      <c r="C40" s="269">
        <v>117</v>
      </c>
      <c r="D40" s="269">
        <v>0</v>
      </c>
      <c r="E40" s="269">
        <v>0</v>
      </c>
      <c r="F40" s="269">
        <v>0</v>
      </c>
      <c r="G40" s="269">
        <v>879</v>
      </c>
      <c r="H40" s="269">
        <v>9</v>
      </c>
      <c r="I40" s="269">
        <v>104</v>
      </c>
      <c r="J40" s="269">
        <v>750</v>
      </c>
      <c r="K40" s="269">
        <v>5</v>
      </c>
      <c r="L40" s="269">
        <v>136</v>
      </c>
      <c r="M40" s="269">
        <v>61</v>
      </c>
      <c r="N40" s="269">
        <v>75</v>
      </c>
      <c r="O40" s="269">
        <v>33</v>
      </c>
      <c r="P40" s="269">
        <v>570</v>
      </c>
      <c r="Q40" s="269">
        <v>182</v>
      </c>
      <c r="R40" s="269">
        <v>460</v>
      </c>
      <c r="S40" s="269">
        <v>42</v>
      </c>
      <c r="T40" s="269">
        <v>85</v>
      </c>
      <c r="U40" s="269">
        <v>83</v>
      </c>
      <c r="V40" s="269">
        <v>441</v>
      </c>
      <c r="W40" s="269">
        <v>457</v>
      </c>
      <c r="X40" s="269">
        <v>234</v>
      </c>
      <c r="Y40" s="269">
        <v>1855</v>
      </c>
      <c r="Z40" s="269">
        <v>34</v>
      </c>
      <c r="AA40" s="269">
        <v>164</v>
      </c>
      <c r="AB40" s="269">
        <v>104</v>
      </c>
      <c r="AC40" s="269">
        <v>3158</v>
      </c>
      <c r="AD40" s="269">
        <v>821</v>
      </c>
      <c r="AE40" s="269">
        <v>347</v>
      </c>
      <c r="AF40" s="269">
        <v>1049</v>
      </c>
      <c r="AG40" s="269">
        <v>87</v>
      </c>
      <c r="AH40" s="269">
        <v>1121</v>
      </c>
      <c r="AI40" s="269">
        <v>1558</v>
      </c>
      <c r="AJ40" s="269">
        <v>1470</v>
      </c>
      <c r="AK40" s="269">
        <v>165</v>
      </c>
      <c r="AL40" s="269">
        <v>1707</v>
      </c>
      <c r="AM40" s="269">
        <v>1720</v>
      </c>
      <c r="AN40" s="269">
        <v>0</v>
      </c>
      <c r="AO40" s="269">
        <v>104</v>
      </c>
      <c r="AP40" s="270">
        <v>20187</v>
      </c>
      <c r="AQ40" s="269">
        <v>219</v>
      </c>
      <c r="AR40" s="269">
        <v>6324</v>
      </c>
      <c r="AS40" s="269">
        <v>0</v>
      </c>
      <c r="AT40" s="269">
        <v>359</v>
      </c>
      <c r="AU40" s="269">
        <v>152</v>
      </c>
      <c r="AV40" s="269">
        <v>0</v>
      </c>
      <c r="AW40" s="270">
        <v>7054</v>
      </c>
      <c r="AX40" s="269">
        <v>27241</v>
      </c>
      <c r="AY40" s="270">
        <v>1783</v>
      </c>
      <c r="AZ40" s="270">
        <v>8837</v>
      </c>
      <c r="BA40" s="269">
        <v>29024</v>
      </c>
      <c r="BB40" s="270">
        <v>-16627</v>
      </c>
      <c r="BC40" s="269">
        <v>-7790</v>
      </c>
      <c r="BD40" s="270">
        <v>12397</v>
      </c>
      <c r="BE40" s="271"/>
      <c r="BG40" s="281" t="s">
        <v>485</v>
      </c>
      <c r="BH40" s="283" t="s">
        <v>41</v>
      </c>
      <c r="BI40" s="273">
        <f t="shared" si="0"/>
        <v>27241</v>
      </c>
      <c r="BJ40" s="274">
        <f t="shared" si="1"/>
        <v>16627</v>
      </c>
      <c r="BK40" s="275">
        <f t="shared" si="2"/>
        <v>0.61036672662530744</v>
      </c>
      <c r="BL40" s="276">
        <f t="shared" si="3"/>
        <v>0.38963327337469256</v>
      </c>
      <c r="BM40" s="277"/>
      <c r="BN40" s="281" t="s">
        <v>485</v>
      </c>
      <c r="BO40" s="283" t="s">
        <v>41</v>
      </c>
      <c r="BP40" s="278">
        <f t="shared" si="4"/>
        <v>1783</v>
      </c>
      <c r="BQ40" s="279">
        <f t="shared" si="5"/>
        <v>16627</v>
      </c>
      <c r="BR40" s="280">
        <f t="shared" si="6"/>
        <v>-14844</v>
      </c>
      <c r="BS40" s="277"/>
    </row>
    <row r="41" spans="1:71" x14ac:dyDescent="0.2">
      <c r="A41" s="286">
        <v>37</v>
      </c>
      <c r="B41" s="282" t="s">
        <v>42</v>
      </c>
      <c r="C41" s="269">
        <v>1</v>
      </c>
      <c r="D41" s="269">
        <v>0</v>
      </c>
      <c r="E41" s="269">
        <v>0</v>
      </c>
      <c r="F41" s="269">
        <v>0</v>
      </c>
      <c r="G41" s="269">
        <v>6</v>
      </c>
      <c r="H41" s="269">
        <v>0</v>
      </c>
      <c r="I41" s="269">
        <v>0</v>
      </c>
      <c r="J41" s="269">
        <v>2</v>
      </c>
      <c r="K41" s="269">
        <v>0</v>
      </c>
      <c r="L41" s="269">
        <v>0</v>
      </c>
      <c r="M41" s="269">
        <v>0</v>
      </c>
      <c r="N41" s="269">
        <v>0</v>
      </c>
      <c r="O41" s="269">
        <v>0</v>
      </c>
      <c r="P41" s="269">
        <v>2</v>
      </c>
      <c r="Q41" s="269">
        <v>0</v>
      </c>
      <c r="R41" s="269">
        <v>2</v>
      </c>
      <c r="S41" s="269">
        <v>0</v>
      </c>
      <c r="T41" s="269">
        <v>0</v>
      </c>
      <c r="U41" s="269">
        <v>0</v>
      </c>
      <c r="V41" s="269">
        <v>2</v>
      </c>
      <c r="W41" s="269">
        <v>2</v>
      </c>
      <c r="X41" s="269">
        <v>4</v>
      </c>
      <c r="Y41" s="269">
        <v>4</v>
      </c>
      <c r="Z41" s="269">
        <v>0</v>
      </c>
      <c r="AA41" s="269">
        <v>0</v>
      </c>
      <c r="AB41" s="269">
        <v>0</v>
      </c>
      <c r="AC41" s="269">
        <v>32</v>
      </c>
      <c r="AD41" s="269">
        <v>1</v>
      </c>
      <c r="AE41" s="269">
        <v>12</v>
      </c>
      <c r="AF41" s="269">
        <v>5</v>
      </c>
      <c r="AG41" s="269">
        <v>3</v>
      </c>
      <c r="AH41" s="269">
        <v>6</v>
      </c>
      <c r="AI41" s="269">
        <v>64</v>
      </c>
      <c r="AJ41" s="269">
        <v>409</v>
      </c>
      <c r="AK41" s="269">
        <v>5</v>
      </c>
      <c r="AL41" s="269">
        <v>12</v>
      </c>
      <c r="AM41" s="269">
        <v>797</v>
      </c>
      <c r="AN41" s="269">
        <v>0</v>
      </c>
      <c r="AO41" s="269">
        <v>4</v>
      </c>
      <c r="AP41" s="270">
        <v>1375</v>
      </c>
      <c r="AQ41" s="269">
        <v>3866</v>
      </c>
      <c r="AR41" s="269">
        <v>19494</v>
      </c>
      <c r="AS41" s="269">
        <v>0</v>
      </c>
      <c r="AT41" s="269">
        <v>0</v>
      </c>
      <c r="AU41" s="269">
        <v>0</v>
      </c>
      <c r="AV41" s="269">
        <v>0</v>
      </c>
      <c r="AW41" s="270">
        <v>23360</v>
      </c>
      <c r="AX41" s="269">
        <v>24735</v>
      </c>
      <c r="AY41" s="270">
        <v>32547</v>
      </c>
      <c r="AZ41" s="270">
        <v>55907</v>
      </c>
      <c r="BA41" s="269">
        <v>57282</v>
      </c>
      <c r="BB41" s="270">
        <v>-13142</v>
      </c>
      <c r="BC41" s="269">
        <v>42765</v>
      </c>
      <c r="BD41" s="270">
        <v>44140</v>
      </c>
      <c r="BE41" s="271"/>
      <c r="BG41" s="286">
        <v>37</v>
      </c>
      <c r="BH41" s="283" t="s">
        <v>42</v>
      </c>
      <c r="BI41" s="273">
        <f t="shared" si="0"/>
        <v>24735</v>
      </c>
      <c r="BJ41" s="274">
        <f t="shared" si="1"/>
        <v>13142</v>
      </c>
      <c r="BK41" s="275">
        <f t="shared" si="2"/>
        <v>0.53131190620578128</v>
      </c>
      <c r="BL41" s="276">
        <f t="shared" si="3"/>
        <v>0.46868809379421872</v>
      </c>
      <c r="BM41" s="277"/>
      <c r="BN41" s="286">
        <v>37</v>
      </c>
      <c r="BO41" s="283" t="s">
        <v>42</v>
      </c>
      <c r="BP41" s="278">
        <f t="shared" si="4"/>
        <v>32547</v>
      </c>
      <c r="BQ41" s="279">
        <f t="shared" si="5"/>
        <v>13142</v>
      </c>
      <c r="BR41" s="280">
        <f t="shared" si="6"/>
        <v>19405</v>
      </c>
      <c r="BS41" s="277"/>
    </row>
    <row r="42" spans="1:71" x14ac:dyDescent="0.2">
      <c r="A42" s="287">
        <v>38</v>
      </c>
      <c r="B42" s="268" t="s">
        <v>283</v>
      </c>
      <c r="C42" s="269">
        <v>6</v>
      </c>
      <c r="D42" s="269">
        <v>0</v>
      </c>
      <c r="E42" s="269">
        <v>0</v>
      </c>
      <c r="F42" s="269">
        <v>0</v>
      </c>
      <c r="G42" s="269">
        <v>38</v>
      </c>
      <c r="H42" s="269">
        <v>0</v>
      </c>
      <c r="I42" s="269">
        <v>6</v>
      </c>
      <c r="J42" s="269">
        <v>14</v>
      </c>
      <c r="K42" s="269">
        <v>0</v>
      </c>
      <c r="L42" s="269">
        <v>1</v>
      </c>
      <c r="M42" s="269">
        <v>2</v>
      </c>
      <c r="N42" s="269">
        <v>1</v>
      </c>
      <c r="O42" s="269">
        <v>1</v>
      </c>
      <c r="P42" s="269">
        <v>12</v>
      </c>
      <c r="Q42" s="269">
        <v>4</v>
      </c>
      <c r="R42" s="269">
        <v>16</v>
      </c>
      <c r="S42" s="269">
        <v>2</v>
      </c>
      <c r="T42" s="269">
        <v>2</v>
      </c>
      <c r="U42" s="269">
        <v>2</v>
      </c>
      <c r="V42" s="269">
        <v>14</v>
      </c>
      <c r="W42" s="269">
        <v>20</v>
      </c>
      <c r="X42" s="269">
        <v>12</v>
      </c>
      <c r="Y42" s="269">
        <v>21</v>
      </c>
      <c r="Z42" s="269">
        <v>0</v>
      </c>
      <c r="AA42" s="269">
        <v>1</v>
      </c>
      <c r="AB42" s="269">
        <v>6</v>
      </c>
      <c r="AC42" s="269">
        <v>103</v>
      </c>
      <c r="AD42" s="269">
        <v>32</v>
      </c>
      <c r="AE42" s="269">
        <v>5</v>
      </c>
      <c r="AF42" s="269">
        <v>36</v>
      </c>
      <c r="AG42" s="269">
        <v>0</v>
      </c>
      <c r="AH42" s="269">
        <v>46</v>
      </c>
      <c r="AI42" s="269">
        <v>112</v>
      </c>
      <c r="AJ42" s="269">
        <v>70</v>
      </c>
      <c r="AK42" s="269">
        <v>12</v>
      </c>
      <c r="AL42" s="269">
        <v>23</v>
      </c>
      <c r="AM42" s="269">
        <v>115</v>
      </c>
      <c r="AN42" s="269">
        <v>0</v>
      </c>
      <c r="AO42" s="269">
        <v>1</v>
      </c>
      <c r="AP42" s="270">
        <v>736</v>
      </c>
      <c r="AQ42" s="269">
        <v>0</v>
      </c>
      <c r="AR42" s="269">
        <v>0</v>
      </c>
      <c r="AS42" s="269">
        <v>0</v>
      </c>
      <c r="AT42" s="269">
        <v>0</v>
      </c>
      <c r="AU42" s="269">
        <v>0</v>
      </c>
      <c r="AV42" s="269">
        <v>0</v>
      </c>
      <c r="AW42" s="270">
        <v>0</v>
      </c>
      <c r="AX42" s="269">
        <v>736</v>
      </c>
      <c r="AY42" s="270">
        <v>0</v>
      </c>
      <c r="AZ42" s="270">
        <v>0</v>
      </c>
      <c r="BA42" s="269">
        <v>736</v>
      </c>
      <c r="BB42" s="270">
        <v>0</v>
      </c>
      <c r="BC42" s="269">
        <v>0</v>
      </c>
      <c r="BD42" s="270">
        <v>736</v>
      </c>
      <c r="BE42" s="271"/>
      <c r="BG42" s="287">
        <v>38</v>
      </c>
      <c r="BH42" s="272" t="s">
        <v>283</v>
      </c>
      <c r="BI42" s="273">
        <f t="shared" si="0"/>
        <v>736</v>
      </c>
      <c r="BJ42" s="274">
        <f t="shared" si="1"/>
        <v>0</v>
      </c>
      <c r="BK42" s="275">
        <f t="shared" si="2"/>
        <v>0</v>
      </c>
      <c r="BL42" s="276">
        <f t="shared" si="3"/>
        <v>1</v>
      </c>
      <c r="BM42" s="277"/>
      <c r="BN42" s="287">
        <v>38</v>
      </c>
      <c r="BO42" s="272" t="s">
        <v>283</v>
      </c>
      <c r="BP42" s="278">
        <f t="shared" si="4"/>
        <v>0</v>
      </c>
      <c r="BQ42" s="279">
        <f t="shared" si="5"/>
        <v>0</v>
      </c>
      <c r="BR42" s="280">
        <f t="shared" si="6"/>
        <v>0</v>
      </c>
      <c r="BS42" s="277"/>
    </row>
    <row r="43" spans="1:71" x14ac:dyDescent="0.2">
      <c r="A43" s="287">
        <v>39</v>
      </c>
      <c r="B43" s="268" t="s">
        <v>284</v>
      </c>
      <c r="C43" s="269">
        <v>24</v>
      </c>
      <c r="D43" s="269">
        <v>0</v>
      </c>
      <c r="E43" s="269">
        <v>0</v>
      </c>
      <c r="F43" s="269">
        <v>0</v>
      </c>
      <c r="G43" s="269">
        <v>217</v>
      </c>
      <c r="H43" s="269">
        <v>1</v>
      </c>
      <c r="I43" s="269">
        <v>20</v>
      </c>
      <c r="J43" s="269">
        <v>31</v>
      </c>
      <c r="K43" s="269">
        <v>1</v>
      </c>
      <c r="L43" s="269">
        <v>11</v>
      </c>
      <c r="M43" s="269">
        <v>10</v>
      </c>
      <c r="N43" s="269">
        <v>28</v>
      </c>
      <c r="O43" s="269">
        <v>14</v>
      </c>
      <c r="P43" s="269">
        <v>93</v>
      </c>
      <c r="Q43" s="269">
        <v>42</v>
      </c>
      <c r="R43" s="269">
        <v>102</v>
      </c>
      <c r="S43" s="269">
        <v>5</v>
      </c>
      <c r="T43" s="269">
        <v>3</v>
      </c>
      <c r="U43" s="269">
        <v>8</v>
      </c>
      <c r="V43" s="269">
        <v>29</v>
      </c>
      <c r="W43" s="269">
        <v>39</v>
      </c>
      <c r="X43" s="269">
        <v>26</v>
      </c>
      <c r="Y43" s="269">
        <v>302</v>
      </c>
      <c r="Z43" s="269">
        <v>2</v>
      </c>
      <c r="AA43" s="269">
        <v>12</v>
      </c>
      <c r="AB43" s="269">
        <v>43</v>
      </c>
      <c r="AC43" s="269">
        <v>340</v>
      </c>
      <c r="AD43" s="269">
        <v>60</v>
      </c>
      <c r="AE43" s="269">
        <v>27</v>
      </c>
      <c r="AF43" s="269">
        <v>221</v>
      </c>
      <c r="AG43" s="269">
        <v>1</v>
      </c>
      <c r="AH43" s="269">
        <v>47</v>
      </c>
      <c r="AI43" s="269">
        <v>299</v>
      </c>
      <c r="AJ43" s="269">
        <v>138</v>
      </c>
      <c r="AK43" s="269">
        <v>21</v>
      </c>
      <c r="AL43" s="269">
        <v>59</v>
      </c>
      <c r="AM43" s="269">
        <v>170</v>
      </c>
      <c r="AN43" s="269">
        <v>1</v>
      </c>
      <c r="AO43" s="269">
        <v>1</v>
      </c>
      <c r="AP43" s="270">
        <v>2448</v>
      </c>
      <c r="AQ43" s="269">
        <v>0</v>
      </c>
      <c r="AR43" s="269">
        <v>3887</v>
      </c>
      <c r="AS43" s="269">
        <v>0</v>
      </c>
      <c r="AT43" s="269">
        <v>0</v>
      </c>
      <c r="AU43" s="269">
        <v>0</v>
      </c>
      <c r="AV43" s="269">
        <v>0</v>
      </c>
      <c r="AW43" s="270">
        <v>3887</v>
      </c>
      <c r="AX43" s="269">
        <v>6335</v>
      </c>
      <c r="AY43" s="270">
        <v>8</v>
      </c>
      <c r="AZ43" s="270">
        <v>3895</v>
      </c>
      <c r="BA43" s="269">
        <v>6343</v>
      </c>
      <c r="BB43" s="270">
        <v>-2939</v>
      </c>
      <c r="BC43" s="269">
        <v>956</v>
      </c>
      <c r="BD43" s="270">
        <v>3404</v>
      </c>
      <c r="BE43" s="271"/>
      <c r="BG43" s="287">
        <v>39</v>
      </c>
      <c r="BH43" s="272" t="s">
        <v>284</v>
      </c>
      <c r="BI43" s="273">
        <f t="shared" si="0"/>
        <v>6335</v>
      </c>
      <c r="BJ43" s="274">
        <f t="shared" si="1"/>
        <v>2939</v>
      </c>
      <c r="BK43" s="275">
        <f t="shared" si="2"/>
        <v>0.463930544593528</v>
      </c>
      <c r="BL43" s="276">
        <f t="shared" si="3"/>
        <v>0.536069455406472</v>
      </c>
      <c r="BM43" s="277"/>
      <c r="BN43" s="287">
        <v>39</v>
      </c>
      <c r="BO43" s="272" t="s">
        <v>284</v>
      </c>
      <c r="BP43" s="278">
        <f t="shared" si="4"/>
        <v>8</v>
      </c>
      <c r="BQ43" s="279">
        <f t="shared" si="5"/>
        <v>2939</v>
      </c>
      <c r="BR43" s="280">
        <f t="shared" si="6"/>
        <v>-2931</v>
      </c>
      <c r="BS43" s="277"/>
    </row>
    <row r="44" spans="1:71" x14ac:dyDescent="0.2">
      <c r="A44" s="288">
        <v>40</v>
      </c>
      <c r="B44" s="289" t="s">
        <v>43</v>
      </c>
      <c r="C44" s="290">
        <v>3214</v>
      </c>
      <c r="D44" s="290">
        <v>5</v>
      </c>
      <c r="E44" s="290">
        <v>3</v>
      </c>
      <c r="F44" s="290">
        <v>5</v>
      </c>
      <c r="G44" s="290">
        <v>24437</v>
      </c>
      <c r="H44" s="290">
        <v>183</v>
      </c>
      <c r="I44" s="290">
        <v>3807</v>
      </c>
      <c r="J44" s="290">
        <v>11450</v>
      </c>
      <c r="K44" s="290">
        <v>685</v>
      </c>
      <c r="L44" s="290">
        <v>2358</v>
      </c>
      <c r="M44" s="290">
        <v>594</v>
      </c>
      <c r="N44" s="290">
        <v>5735</v>
      </c>
      <c r="O44" s="290">
        <v>2039</v>
      </c>
      <c r="P44" s="290">
        <v>12416</v>
      </c>
      <c r="Q44" s="290">
        <v>2822</v>
      </c>
      <c r="R44" s="290">
        <v>8074</v>
      </c>
      <c r="S44" s="290">
        <v>871</v>
      </c>
      <c r="T44" s="290">
        <v>1262</v>
      </c>
      <c r="U44" s="290">
        <v>1461</v>
      </c>
      <c r="V44" s="290">
        <v>8574</v>
      </c>
      <c r="W44" s="290">
        <v>15205</v>
      </c>
      <c r="X44" s="290">
        <v>4391</v>
      </c>
      <c r="Y44" s="290">
        <v>10448</v>
      </c>
      <c r="Z44" s="290">
        <v>312</v>
      </c>
      <c r="AA44" s="290">
        <v>606</v>
      </c>
      <c r="AB44" s="290">
        <v>553</v>
      </c>
      <c r="AC44" s="290">
        <v>10174</v>
      </c>
      <c r="AD44" s="290">
        <v>2306</v>
      </c>
      <c r="AE44" s="290">
        <v>3596</v>
      </c>
      <c r="AF44" s="290">
        <v>4286</v>
      </c>
      <c r="AG44" s="290">
        <v>178</v>
      </c>
      <c r="AH44" s="290">
        <v>3485</v>
      </c>
      <c r="AI44" s="290">
        <v>5922</v>
      </c>
      <c r="AJ44" s="290">
        <v>14171</v>
      </c>
      <c r="AK44" s="290">
        <v>842</v>
      </c>
      <c r="AL44" s="290">
        <v>4717</v>
      </c>
      <c r="AM44" s="290">
        <v>18140</v>
      </c>
      <c r="AN44" s="290">
        <v>736</v>
      </c>
      <c r="AO44" s="290">
        <v>2327</v>
      </c>
      <c r="AP44" s="291">
        <v>192390</v>
      </c>
      <c r="AQ44" s="290">
        <v>5763</v>
      </c>
      <c r="AR44" s="290">
        <v>174219</v>
      </c>
      <c r="AS44" s="290">
        <v>36246</v>
      </c>
      <c r="AT44" s="290">
        <v>33067</v>
      </c>
      <c r="AU44" s="290">
        <v>7098</v>
      </c>
      <c r="AV44" s="290">
        <v>671</v>
      </c>
      <c r="AW44" s="291">
        <v>257064</v>
      </c>
      <c r="AX44" s="290">
        <v>449454</v>
      </c>
      <c r="AY44" s="291">
        <v>207984</v>
      </c>
      <c r="AZ44" s="291">
        <v>465048</v>
      </c>
      <c r="BA44" s="290">
        <v>657438</v>
      </c>
      <c r="BB44" s="291">
        <v>-249346</v>
      </c>
      <c r="BC44" s="290">
        <v>215702</v>
      </c>
      <c r="BD44" s="291">
        <v>408092</v>
      </c>
      <c r="BE44" s="271"/>
      <c r="BG44" s="288">
        <v>40</v>
      </c>
      <c r="BH44" s="292" t="s">
        <v>43</v>
      </c>
      <c r="BI44" s="293">
        <f t="shared" si="0"/>
        <v>449454</v>
      </c>
      <c r="BJ44" s="294">
        <f t="shared" si="1"/>
        <v>249346</v>
      </c>
      <c r="BK44" s="295">
        <f t="shared" si="2"/>
        <v>0.55477534964645991</v>
      </c>
      <c r="BL44" s="296">
        <f t="shared" si="3"/>
        <v>0.44522465035354009</v>
      </c>
      <c r="BM44" s="277"/>
      <c r="BN44" s="288">
        <v>40</v>
      </c>
      <c r="BO44" s="292" t="s">
        <v>43</v>
      </c>
      <c r="BP44" s="297">
        <f t="shared" si="4"/>
        <v>207984</v>
      </c>
      <c r="BQ44" s="298">
        <f t="shared" si="5"/>
        <v>249346</v>
      </c>
      <c r="BR44" s="299">
        <f t="shared" si="6"/>
        <v>-41362</v>
      </c>
    </row>
    <row r="45" spans="1:71" x14ac:dyDescent="0.2">
      <c r="A45" s="300">
        <v>41</v>
      </c>
      <c r="B45" s="301" t="s">
        <v>52</v>
      </c>
      <c r="C45" s="302">
        <v>21</v>
      </c>
      <c r="D45" s="302">
        <v>0</v>
      </c>
      <c r="E45" s="302">
        <v>0</v>
      </c>
      <c r="F45" s="302">
        <v>1</v>
      </c>
      <c r="G45" s="302">
        <v>316</v>
      </c>
      <c r="H45" s="302">
        <v>4</v>
      </c>
      <c r="I45" s="302">
        <v>108</v>
      </c>
      <c r="J45" s="302">
        <v>214</v>
      </c>
      <c r="K45" s="302">
        <v>9</v>
      </c>
      <c r="L45" s="302">
        <v>65</v>
      </c>
      <c r="M45" s="302">
        <v>19</v>
      </c>
      <c r="N45" s="302">
        <v>74</v>
      </c>
      <c r="O45" s="302">
        <v>17</v>
      </c>
      <c r="P45" s="302">
        <v>329</v>
      </c>
      <c r="Q45" s="302">
        <v>76</v>
      </c>
      <c r="R45" s="302">
        <v>181</v>
      </c>
      <c r="S45" s="302">
        <v>23</v>
      </c>
      <c r="T45" s="302">
        <v>23</v>
      </c>
      <c r="U45" s="302">
        <v>34</v>
      </c>
      <c r="V45" s="302">
        <v>234</v>
      </c>
      <c r="W45" s="302">
        <v>139</v>
      </c>
      <c r="X45" s="302">
        <v>145</v>
      </c>
      <c r="Y45" s="302">
        <v>415</v>
      </c>
      <c r="Z45" s="302">
        <v>4</v>
      </c>
      <c r="AA45" s="302">
        <v>17</v>
      </c>
      <c r="AB45" s="302">
        <v>45</v>
      </c>
      <c r="AC45" s="302">
        <v>864</v>
      </c>
      <c r="AD45" s="302">
        <v>218</v>
      </c>
      <c r="AE45" s="302">
        <v>47</v>
      </c>
      <c r="AF45" s="302">
        <v>301</v>
      </c>
      <c r="AG45" s="302">
        <v>9</v>
      </c>
      <c r="AH45" s="302">
        <v>128</v>
      </c>
      <c r="AI45" s="302">
        <v>209</v>
      </c>
      <c r="AJ45" s="302">
        <v>262</v>
      </c>
      <c r="AK45" s="302">
        <v>76</v>
      </c>
      <c r="AL45" s="302">
        <v>175</v>
      </c>
      <c r="AM45" s="302">
        <v>951</v>
      </c>
      <c r="AN45" s="302">
        <v>0</v>
      </c>
      <c r="AO45" s="302">
        <v>10</v>
      </c>
      <c r="AP45" s="303">
        <v>5763</v>
      </c>
      <c r="AQ45" s="269"/>
      <c r="AR45" s="269"/>
      <c r="AS45" s="269"/>
      <c r="AT45" s="269"/>
      <c r="AU45" s="269"/>
      <c r="AV45" s="269"/>
      <c r="AW45" s="269"/>
      <c r="AX45" s="269"/>
      <c r="AY45" s="269"/>
      <c r="AZ45" s="269"/>
      <c r="BA45" s="269"/>
      <c r="BB45" s="269"/>
      <c r="BC45" s="269"/>
      <c r="BD45" s="269"/>
      <c r="BE45" s="271"/>
      <c r="BG45" s="56" t="s">
        <v>486</v>
      </c>
      <c r="BI45" s="274"/>
      <c r="BJ45" s="274"/>
      <c r="BN45" s="56" t="s">
        <v>486</v>
      </c>
    </row>
    <row r="46" spans="1:71" x14ac:dyDescent="0.2">
      <c r="A46" s="286">
        <v>42</v>
      </c>
      <c r="B46" s="282" t="s">
        <v>53</v>
      </c>
      <c r="C46" s="269">
        <v>705</v>
      </c>
      <c r="D46" s="269">
        <v>6</v>
      </c>
      <c r="E46" s="269">
        <v>2</v>
      </c>
      <c r="F46" s="269">
        <v>9</v>
      </c>
      <c r="G46" s="269">
        <v>5023</v>
      </c>
      <c r="H46" s="269">
        <v>73</v>
      </c>
      <c r="I46" s="269">
        <v>965</v>
      </c>
      <c r="J46" s="269">
        <v>1602</v>
      </c>
      <c r="K46" s="269">
        <v>32</v>
      </c>
      <c r="L46" s="269">
        <v>848</v>
      </c>
      <c r="M46" s="269">
        <v>243</v>
      </c>
      <c r="N46" s="269">
        <v>441</v>
      </c>
      <c r="O46" s="269">
        <v>265</v>
      </c>
      <c r="P46" s="269">
        <v>6330</v>
      </c>
      <c r="Q46" s="269">
        <v>960</v>
      </c>
      <c r="R46" s="269">
        <v>3187</v>
      </c>
      <c r="S46" s="269">
        <v>306</v>
      </c>
      <c r="T46" s="269">
        <v>390</v>
      </c>
      <c r="U46" s="269">
        <v>442</v>
      </c>
      <c r="V46" s="269">
        <v>2221</v>
      </c>
      <c r="W46" s="269">
        <v>2436</v>
      </c>
      <c r="X46" s="269">
        <v>1916</v>
      </c>
      <c r="Y46" s="269">
        <v>6686</v>
      </c>
      <c r="Z46" s="269">
        <v>34</v>
      </c>
      <c r="AA46" s="269">
        <v>169</v>
      </c>
      <c r="AB46" s="269">
        <v>855</v>
      </c>
      <c r="AC46" s="269">
        <v>15581</v>
      </c>
      <c r="AD46" s="269">
        <v>2221</v>
      </c>
      <c r="AE46" s="269">
        <v>704</v>
      </c>
      <c r="AF46" s="269">
        <v>8151</v>
      </c>
      <c r="AG46" s="269">
        <v>131</v>
      </c>
      <c r="AH46" s="269">
        <v>4282</v>
      </c>
      <c r="AI46" s="269">
        <v>10542</v>
      </c>
      <c r="AJ46" s="269">
        <v>14165</v>
      </c>
      <c r="AK46" s="269">
        <v>1007</v>
      </c>
      <c r="AL46" s="269">
        <v>4185</v>
      </c>
      <c r="AM46" s="269">
        <v>11551</v>
      </c>
      <c r="AN46" s="269">
        <v>0</v>
      </c>
      <c r="AO46" s="269">
        <v>32</v>
      </c>
      <c r="AP46" s="270">
        <v>108698</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1187</v>
      </c>
      <c r="D47" s="269">
        <v>11</v>
      </c>
      <c r="E47" s="269">
        <v>1</v>
      </c>
      <c r="F47" s="269">
        <v>1</v>
      </c>
      <c r="G47" s="269">
        <v>2570</v>
      </c>
      <c r="H47" s="269">
        <v>-6</v>
      </c>
      <c r="I47" s="269">
        <v>416</v>
      </c>
      <c r="J47" s="269">
        <v>1013</v>
      </c>
      <c r="K47" s="269">
        <v>27</v>
      </c>
      <c r="L47" s="269">
        <v>19</v>
      </c>
      <c r="M47" s="269">
        <v>109</v>
      </c>
      <c r="N47" s="269">
        <v>840</v>
      </c>
      <c r="O47" s="269">
        <v>227</v>
      </c>
      <c r="P47" s="269">
        <v>661</v>
      </c>
      <c r="Q47" s="269">
        <v>525</v>
      </c>
      <c r="R47" s="269">
        <v>1656</v>
      </c>
      <c r="S47" s="269">
        <v>36</v>
      </c>
      <c r="T47" s="269">
        <v>-83</v>
      </c>
      <c r="U47" s="269">
        <v>-49</v>
      </c>
      <c r="V47" s="269">
        <v>-634</v>
      </c>
      <c r="W47" s="269">
        <v>240</v>
      </c>
      <c r="X47" s="269">
        <v>88</v>
      </c>
      <c r="Y47" s="269">
        <v>515</v>
      </c>
      <c r="Z47" s="269">
        <v>25</v>
      </c>
      <c r="AA47" s="269">
        <v>157</v>
      </c>
      <c r="AB47" s="269">
        <v>62</v>
      </c>
      <c r="AC47" s="269">
        <v>5000</v>
      </c>
      <c r="AD47" s="269">
        <v>1769</v>
      </c>
      <c r="AE47" s="269">
        <v>13472</v>
      </c>
      <c r="AF47" s="269">
        <v>871</v>
      </c>
      <c r="AG47" s="269">
        <v>43</v>
      </c>
      <c r="AH47" s="269">
        <v>0</v>
      </c>
      <c r="AI47" s="269">
        <v>429</v>
      </c>
      <c r="AJ47" s="269">
        <v>1203</v>
      </c>
      <c r="AK47" s="269">
        <v>-13</v>
      </c>
      <c r="AL47" s="269">
        <v>1119</v>
      </c>
      <c r="AM47" s="269">
        <v>5712</v>
      </c>
      <c r="AN47" s="269">
        <v>0</v>
      </c>
      <c r="AO47" s="269">
        <v>882</v>
      </c>
      <c r="AP47" s="270">
        <v>40101</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942</v>
      </c>
      <c r="D48" s="269">
        <v>2</v>
      </c>
      <c r="E48" s="269">
        <v>1</v>
      </c>
      <c r="F48" s="269">
        <v>3</v>
      </c>
      <c r="G48" s="269">
        <v>1744</v>
      </c>
      <c r="H48" s="269">
        <v>34</v>
      </c>
      <c r="I48" s="269">
        <v>311</v>
      </c>
      <c r="J48" s="269">
        <v>2145</v>
      </c>
      <c r="K48" s="269">
        <v>91</v>
      </c>
      <c r="L48" s="269">
        <v>366</v>
      </c>
      <c r="M48" s="269">
        <v>131</v>
      </c>
      <c r="N48" s="269">
        <v>421</v>
      </c>
      <c r="O48" s="269">
        <v>80</v>
      </c>
      <c r="P48" s="269">
        <v>1849</v>
      </c>
      <c r="Q48" s="269">
        <v>519</v>
      </c>
      <c r="R48" s="269">
        <v>1522</v>
      </c>
      <c r="S48" s="269">
        <v>211</v>
      </c>
      <c r="T48" s="269">
        <v>372</v>
      </c>
      <c r="U48" s="269">
        <v>351</v>
      </c>
      <c r="V48" s="269">
        <v>2441</v>
      </c>
      <c r="W48" s="269">
        <v>1331</v>
      </c>
      <c r="X48" s="269">
        <v>708</v>
      </c>
      <c r="Y48" s="269">
        <v>712</v>
      </c>
      <c r="Z48" s="269">
        <v>93</v>
      </c>
      <c r="AA48" s="269">
        <v>260</v>
      </c>
      <c r="AB48" s="269">
        <v>136</v>
      </c>
      <c r="AC48" s="269">
        <v>3484</v>
      </c>
      <c r="AD48" s="269">
        <v>522</v>
      </c>
      <c r="AE48" s="269">
        <v>10528</v>
      </c>
      <c r="AF48" s="269">
        <v>1501</v>
      </c>
      <c r="AG48" s="269">
        <v>31</v>
      </c>
      <c r="AH48" s="269">
        <v>4244</v>
      </c>
      <c r="AI48" s="269">
        <v>3420</v>
      </c>
      <c r="AJ48" s="269">
        <v>2088</v>
      </c>
      <c r="AK48" s="269">
        <v>127</v>
      </c>
      <c r="AL48" s="269">
        <v>1632</v>
      </c>
      <c r="AM48" s="269">
        <v>4567</v>
      </c>
      <c r="AN48" s="269">
        <v>0</v>
      </c>
      <c r="AO48" s="269">
        <v>122</v>
      </c>
      <c r="AP48" s="270">
        <v>49042</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234</v>
      </c>
      <c r="D49" s="269">
        <v>0</v>
      </c>
      <c r="E49" s="269">
        <v>0</v>
      </c>
      <c r="F49" s="269">
        <v>1</v>
      </c>
      <c r="G49" s="269">
        <v>1073</v>
      </c>
      <c r="H49" s="269">
        <v>13</v>
      </c>
      <c r="I49" s="269">
        <v>146</v>
      </c>
      <c r="J49" s="269">
        <v>328</v>
      </c>
      <c r="K49" s="269">
        <v>132</v>
      </c>
      <c r="L49" s="269">
        <v>129</v>
      </c>
      <c r="M49" s="269">
        <v>35</v>
      </c>
      <c r="N49" s="269">
        <v>134</v>
      </c>
      <c r="O49" s="269">
        <v>20</v>
      </c>
      <c r="P49" s="269">
        <v>613</v>
      </c>
      <c r="Q49" s="269">
        <v>32</v>
      </c>
      <c r="R49" s="269">
        <v>144</v>
      </c>
      <c r="S49" s="269">
        <v>23</v>
      </c>
      <c r="T49" s="269">
        <v>16</v>
      </c>
      <c r="U49" s="269">
        <v>9</v>
      </c>
      <c r="V49" s="269">
        <v>155</v>
      </c>
      <c r="W49" s="269">
        <v>155</v>
      </c>
      <c r="X49" s="269">
        <v>175</v>
      </c>
      <c r="Y49" s="269">
        <v>716</v>
      </c>
      <c r="Z49" s="269">
        <v>15</v>
      </c>
      <c r="AA49" s="269">
        <v>55</v>
      </c>
      <c r="AB49" s="269">
        <v>33</v>
      </c>
      <c r="AC49" s="269">
        <v>1595</v>
      </c>
      <c r="AD49" s="269">
        <v>146</v>
      </c>
      <c r="AE49" s="269">
        <v>1361</v>
      </c>
      <c r="AF49" s="269">
        <v>1359</v>
      </c>
      <c r="AG49" s="269">
        <v>12</v>
      </c>
      <c r="AH49" s="269">
        <v>19</v>
      </c>
      <c r="AI49" s="269">
        <v>266</v>
      </c>
      <c r="AJ49" s="269">
        <v>479</v>
      </c>
      <c r="AK49" s="269">
        <v>71</v>
      </c>
      <c r="AL49" s="269">
        <v>569</v>
      </c>
      <c r="AM49" s="269">
        <v>3219</v>
      </c>
      <c r="AN49" s="269">
        <v>0</v>
      </c>
      <c r="AO49" s="269">
        <v>43</v>
      </c>
      <c r="AP49" s="270">
        <v>13525</v>
      </c>
      <c r="AQ49" s="269"/>
      <c r="AR49" s="269"/>
      <c r="AS49" s="269"/>
      <c r="AT49" s="269"/>
      <c r="AU49" s="269"/>
      <c r="AV49" s="269"/>
      <c r="AW49" s="269"/>
      <c r="AX49" s="269"/>
      <c r="AY49" s="269"/>
      <c r="AZ49" s="269"/>
      <c r="BA49" s="269"/>
      <c r="BB49" s="269"/>
      <c r="BC49" s="269"/>
      <c r="BD49" s="269"/>
      <c r="BE49" s="271"/>
    </row>
    <row r="50" spans="1:57" x14ac:dyDescent="0.2">
      <c r="A50" s="286">
        <v>46</v>
      </c>
      <c r="B50" s="282" t="s">
        <v>205</v>
      </c>
      <c r="C50" s="269">
        <v>-409</v>
      </c>
      <c r="D50" s="269">
        <v>-2</v>
      </c>
      <c r="E50" s="269">
        <v>0</v>
      </c>
      <c r="F50" s="269">
        <v>0</v>
      </c>
      <c r="G50" s="269">
        <v>-159</v>
      </c>
      <c r="H50" s="269">
        <v>0</v>
      </c>
      <c r="I50" s="269">
        <v>0</v>
      </c>
      <c r="J50" s="269">
        <v>0</v>
      </c>
      <c r="K50" s="269">
        <v>-2</v>
      </c>
      <c r="L50" s="269">
        <v>0</v>
      </c>
      <c r="M50" s="269">
        <v>0</v>
      </c>
      <c r="N50" s="269">
        <v>0</v>
      </c>
      <c r="O50" s="269">
        <v>0</v>
      </c>
      <c r="P50" s="269">
        <v>0</v>
      </c>
      <c r="Q50" s="269">
        <v>0</v>
      </c>
      <c r="R50" s="269">
        <v>0</v>
      </c>
      <c r="S50" s="269">
        <v>0</v>
      </c>
      <c r="T50" s="269">
        <v>0</v>
      </c>
      <c r="U50" s="269">
        <v>0</v>
      </c>
      <c r="V50" s="269">
        <v>0</v>
      </c>
      <c r="W50" s="269">
        <v>0</v>
      </c>
      <c r="X50" s="269">
        <v>0</v>
      </c>
      <c r="Y50" s="269">
        <v>-82</v>
      </c>
      <c r="Z50" s="269">
        <v>0</v>
      </c>
      <c r="AA50" s="269">
        <v>-58</v>
      </c>
      <c r="AB50" s="269">
        <v>0</v>
      </c>
      <c r="AC50" s="269">
        <v>-18</v>
      </c>
      <c r="AD50" s="269">
        <v>-107</v>
      </c>
      <c r="AE50" s="269">
        <v>-4</v>
      </c>
      <c r="AF50" s="269">
        <v>-37</v>
      </c>
      <c r="AG50" s="269">
        <v>0</v>
      </c>
      <c r="AH50" s="269">
        <v>0</v>
      </c>
      <c r="AI50" s="269">
        <v>-65</v>
      </c>
      <c r="AJ50" s="269">
        <v>-436</v>
      </c>
      <c r="AK50" s="269">
        <v>-36</v>
      </c>
      <c r="AL50" s="269">
        <v>0</v>
      </c>
      <c r="AM50" s="269">
        <v>0</v>
      </c>
      <c r="AN50" s="269">
        <v>0</v>
      </c>
      <c r="AO50" s="269">
        <v>-12</v>
      </c>
      <c r="AP50" s="270">
        <v>-1427</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2680</v>
      </c>
      <c r="D51" s="290">
        <v>17</v>
      </c>
      <c r="E51" s="290">
        <v>4</v>
      </c>
      <c r="F51" s="290">
        <v>15</v>
      </c>
      <c r="G51" s="290">
        <v>10567</v>
      </c>
      <c r="H51" s="290">
        <v>118</v>
      </c>
      <c r="I51" s="290">
        <v>1946</v>
      </c>
      <c r="J51" s="290">
        <v>5302</v>
      </c>
      <c r="K51" s="290">
        <v>289</v>
      </c>
      <c r="L51" s="290">
        <v>1427</v>
      </c>
      <c r="M51" s="290">
        <v>537</v>
      </c>
      <c r="N51" s="290">
        <v>1910</v>
      </c>
      <c r="O51" s="290">
        <v>609</v>
      </c>
      <c r="P51" s="290">
        <v>9782</v>
      </c>
      <c r="Q51" s="290">
        <v>2112</v>
      </c>
      <c r="R51" s="290">
        <v>6690</v>
      </c>
      <c r="S51" s="290">
        <v>599</v>
      </c>
      <c r="T51" s="290">
        <v>718</v>
      </c>
      <c r="U51" s="290">
        <v>787</v>
      </c>
      <c r="V51" s="290">
        <v>4417</v>
      </c>
      <c r="W51" s="290">
        <v>4301</v>
      </c>
      <c r="X51" s="290">
        <v>3032</v>
      </c>
      <c r="Y51" s="290">
        <v>8962</v>
      </c>
      <c r="Z51" s="290">
        <v>171</v>
      </c>
      <c r="AA51" s="290">
        <v>600</v>
      </c>
      <c r="AB51" s="290">
        <v>1131</v>
      </c>
      <c r="AC51" s="290">
        <v>26506</v>
      </c>
      <c r="AD51" s="290">
        <v>4769</v>
      </c>
      <c r="AE51" s="290">
        <v>26108</v>
      </c>
      <c r="AF51" s="290">
        <v>12146</v>
      </c>
      <c r="AG51" s="290">
        <v>226</v>
      </c>
      <c r="AH51" s="290">
        <v>8673</v>
      </c>
      <c r="AI51" s="290">
        <v>14801</v>
      </c>
      <c r="AJ51" s="290">
        <v>17761</v>
      </c>
      <c r="AK51" s="290">
        <v>1232</v>
      </c>
      <c r="AL51" s="290">
        <v>7680</v>
      </c>
      <c r="AM51" s="290">
        <v>26000</v>
      </c>
      <c r="AN51" s="290">
        <v>0</v>
      </c>
      <c r="AO51" s="290">
        <v>1077</v>
      </c>
      <c r="AP51" s="291">
        <v>215702</v>
      </c>
      <c r="AQ51" s="269"/>
      <c r="AR51" s="269"/>
      <c r="AS51" s="269"/>
      <c r="AT51" s="269"/>
      <c r="AU51" s="269"/>
      <c r="AV51" s="269"/>
      <c r="AW51" s="269"/>
      <c r="AX51" s="269"/>
      <c r="AY51" s="269"/>
      <c r="AZ51" s="269"/>
      <c r="BA51" s="269"/>
      <c r="BB51" s="269"/>
      <c r="BC51" s="269"/>
      <c r="BD51" s="269"/>
      <c r="BE51" s="271"/>
    </row>
    <row r="52" spans="1:57" x14ac:dyDescent="0.2">
      <c r="A52" s="304">
        <v>48</v>
      </c>
      <c r="B52" s="305" t="s">
        <v>440</v>
      </c>
      <c r="C52" s="306">
        <v>5894</v>
      </c>
      <c r="D52" s="306">
        <v>22</v>
      </c>
      <c r="E52" s="306">
        <v>7</v>
      </c>
      <c r="F52" s="306">
        <v>20</v>
      </c>
      <c r="G52" s="306">
        <v>35004</v>
      </c>
      <c r="H52" s="306">
        <v>301</v>
      </c>
      <c r="I52" s="306">
        <v>5753</v>
      </c>
      <c r="J52" s="306">
        <v>16752</v>
      </c>
      <c r="K52" s="306">
        <v>974</v>
      </c>
      <c r="L52" s="306">
        <v>3785</v>
      </c>
      <c r="M52" s="306">
        <v>1131</v>
      </c>
      <c r="N52" s="306">
        <v>7645</v>
      </c>
      <c r="O52" s="306">
        <v>2648</v>
      </c>
      <c r="P52" s="306">
        <v>22198</v>
      </c>
      <c r="Q52" s="306">
        <v>4934</v>
      </c>
      <c r="R52" s="306">
        <v>14764</v>
      </c>
      <c r="S52" s="306">
        <v>1470</v>
      </c>
      <c r="T52" s="306">
        <v>1980</v>
      </c>
      <c r="U52" s="306">
        <v>2248</v>
      </c>
      <c r="V52" s="306">
        <v>12991</v>
      </c>
      <c r="W52" s="306">
        <v>19506</v>
      </c>
      <c r="X52" s="306">
        <v>7423</v>
      </c>
      <c r="Y52" s="306">
        <v>19410</v>
      </c>
      <c r="Z52" s="306">
        <v>483</v>
      </c>
      <c r="AA52" s="306">
        <v>1206</v>
      </c>
      <c r="AB52" s="306">
        <v>1684</v>
      </c>
      <c r="AC52" s="306">
        <v>36680</v>
      </c>
      <c r="AD52" s="306">
        <v>7075</v>
      </c>
      <c r="AE52" s="306">
        <v>29704</v>
      </c>
      <c r="AF52" s="306">
        <v>16432</v>
      </c>
      <c r="AG52" s="306">
        <v>404</v>
      </c>
      <c r="AH52" s="306">
        <v>12158</v>
      </c>
      <c r="AI52" s="306">
        <v>20723</v>
      </c>
      <c r="AJ52" s="306">
        <v>31932</v>
      </c>
      <c r="AK52" s="306">
        <v>2074</v>
      </c>
      <c r="AL52" s="306">
        <v>12397</v>
      </c>
      <c r="AM52" s="306">
        <v>44140</v>
      </c>
      <c r="AN52" s="306">
        <v>736</v>
      </c>
      <c r="AO52" s="306">
        <v>3404</v>
      </c>
      <c r="AP52" s="307">
        <v>408092</v>
      </c>
      <c r="AQ52" s="269"/>
      <c r="AR52" s="269"/>
      <c r="AS52" s="269"/>
      <c r="AT52" s="269"/>
      <c r="AU52" s="269"/>
      <c r="AV52" s="269"/>
      <c r="AW52" s="269"/>
      <c r="AX52" s="269"/>
      <c r="AY52" s="269"/>
      <c r="AZ52" s="269"/>
      <c r="BA52" s="269"/>
      <c r="BB52" s="269"/>
      <c r="BC52" s="269"/>
      <c r="BD52" s="269"/>
      <c r="BE52" s="271"/>
    </row>
    <row r="53" spans="1:57" x14ac:dyDescent="0.2">
      <c r="A53" s="56" t="s">
        <v>486</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398</v>
      </c>
      <c r="B1" s="308"/>
      <c r="C1" s="308"/>
      <c r="D1" s="308"/>
      <c r="E1" s="308" t="s">
        <v>612</v>
      </c>
      <c r="F1" s="308"/>
      <c r="G1" s="309" t="s">
        <v>178</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349</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2"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row>
    <row r="5" spans="1:56" x14ac:dyDescent="0.2">
      <c r="A5" s="267" t="s">
        <v>443</v>
      </c>
      <c r="B5" s="272" t="s">
        <v>444</v>
      </c>
      <c r="C5" s="442">
        <v>0.14082117407533085</v>
      </c>
      <c r="D5" s="442">
        <v>0</v>
      </c>
      <c r="E5" s="442">
        <v>0</v>
      </c>
      <c r="F5" s="442">
        <v>0</v>
      </c>
      <c r="G5" s="442">
        <v>0.20689064106959204</v>
      </c>
      <c r="H5" s="442">
        <v>9.9667774086378731E-3</v>
      </c>
      <c r="I5" s="442">
        <v>3.4764470710933428E-4</v>
      </c>
      <c r="J5" s="442">
        <v>1.2535816618911176E-3</v>
      </c>
      <c r="K5" s="442">
        <v>0</v>
      </c>
      <c r="L5" s="442">
        <v>1.66446499339498E-2</v>
      </c>
      <c r="M5" s="442">
        <v>0</v>
      </c>
      <c r="N5" s="442">
        <v>0</v>
      </c>
      <c r="O5" s="442">
        <v>0</v>
      </c>
      <c r="P5" s="442">
        <v>0</v>
      </c>
      <c r="Q5" s="442">
        <v>0</v>
      </c>
      <c r="R5" s="442">
        <v>0</v>
      </c>
      <c r="S5" s="442">
        <v>0</v>
      </c>
      <c r="T5" s="442">
        <v>0</v>
      </c>
      <c r="U5" s="442">
        <v>0</v>
      </c>
      <c r="V5" s="442">
        <v>0</v>
      </c>
      <c r="W5" s="442">
        <v>0</v>
      </c>
      <c r="X5" s="442">
        <v>3.3679105482958371E-3</v>
      </c>
      <c r="Y5" s="442">
        <v>1.0303967027305513E-3</v>
      </c>
      <c r="Z5" s="442">
        <v>0</v>
      </c>
      <c r="AA5" s="442">
        <v>0</v>
      </c>
      <c r="AB5" s="442">
        <v>0</v>
      </c>
      <c r="AC5" s="442">
        <v>1.3631406761177754E-4</v>
      </c>
      <c r="AD5" s="442">
        <v>0</v>
      </c>
      <c r="AE5" s="442">
        <v>0</v>
      </c>
      <c r="AF5" s="442">
        <v>0</v>
      </c>
      <c r="AG5" s="442">
        <v>0</v>
      </c>
      <c r="AH5" s="442">
        <v>0</v>
      </c>
      <c r="AI5" s="442">
        <v>2.1232447039521304E-3</v>
      </c>
      <c r="AJ5" s="442">
        <v>1.6597770261806339E-3</v>
      </c>
      <c r="AK5" s="442">
        <v>1.9286403085824494E-3</v>
      </c>
      <c r="AL5" s="442">
        <v>0</v>
      </c>
      <c r="AM5" s="442">
        <v>1.4499320344358859E-2</v>
      </c>
      <c r="AN5" s="442">
        <v>0</v>
      </c>
      <c r="AO5" s="442">
        <v>0</v>
      </c>
      <c r="AP5" s="443">
        <v>2.1936230065769485E-2</v>
      </c>
      <c r="AQ5" s="442">
        <v>3.2968939788304702E-3</v>
      </c>
      <c r="AR5" s="442">
        <v>1.1829938181254628E-2</v>
      </c>
      <c r="AS5" s="442">
        <v>0</v>
      </c>
      <c r="AT5" s="442">
        <v>0</v>
      </c>
      <c r="AU5" s="442">
        <v>2.6768103691180616E-3</v>
      </c>
      <c r="AV5" s="442">
        <v>0</v>
      </c>
      <c r="AW5" s="443">
        <v>8.1652817975290202E-3</v>
      </c>
      <c r="AX5" s="442">
        <v>2.4587610745482297E-2</v>
      </c>
      <c r="AY5" s="443">
        <v>1.4679013770290022E-2</v>
      </c>
      <c r="AZ5" s="443">
        <v>1.1078426312982746E-2</v>
      </c>
      <c r="BA5" s="442">
        <v>2.1452973512331202E-2</v>
      </c>
      <c r="BB5" s="443">
        <v>3.2926134768554535E-2</v>
      </c>
      <c r="BC5" s="442">
        <v>-1.4176966370270095E-2</v>
      </c>
      <c r="BD5" s="443">
        <v>1.444282171667173E-2</v>
      </c>
    </row>
    <row r="6" spans="1:56" x14ac:dyDescent="0.2">
      <c r="A6" s="267" t="s">
        <v>445</v>
      </c>
      <c r="B6" s="272" t="s">
        <v>446</v>
      </c>
      <c r="C6" s="442">
        <v>1.6966406515100103E-4</v>
      </c>
      <c r="D6" s="442">
        <v>0.13636363636363635</v>
      </c>
      <c r="E6" s="442">
        <v>0</v>
      </c>
      <c r="F6" s="442">
        <v>0</v>
      </c>
      <c r="G6" s="442">
        <v>5.1422694549194375E-4</v>
      </c>
      <c r="H6" s="442">
        <v>0</v>
      </c>
      <c r="I6" s="442">
        <v>3.0766556579176083E-2</v>
      </c>
      <c r="J6" s="442">
        <v>1.7908309455587392E-4</v>
      </c>
      <c r="K6" s="442">
        <v>0</v>
      </c>
      <c r="L6" s="442">
        <v>0</v>
      </c>
      <c r="M6" s="442">
        <v>0</v>
      </c>
      <c r="N6" s="442">
        <v>0</v>
      </c>
      <c r="O6" s="442">
        <v>0</v>
      </c>
      <c r="P6" s="442">
        <v>0</v>
      </c>
      <c r="Q6" s="442">
        <v>0</v>
      </c>
      <c r="R6" s="442">
        <v>0</v>
      </c>
      <c r="S6" s="442">
        <v>0</v>
      </c>
      <c r="T6" s="442">
        <v>0</v>
      </c>
      <c r="U6" s="442">
        <v>0</v>
      </c>
      <c r="V6" s="442">
        <v>0</v>
      </c>
      <c r="W6" s="442">
        <v>0</v>
      </c>
      <c r="X6" s="442">
        <v>4.0414926579550049E-4</v>
      </c>
      <c r="Y6" s="442">
        <v>5.1519835136527566E-5</v>
      </c>
      <c r="Z6" s="442">
        <v>0</v>
      </c>
      <c r="AA6" s="442">
        <v>0</v>
      </c>
      <c r="AB6" s="442">
        <v>0</v>
      </c>
      <c r="AC6" s="442">
        <v>0</v>
      </c>
      <c r="AD6" s="442">
        <v>0</v>
      </c>
      <c r="AE6" s="442">
        <v>0</v>
      </c>
      <c r="AF6" s="442">
        <v>0</v>
      </c>
      <c r="AG6" s="442">
        <v>0</v>
      </c>
      <c r="AH6" s="442">
        <v>0</v>
      </c>
      <c r="AI6" s="442">
        <v>4.8255561453457509E-5</v>
      </c>
      <c r="AJ6" s="442">
        <v>3.1316547663785547E-5</v>
      </c>
      <c r="AK6" s="442">
        <v>0</v>
      </c>
      <c r="AL6" s="442">
        <v>0</v>
      </c>
      <c r="AM6" s="442">
        <v>7.4762120525600367E-4</v>
      </c>
      <c r="AN6" s="442">
        <v>0</v>
      </c>
      <c r="AO6" s="442">
        <v>0</v>
      </c>
      <c r="AP6" s="443">
        <v>5.9055311057310607E-4</v>
      </c>
      <c r="AQ6" s="442">
        <v>1.7352073572791948E-4</v>
      </c>
      <c r="AR6" s="442">
        <v>6.1990942434522072E-4</v>
      </c>
      <c r="AS6" s="442">
        <v>0</v>
      </c>
      <c r="AT6" s="442">
        <v>0</v>
      </c>
      <c r="AU6" s="442">
        <v>0</v>
      </c>
      <c r="AV6" s="442">
        <v>1.3412816691505217E-2</v>
      </c>
      <c r="AW6" s="443">
        <v>4.5902965798400399E-4</v>
      </c>
      <c r="AX6" s="442">
        <v>7.9874692404561978E-4</v>
      </c>
      <c r="AY6" s="443">
        <v>9.6161243172551739E-6</v>
      </c>
      <c r="AZ6" s="443">
        <v>2.5803787996077826E-4</v>
      </c>
      <c r="BA6" s="442">
        <v>5.4910120802265767E-4</v>
      </c>
      <c r="BB6" s="443">
        <v>1.3595566000657721E-3</v>
      </c>
      <c r="BC6" s="442">
        <v>-1.0152896125209781E-3</v>
      </c>
      <c r="BD6" s="443">
        <v>5.3909412583437069E-5</v>
      </c>
    </row>
    <row r="7" spans="1:56" x14ac:dyDescent="0.2">
      <c r="A7" s="267" t="s">
        <v>447</v>
      </c>
      <c r="B7" s="272" t="s">
        <v>250</v>
      </c>
      <c r="C7" s="442">
        <v>0</v>
      </c>
      <c r="D7" s="442">
        <v>0</v>
      </c>
      <c r="E7" s="442">
        <v>0</v>
      </c>
      <c r="F7" s="442">
        <v>0</v>
      </c>
      <c r="G7" s="442">
        <v>3.908124785738773E-2</v>
      </c>
      <c r="H7" s="442">
        <v>0</v>
      </c>
      <c r="I7" s="442">
        <v>0</v>
      </c>
      <c r="J7" s="442">
        <v>5.9694364851957973E-5</v>
      </c>
      <c r="K7" s="442">
        <v>0</v>
      </c>
      <c r="L7" s="442">
        <v>0</v>
      </c>
      <c r="M7" s="442">
        <v>0</v>
      </c>
      <c r="N7" s="442">
        <v>0</v>
      </c>
      <c r="O7" s="442">
        <v>0</v>
      </c>
      <c r="P7" s="442">
        <v>0</v>
      </c>
      <c r="Q7" s="442">
        <v>0</v>
      </c>
      <c r="R7" s="442">
        <v>0</v>
      </c>
      <c r="S7" s="442">
        <v>0</v>
      </c>
      <c r="T7" s="442">
        <v>0</v>
      </c>
      <c r="U7" s="442">
        <v>0</v>
      </c>
      <c r="V7" s="442">
        <v>0</v>
      </c>
      <c r="W7" s="442">
        <v>0</v>
      </c>
      <c r="X7" s="442">
        <v>9.2954331132965116E-3</v>
      </c>
      <c r="Y7" s="442">
        <v>0</v>
      </c>
      <c r="Z7" s="442">
        <v>0</v>
      </c>
      <c r="AA7" s="442">
        <v>0</v>
      </c>
      <c r="AB7" s="442">
        <v>0</v>
      </c>
      <c r="AC7" s="442">
        <v>0</v>
      </c>
      <c r="AD7" s="442">
        <v>0</v>
      </c>
      <c r="AE7" s="442">
        <v>0</v>
      </c>
      <c r="AF7" s="442">
        <v>0</v>
      </c>
      <c r="AG7" s="442">
        <v>0</v>
      </c>
      <c r="AH7" s="442">
        <v>0</v>
      </c>
      <c r="AI7" s="442">
        <v>4.8255561453457509E-5</v>
      </c>
      <c r="AJ7" s="442">
        <v>3.7579857196542651E-4</v>
      </c>
      <c r="AK7" s="442">
        <v>0</v>
      </c>
      <c r="AL7" s="442">
        <v>0</v>
      </c>
      <c r="AM7" s="442">
        <v>2.7412777526053468E-3</v>
      </c>
      <c r="AN7" s="442">
        <v>0</v>
      </c>
      <c r="AO7" s="442">
        <v>0</v>
      </c>
      <c r="AP7" s="443">
        <v>3.8520725718710486E-3</v>
      </c>
      <c r="AQ7" s="442">
        <v>1.0411244143675169E-3</v>
      </c>
      <c r="AR7" s="442">
        <v>1.205379436226818E-3</v>
      </c>
      <c r="AS7" s="442">
        <v>0</v>
      </c>
      <c r="AT7" s="442">
        <v>0</v>
      </c>
      <c r="AU7" s="442">
        <v>0</v>
      </c>
      <c r="AV7" s="442">
        <v>0</v>
      </c>
      <c r="AW7" s="443">
        <v>8.4025767902156658E-4</v>
      </c>
      <c r="AX7" s="442">
        <v>3.9781601676701066E-3</v>
      </c>
      <c r="AY7" s="443">
        <v>9.6161243172551739E-6</v>
      </c>
      <c r="AZ7" s="443">
        <v>4.687688152620805E-4</v>
      </c>
      <c r="BA7" s="442">
        <v>2.722690200444757E-3</v>
      </c>
      <c r="BB7" s="443">
        <v>7.1507062475435739E-3</v>
      </c>
      <c r="BC7" s="442">
        <v>-7.2553801077412357E-3</v>
      </c>
      <c r="BD7" s="443">
        <v>1.7152994912911795E-5</v>
      </c>
    </row>
    <row r="8" spans="1:56" x14ac:dyDescent="0.2">
      <c r="A8" s="267" t="s">
        <v>448</v>
      </c>
      <c r="B8" s="272" t="s">
        <v>27</v>
      </c>
      <c r="C8" s="442">
        <v>0</v>
      </c>
      <c r="D8" s="442">
        <v>0</v>
      </c>
      <c r="E8" s="442">
        <v>0</v>
      </c>
      <c r="F8" s="442">
        <v>0</v>
      </c>
      <c r="G8" s="442">
        <v>3.1424980002285456E-4</v>
      </c>
      <c r="H8" s="442">
        <v>0</v>
      </c>
      <c r="I8" s="442">
        <v>5.0408482530853466E-3</v>
      </c>
      <c r="J8" s="442">
        <v>5.3724928366762174E-3</v>
      </c>
      <c r="K8" s="442">
        <v>0.58624229979466114</v>
      </c>
      <c r="L8" s="442">
        <v>2.642007926023778E-4</v>
      </c>
      <c r="M8" s="442">
        <v>6.8081343943412906E-2</v>
      </c>
      <c r="N8" s="442">
        <v>5.1536952256376715E-2</v>
      </c>
      <c r="O8" s="442">
        <v>0.1491691842900302</v>
      </c>
      <c r="P8" s="442">
        <v>2.702946211370394E-4</v>
      </c>
      <c r="Q8" s="442">
        <v>0</v>
      </c>
      <c r="R8" s="442">
        <v>6.7732321863993501E-5</v>
      </c>
      <c r="S8" s="442">
        <v>0</v>
      </c>
      <c r="T8" s="442">
        <v>0</v>
      </c>
      <c r="U8" s="442">
        <v>0</v>
      </c>
      <c r="V8" s="442">
        <v>0</v>
      </c>
      <c r="W8" s="442">
        <v>1.0253255408592229E-4</v>
      </c>
      <c r="X8" s="442">
        <v>9.4301495352283442E-4</v>
      </c>
      <c r="Y8" s="442">
        <v>6.6460587326120559E-3</v>
      </c>
      <c r="Z8" s="442">
        <v>0.29813664596273293</v>
      </c>
      <c r="AA8" s="442">
        <v>0</v>
      </c>
      <c r="AB8" s="442">
        <v>0</v>
      </c>
      <c r="AC8" s="442">
        <v>0</v>
      </c>
      <c r="AD8" s="442">
        <v>0</v>
      </c>
      <c r="AE8" s="442">
        <v>0</v>
      </c>
      <c r="AF8" s="442">
        <v>0</v>
      </c>
      <c r="AG8" s="442">
        <v>0</v>
      </c>
      <c r="AH8" s="442">
        <v>0</v>
      </c>
      <c r="AI8" s="442">
        <v>4.8255561453457509E-5</v>
      </c>
      <c r="AJ8" s="442">
        <v>0</v>
      </c>
      <c r="AK8" s="442">
        <v>0</v>
      </c>
      <c r="AL8" s="442">
        <v>0</v>
      </c>
      <c r="AM8" s="442">
        <v>2.2655188038060717E-5</v>
      </c>
      <c r="AN8" s="442">
        <v>0</v>
      </c>
      <c r="AO8" s="442">
        <v>2.9377203290246768E-4</v>
      </c>
      <c r="AP8" s="443">
        <v>4.5577957911451337E-3</v>
      </c>
      <c r="AQ8" s="442">
        <v>-3.4704147145583897E-4</v>
      </c>
      <c r="AR8" s="442">
        <v>-2.2959608309082246E-5</v>
      </c>
      <c r="AS8" s="442">
        <v>0</v>
      </c>
      <c r="AT8" s="442">
        <v>0</v>
      </c>
      <c r="AU8" s="442">
        <v>0</v>
      </c>
      <c r="AV8" s="442">
        <v>-1.4903129657228018E-3</v>
      </c>
      <c r="AW8" s="443">
        <v>-2.7230572931254473E-5</v>
      </c>
      <c r="AX8" s="442">
        <v>4.1227800842800373E-3</v>
      </c>
      <c r="AY8" s="443">
        <v>3.8464497269020696E-5</v>
      </c>
      <c r="AZ8" s="443">
        <v>2.1503156663398189E-6</v>
      </c>
      <c r="BA8" s="442">
        <v>2.830685174875806E-3</v>
      </c>
      <c r="BB8" s="443">
        <v>7.3833147513896356E-3</v>
      </c>
      <c r="BC8" s="442">
        <v>-8.5302871554273959E-3</v>
      </c>
      <c r="BD8" s="443">
        <v>4.9008556894033698E-5</v>
      </c>
    </row>
    <row r="9" spans="1:56" x14ac:dyDescent="0.2">
      <c r="A9" s="267" t="s">
        <v>449</v>
      </c>
      <c r="B9" s="272" t="s">
        <v>191</v>
      </c>
      <c r="C9" s="442">
        <v>0.13148965049202579</v>
      </c>
      <c r="D9" s="442">
        <v>0</v>
      </c>
      <c r="E9" s="442">
        <v>0.14285714285714285</v>
      </c>
      <c r="F9" s="442">
        <v>0</v>
      </c>
      <c r="G9" s="442">
        <v>0.21166152439721175</v>
      </c>
      <c r="H9" s="442">
        <v>3.3222591362126247E-3</v>
      </c>
      <c r="I9" s="442">
        <v>1.9120458891013384E-3</v>
      </c>
      <c r="J9" s="442">
        <v>7.4021012416427886E-3</v>
      </c>
      <c r="K9" s="442">
        <v>0</v>
      </c>
      <c r="L9" s="442">
        <v>0</v>
      </c>
      <c r="M9" s="442">
        <v>8.8417329796640137E-4</v>
      </c>
      <c r="N9" s="442">
        <v>0</v>
      </c>
      <c r="O9" s="442">
        <v>0</v>
      </c>
      <c r="P9" s="442">
        <v>0</v>
      </c>
      <c r="Q9" s="442">
        <v>0</v>
      </c>
      <c r="R9" s="442">
        <v>0</v>
      </c>
      <c r="S9" s="442">
        <v>0</v>
      </c>
      <c r="T9" s="442">
        <v>0</v>
      </c>
      <c r="U9" s="442">
        <v>0</v>
      </c>
      <c r="V9" s="442">
        <v>0</v>
      </c>
      <c r="W9" s="442">
        <v>0</v>
      </c>
      <c r="X9" s="442">
        <v>4.5803583456823383E-3</v>
      </c>
      <c r="Y9" s="442">
        <v>5.1519835136527566E-5</v>
      </c>
      <c r="Z9" s="442">
        <v>0</v>
      </c>
      <c r="AA9" s="442">
        <v>0</v>
      </c>
      <c r="AB9" s="442">
        <v>0</v>
      </c>
      <c r="AC9" s="442">
        <v>1.6357688113413304E-4</v>
      </c>
      <c r="AD9" s="442">
        <v>0</v>
      </c>
      <c r="AE9" s="442">
        <v>0</v>
      </c>
      <c r="AF9" s="442">
        <v>1.2171372930866602E-4</v>
      </c>
      <c r="AG9" s="442">
        <v>0</v>
      </c>
      <c r="AH9" s="442">
        <v>3.2900148050666228E-4</v>
      </c>
      <c r="AI9" s="442">
        <v>5.8389229358683592E-3</v>
      </c>
      <c r="AJ9" s="442">
        <v>6.1380433421019667E-3</v>
      </c>
      <c r="AK9" s="442">
        <v>1.4464802314368371E-3</v>
      </c>
      <c r="AL9" s="442">
        <v>0</v>
      </c>
      <c r="AM9" s="442">
        <v>0.1010421386497508</v>
      </c>
      <c r="AN9" s="442">
        <v>0</v>
      </c>
      <c r="AO9" s="442">
        <v>2.3501762632197414E-3</v>
      </c>
      <c r="AP9" s="443">
        <v>3.2240279152740067E-2</v>
      </c>
      <c r="AQ9" s="442">
        <v>5.9691133090404302E-2</v>
      </c>
      <c r="AR9" s="442">
        <v>9.2205786969274298E-2</v>
      </c>
      <c r="AS9" s="442">
        <v>0</v>
      </c>
      <c r="AT9" s="442">
        <v>0</v>
      </c>
      <c r="AU9" s="442">
        <v>0</v>
      </c>
      <c r="AV9" s="442">
        <v>0.10134128166915052</v>
      </c>
      <c r="AW9" s="443">
        <v>6.4092988516478391E-2</v>
      </c>
      <c r="AX9" s="442">
        <v>6.5931107521570623E-2</v>
      </c>
      <c r="AY9" s="443">
        <v>0.1432321717055158</v>
      </c>
      <c r="AZ9" s="443">
        <v>9.9486504618878049E-2</v>
      </c>
      <c r="BA9" s="442">
        <v>9.0385709374876416E-2</v>
      </c>
      <c r="BB9" s="443">
        <v>9.7932190610637432E-2</v>
      </c>
      <c r="BC9" s="442">
        <v>0.10128325189381647</v>
      </c>
      <c r="BD9" s="443">
        <v>8.5774776275937784E-2</v>
      </c>
    </row>
    <row r="10" spans="1:56" x14ac:dyDescent="0.2">
      <c r="A10" s="281" t="s">
        <v>450</v>
      </c>
      <c r="B10" s="283" t="s">
        <v>28</v>
      </c>
      <c r="C10" s="442">
        <v>4.2416016287750253E-3</v>
      </c>
      <c r="D10" s="442">
        <v>0</v>
      </c>
      <c r="E10" s="442">
        <v>0</v>
      </c>
      <c r="F10" s="442">
        <v>0</v>
      </c>
      <c r="G10" s="442">
        <v>1.2284310364529768E-3</v>
      </c>
      <c r="H10" s="442">
        <v>0.2425249169435216</v>
      </c>
      <c r="I10" s="442">
        <v>6.4314270815226835E-3</v>
      </c>
      <c r="J10" s="442">
        <v>1.0148042024832856E-3</v>
      </c>
      <c r="K10" s="442">
        <v>0</v>
      </c>
      <c r="L10" s="442">
        <v>7.661822985468956E-3</v>
      </c>
      <c r="M10" s="442">
        <v>3.5366931918656055E-3</v>
      </c>
      <c r="N10" s="442">
        <v>3.9241334205362982E-4</v>
      </c>
      <c r="O10" s="442">
        <v>7.5528700906344411E-4</v>
      </c>
      <c r="P10" s="442">
        <v>1.3064240021623569E-3</v>
      </c>
      <c r="Q10" s="442">
        <v>1.2160518848804217E-3</v>
      </c>
      <c r="R10" s="442">
        <v>1.35464643727987E-3</v>
      </c>
      <c r="S10" s="442">
        <v>1.3605442176870747E-3</v>
      </c>
      <c r="T10" s="442">
        <v>3.5353535353535356E-3</v>
      </c>
      <c r="U10" s="442">
        <v>2.224199288256228E-3</v>
      </c>
      <c r="V10" s="442">
        <v>1.7704564698637518E-3</v>
      </c>
      <c r="W10" s="442">
        <v>1.7430534194606787E-3</v>
      </c>
      <c r="X10" s="442">
        <v>7.2746867843190089E-3</v>
      </c>
      <c r="Y10" s="442">
        <v>3.3487892838742917E-3</v>
      </c>
      <c r="Z10" s="442">
        <v>0</v>
      </c>
      <c r="AA10" s="442">
        <v>8.2918739635157548E-4</v>
      </c>
      <c r="AB10" s="442">
        <v>2.3752969121140144E-3</v>
      </c>
      <c r="AC10" s="442">
        <v>4.4711014176663033E-3</v>
      </c>
      <c r="AD10" s="442">
        <v>1.6961130742049471E-3</v>
      </c>
      <c r="AE10" s="442">
        <v>0</v>
      </c>
      <c r="AF10" s="442">
        <v>1.3388510223953261E-3</v>
      </c>
      <c r="AG10" s="442">
        <v>0</v>
      </c>
      <c r="AH10" s="442">
        <v>3.2900148050666227E-3</v>
      </c>
      <c r="AI10" s="442">
        <v>5.7906673744149019E-4</v>
      </c>
      <c r="AJ10" s="442">
        <v>2.6932230990855568E-3</v>
      </c>
      <c r="AK10" s="442">
        <v>2.7000964320154291E-2</v>
      </c>
      <c r="AL10" s="442">
        <v>2.0972816003871904E-3</v>
      </c>
      <c r="AM10" s="442">
        <v>4.1005890348889892E-3</v>
      </c>
      <c r="AN10" s="442">
        <v>8.152173913043478E-3</v>
      </c>
      <c r="AO10" s="442">
        <v>4.9941245593419503E-3</v>
      </c>
      <c r="AP10" s="443">
        <v>2.7077227683953617E-3</v>
      </c>
      <c r="AQ10" s="442">
        <v>7.2878709005726183E-3</v>
      </c>
      <c r="AR10" s="442">
        <v>1.40971995017765E-2</v>
      </c>
      <c r="AS10" s="442">
        <v>0</v>
      </c>
      <c r="AT10" s="442">
        <v>6.0483261257447002E-5</v>
      </c>
      <c r="AU10" s="442">
        <v>2.8176951253874329E-3</v>
      </c>
      <c r="AV10" s="442">
        <v>5.5141579731743669E-2</v>
      </c>
      <c r="AW10" s="443">
        <v>9.946939283602527E-3</v>
      </c>
      <c r="AX10" s="442">
        <v>8.1476636096241215E-3</v>
      </c>
      <c r="AY10" s="443">
        <v>1.4472267097469036E-3</v>
      </c>
      <c r="AZ10" s="443">
        <v>6.1456021743992017E-3</v>
      </c>
      <c r="BA10" s="442">
        <v>6.0279448404260173E-3</v>
      </c>
      <c r="BB10" s="443">
        <v>1.4686419673866836E-2</v>
      </c>
      <c r="BC10" s="442">
        <v>-3.7273646048715356E-3</v>
      </c>
      <c r="BD10" s="443">
        <v>7.3757878125520714E-4</v>
      </c>
    </row>
    <row r="11" spans="1:56" x14ac:dyDescent="0.2">
      <c r="A11" s="281" t="s">
        <v>451</v>
      </c>
      <c r="B11" s="283" t="s">
        <v>285</v>
      </c>
      <c r="C11" s="442">
        <v>2.6976586359009163E-2</v>
      </c>
      <c r="D11" s="442">
        <v>0</v>
      </c>
      <c r="E11" s="442">
        <v>0</v>
      </c>
      <c r="F11" s="442">
        <v>0</v>
      </c>
      <c r="G11" s="442">
        <v>1.6226716946634669E-2</v>
      </c>
      <c r="H11" s="442">
        <v>3.3222591362126247E-3</v>
      </c>
      <c r="I11" s="442">
        <v>0.30975143403441685</v>
      </c>
      <c r="J11" s="442">
        <v>1.4326647564469915E-2</v>
      </c>
      <c r="K11" s="442">
        <v>0</v>
      </c>
      <c r="L11" s="442">
        <v>6.3408190224570676E-3</v>
      </c>
      <c r="M11" s="442">
        <v>2.1220159151193633E-2</v>
      </c>
      <c r="N11" s="442">
        <v>2.6160889470241988E-4</v>
      </c>
      <c r="O11" s="442">
        <v>2.2658610271903325E-3</v>
      </c>
      <c r="P11" s="442">
        <v>3.6489773853500317E-3</v>
      </c>
      <c r="Q11" s="442">
        <v>1.8240778273206323E-3</v>
      </c>
      <c r="R11" s="442">
        <v>1.1514494716878894E-3</v>
      </c>
      <c r="S11" s="442">
        <v>5.4421768707482989E-3</v>
      </c>
      <c r="T11" s="442">
        <v>6.0606060606060606E-3</v>
      </c>
      <c r="U11" s="442">
        <v>7.5622775800711743E-3</v>
      </c>
      <c r="V11" s="442">
        <v>6.0811330921407124E-3</v>
      </c>
      <c r="W11" s="442">
        <v>1.3329232031169896E-3</v>
      </c>
      <c r="X11" s="442">
        <v>5.4964300148188067E-2</v>
      </c>
      <c r="Y11" s="442">
        <v>5.007727975270479E-2</v>
      </c>
      <c r="Z11" s="442">
        <v>2.070393374741201E-3</v>
      </c>
      <c r="AA11" s="442">
        <v>3.3167495854063019E-3</v>
      </c>
      <c r="AB11" s="442">
        <v>4.1567695961995249E-3</v>
      </c>
      <c r="AC11" s="442">
        <v>8.4787350054525631E-3</v>
      </c>
      <c r="AD11" s="442">
        <v>4.6643109540636047E-3</v>
      </c>
      <c r="AE11" s="442">
        <v>3.0298949636412605E-4</v>
      </c>
      <c r="AF11" s="442">
        <v>2.3734177215189874E-3</v>
      </c>
      <c r="AG11" s="442">
        <v>9.9009900990099011E-3</v>
      </c>
      <c r="AH11" s="442">
        <v>1.2337555518999836E-3</v>
      </c>
      <c r="AI11" s="442">
        <v>7.3831009023789989E-3</v>
      </c>
      <c r="AJ11" s="442">
        <v>3.7579857196542651E-3</v>
      </c>
      <c r="AK11" s="442">
        <v>1.9286403085824494E-2</v>
      </c>
      <c r="AL11" s="442">
        <v>3.0652577236428167E-3</v>
      </c>
      <c r="AM11" s="442">
        <v>6.2981422745808794E-3</v>
      </c>
      <c r="AN11" s="442">
        <v>0.52038043478260865</v>
      </c>
      <c r="AO11" s="442">
        <v>0.1045828437132785</v>
      </c>
      <c r="AP11" s="443">
        <v>1.525636376111269E-2</v>
      </c>
      <c r="AQ11" s="442">
        <v>5.032101336109665E-3</v>
      </c>
      <c r="AR11" s="442">
        <v>1.1652001216859241E-3</v>
      </c>
      <c r="AS11" s="442">
        <v>0</v>
      </c>
      <c r="AT11" s="442">
        <v>8.770072882329815E-4</v>
      </c>
      <c r="AU11" s="442">
        <v>4.5083122006198927E-3</v>
      </c>
      <c r="AV11" s="442">
        <v>-0.19225037257824143</v>
      </c>
      <c r="AW11" s="443">
        <v>6.3797342296081905E-4</v>
      </c>
      <c r="AX11" s="442">
        <v>1.4217250263653232E-2</v>
      </c>
      <c r="AY11" s="443">
        <v>2.1626663589506885E-2</v>
      </c>
      <c r="AZ11" s="443">
        <v>1.0024771636476235E-2</v>
      </c>
      <c r="BA11" s="442">
        <v>1.6561257487398052E-2</v>
      </c>
      <c r="BB11" s="443">
        <v>2.0593873573267668E-2</v>
      </c>
      <c r="BC11" s="442">
        <v>-2.1928401220201944E-3</v>
      </c>
      <c r="BD11" s="443">
        <v>1.4097311390568794E-2</v>
      </c>
    </row>
    <row r="12" spans="1:56" x14ac:dyDescent="0.2">
      <c r="A12" s="281" t="s">
        <v>452</v>
      </c>
      <c r="B12" s="283" t="s">
        <v>29</v>
      </c>
      <c r="C12" s="442">
        <v>6.7865626060400405E-2</v>
      </c>
      <c r="D12" s="442">
        <v>0</v>
      </c>
      <c r="E12" s="442">
        <v>0</v>
      </c>
      <c r="F12" s="442">
        <v>0</v>
      </c>
      <c r="G12" s="442">
        <v>1.0398811564392641E-2</v>
      </c>
      <c r="H12" s="442">
        <v>0.11295681063122924</v>
      </c>
      <c r="I12" s="442">
        <v>3.7024161307144102E-2</v>
      </c>
      <c r="J12" s="442">
        <v>0.36067335243553006</v>
      </c>
      <c r="K12" s="442">
        <v>2.0533880903490761E-3</v>
      </c>
      <c r="L12" s="442">
        <v>0.20079260237780713</v>
      </c>
      <c r="M12" s="442">
        <v>3.4482758620689655E-2</v>
      </c>
      <c r="N12" s="442">
        <v>3.7933289731850884E-3</v>
      </c>
      <c r="O12" s="442">
        <v>8.6858006042296078E-3</v>
      </c>
      <c r="P12" s="442">
        <v>9.0999189116136581E-3</v>
      </c>
      <c r="Q12" s="442">
        <v>4.4588569112282124E-3</v>
      </c>
      <c r="R12" s="442">
        <v>4.1316716337036034E-3</v>
      </c>
      <c r="S12" s="442">
        <v>1.7006802721088437E-2</v>
      </c>
      <c r="T12" s="442">
        <v>1.8181818181818181E-2</v>
      </c>
      <c r="U12" s="442">
        <v>1.3790035587188613E-2</v>
      </c>
      <c r="V12" s="442">
        <v>1.0391809714417674E-2</v>
      </c>
      <c r="W12" s="442">
        <v>1.0099456577463344E-2</v>
      </c>
      <c r="X12" s="442">
        <v>3.7990030984777046E-2</v>
      </c>
      <c r="Y12" s="442">
        <v>5.7702215352910874E-3</v>
      </c>
      <c r="Z12" s="442">
        <v>0</v>
      </c>
      <c r="AA12" s="442">
        <v>9.1210613598673301E-3</v>
      </c>
      <c r="AB12" s="442">
        <v>1.4845605700712588E-2</v>
      </c>
      <c r="AC12" s="442">
        <v>0</v>
      </c>
      <c r="AD12" s="442">
        <v>0</v>
      </c>
      <c r="AE12" s="442">
        <v>3.3665499596014004E-5</v>
      </c>
      <c r="AF12" s="442">
        <v>4.8685491723466409E-4</v>
      </c>
      <c r="AG12" s="442">
        <v>0</v>
      </c>
      <c r="AH12" s="442">
        <v>9.0475407139332129E-4</v>
      </c>
      <c r="AI12" s="442">
        <v>9.5063456063311305E-3</v>
      </c>
      <c r="AJ12" s="442">
        <v>0.18320180383314544</v>
      </c>
      <c r="AK12" s="442">
        <v>2.4108003857280617E-3</v>
      </c>
      <c r="AL12" s="442">
        <v>4.5978865854642255E-3</v>
      </c>
      <c r="AM12" s="442">
        <v>5.0294517444494785E-3</v>
      </c>
      <c r="AN12" s="442">
        <v>1.0869565217391304E-2</v>
      </c>
      <c r="AO12" s="442">
        <v>7.9318448883666272E-3</v>
      </c>
      <c r="AP12" s="443">
        <v>3.7812552071591697E-2</v>
      </c>
      <c r="AQ12" s="442">
        <v>1.1105327086586847E-2</v>
      </c>
      <c r="AR12" s="442">
        <v>8.4950550743604306E-3</v>
      </c>
      <c r="AS12" s="442">
        <v>0</v>
      </c>
      <c r="AT12" s="442">
        <v>0</v>
      </c>
      <c r="AU12" s="442">
        <v>0</v>
      </c>
      <c r="AV12" s="442">
        <v>1.1475409836065573</v>
      </c>
      <c r="AW12" s="443">
        <v>9.0016493947032653E-3</v>
      </c>
      <c r="AX12" s="442">
        <v>3.9481237234511204E-2</v>
      </c>
      <c r="AY12" s="443">
        <v>8.0544657281329327E-2</v>
      </c>
      <c r="AZ12" s="443">
        <v>4.099791849443498E-2</v>
      </c>
      <c r="BA12" s="442">
        <v>5.2471868069688704E-2</v>
      </c>
      <c r="BB12" s="443">
        <v>7.1166170702557888E-2</v>
      </c>
      <c r="BC12" s="442">
        <v>6.1241898545215155E-3</v>
      </c>
      <c r="BD12" s="443">
        <v>4.1049567254442629E-2</v>
      </c>
    </row>
    <row r="13" spans="1:56" x14ac:dyDescent="0.2">
      <c r="A13" s="281" t="s">
        <v>453</v>
      </c>
      <c r="B13" s="283" t="s">
        <v>30</v>
      </c>
      <c r="C13" s="442">
        <v>7.1258907363420431E-3</v>
      </c>
      <c r="D13" s="442">
        <v>0</v>
      </c>
      <c r="E13" s="442">
        <v>0.14285714285714285</v>
      </c>
      <c r="F13" s="442">
        <v>0.05</v>
      </c>
      <c r="G13" s="442">
        <v>4.6566106730659357E-3</v>
      </c>
      <c r="H13" s="442">
        <v>6.6445182724252493E-3</v>
      </c>
      <c r="I13" s="442">
        <v>4.1717364853120107E-3</v>
      </c>
      <c r="J13" s="442">
        <v>8.1303724928366766E-2</v>
      </c>
      <c r="K13" s="442">
        <v>6.1601642710472276E-2</v>
      </c>
      <c r="L13" s="442">
        <v>2.3778071334214002E-3</v>
      </c>
      <c r="M13" s="442">
        <v>2.2988505747126436E-2</v>
      </c>
      <c r="N13" s="442">
        <v>2.289077828646174E-2</v>
      </c>
      <c r="O13" s="442">
        <v>2.6435045317220545E-3</v>
      </c>
      <c r="P13" s="442">
        <v>3.0182899360302732E-3</v>
      </c>
      <c r="Q13" s="442">
        <v>1.2160518848804217E-3</v>
      </c>
      <c r="R13" s="442">
        <v>1.083717149823896E-3</v>
      </c>
      <c r="S13" s="442">
        <v>6.8027210884353737E-4</v>
      </c>
      <c r="T13" s="442">
        <v>1.5151515151515152E-3</v>
      </c>
      <c r="U13" s="442">
        <v>8.8967971530249106E-4</v>
      </c>
      <c r="V13" s="442">
        <v>4.6185820952967437E-4</v>
      </c>
      <c r="W13" s="442">
        <v>1.9481185276325234E-3</v>
      </c>
      <c r="X13" s="442">
        <v>2.2901791728411692E-3</v>
      </c>
      <c r="Y13" s="442">
        <v>1.287995878413189E-2</v>
      </c>
      <c r="Z13" s="442">
        <v>5.5900621118012424E-2</v>
      </c>
      <c r="AA13" s="442">
        <v>1.1608623548922056E-2</v>
      </c>
      <c r="AB13" s="442">
        <v>1.1876484560570071E-2</v>
      </c>
      <c r="AC13" s="442">
        <v>1.6357688113413304E-3</v>
      </c>
      <c r="AD13" s="442">
        <v>4.2402826855123676E-4</v>
      </c>
      <c r="AE13" s="442">
        <v>1.3466199838405601E-4</v>
      </c>
      <c r="AF13" s="442">
        <v>5.312804284323272E-2</v>
      </c>
      <c r="AG13" s="442">
        <v>0</v>
      </c>
      <c r="AH13" s="442">
        <v>1.0857048856719856E-2</v>
      </c>
      <c r="AI13" s="442">
        <v>3.908700477730058E-3</v>
      </c>
      <c r="AJ13" s="442">
        <v>2.2861079794563449E-3</v>
      </c>
      <c r="AK13" s="442">
        <v>3.8572806171648989E-3</v>
      </c>
      <c r="AL13" s="442">
        <v>2.4199403081390661E-3</v>
      </c>
      <c r="AM13" s="442">
        <v>6.3207974626189401E-3</v>
      </c>
      <c r="AN13" s="442">
        <v>0</v>
      </c>
      <c r="AO13" s="442">
        <v>1.4982373678025853E-2</v>
      </c>
      <c r="AP13" s="443">
        <v>9.6375327132117265E-3</v>
      </c>
      <c r="AQ13" s="442">
        <v>1.0411244143675169E-3</v>
      </c>
      <c r="AR13" s="442">
        <v>1.6731814555243689E-2</v>
      </c>
      <c r="AS13" s="442">
        <v>0</v>
      </c>
      <c r="AT13" s="442">
        <v>0</v>
      </c>
      <c r="AU13" s="442">
        <v>0</v>
      </c>
      <c r="AV13" s="442">
        <v>-1.4903129657228018E-3</v>
      </c>
      <c r="AW13" s="443">
        <v>1.1359038994180438E-2</v>
      </c>
      <c r="AX13" s="442">
        <v>1.5247389054274743E-2</v>
      </c>
      <c r="AY13" s="443">
        <v>2.5530810062312486E-3</v>
      </c>
      <c r="AZ13" s="443">
        <v>7.4207393645387143E-3</v>
      </c>
      <c r="BA13" s="442">
        <v>1.1231477340829098E-2</v>
      </c>
      <c r="BB13" s="443">
        <v>2.5707250166435394E-2</v>
      </c>
      <c r="BC13" s="442">
        <v>-1.3717999833103078E-2</v>
      </c>
      <c r="BD13" s="443">
        <v>2.3867167207394413E-3</v>
      </c>
    </row>
    <row r="14" spans="1:56" x14ac:dyDescent="0.2">
      <c r="A14" s="281" t="s">
        <v>454</v>
      </c>
      <c r="B14" s="283" t="s">
        <v>455</v>
      </c>
      <c r="C14" s="442">
        <v>7.9742110620970481E-3</v>
      </c>
      <c r="D14" s="442">
        <v>0</v>
      </c>
      <c r="E14" s="442">
        <v>0</v>
      </c>
      <c r="F14" s="442">
        <v>0</v>
      </c>
      <c r="G14" s="442">
        <v>1.7712261455833617E-2</v>
      </c>
      <c r="H14" s="442">
        <v>1.3289036544850499E-2</v>
      </c>
      <c r="I14" s="442">
        <v>2.1380149487224057E-2</v>
      </c>
      <c r="J14" s="442">
        <v>1.8863419293218719E-2</v>
      </c>
      <c r="K14" s="442">
        <v>0</v>
      </c>
      <c r="L14" s="442">
        <v>0.20660501981505944</v>
      </c>
      <c r="M14" s="442">
        <v>7.9575596816976128E-3</v>
      </c>
      <c r="N14" s="442">
        <v>6.5402223675604975E-4</v>
      </c>
      <c r="O14" s="442">
        <v>5.287009063444109E-3</v>
      </c>
      <c r="P14" s="442">
        <v>5.0454995945580679E-3</v>
      </c>
      <c r="Q14" s="442">
        <v>1.3781921361978111E-2</v>
      </c>
      <c r="R14" s="442">
        <v>2.1267949065293959E-2</v>
      </c>
      <c r="S14" s="442">
        <v>4.0136054421768708E-2</v>
      </c>
      <c r="T14" s="442">
        <v>2.0202020202020204E-2</v>
      </c>
      <c r="U14" s="442">
        <v>4.0480427046263347E-2</v>
      </c>
      <c r="V14" s="442">
        <v>4.1875144330690478E-2</v>
      </c>
      <c r="W14" s="442">
        <v>3.8039577565877163E-2</v>
      </c>
      <c r="X14" s="442">
        <v>6.6280479590462071E-2</v>
      </c>
      <c r="Y14" s="442">
        <v>1.437403400309119E-2</v>
      </c>
      <c r="Z14" s="442">
        <v>0</v>
      </c>
      <c r="AA14" s="442">
        <v>3.8971807628524049E-2</v>
      </c>
      <c r="AB14" s="442">
        <v>1.4251781472684086E-2</v>
      </c>
      <c r="AC14" s="442">
        <v>5.3980370774263904E-3</v>
      </c>
      <c r="AD14" s="442">
        <v>2.9681978798586574E-3</v>
      </c>
      <c r="AE14" s="442">
        <v>4.3765149474818204E-4</v>
      </c>
      <c r="AF14" s="442">
        <v>2.0691333982473222E-3</v>
      </c>
      <c r="AG14" s="442">
        <v>7.4257425742574254E-3</v>
      </c>
      <c r="AH14" s="442">
        <v>1.8917585129133081E-3</v>
      </c>
      <c r="AI14" s="442">
        <v>4.4877672151715483E-3</v>
      </c>
      <c r="AJ14" s="442">
        <v>2.4426907177752723E-3</v>
      </c>
      <c r="AK14" s="442">
        <v>8.1967213114754103E-3</v>
      </c>
      <c r="AL14" s="442">
        <v>1.5084294587400177E-2</v>
      </c>
      <c r="AM14" s="442">
        <v>4.5990031717263249E-3</v>
      </c>
      <c r="AN14" s="442">
        <v>2.9891304347826088E-2</v>
      </c>
      <c r="AO14" s="442">
        <v>1.4394829612220916E-2</v>
      </c>
      <c r="AP14" s="443">
        <v>1.3901277162992659E-2</v>
      </c>
      <c r="AQ14" s="442">
        <v>1.5616866215512754E-3</v>
      </c>
      <c r="AR14" s="442">
        <v>2.8642111365580103E-3</v>
      </c>
      <c r="AS14" s="442">
        <v>2.758925122772168E-5</v>
      </c>
      <c r="AT14" s="442">
        <v>0</v>
      </c>
      <c r="AU14" s="442">
        <v>0</v>
      </c>
      <c r="AV14" s="442">
        <v>-2.2354694485842028E-2</v>
      </c>
      <c r="AW14" s="443">
        <v>1.9217004325771015E-3</v>
      </c>
      <c r="AX14" s="442">
        <v>1.3721092703591469E-2</v>
      </c>
      <c r="AY14" s="443">
        <v>1.6068543734133394E-2</v>
      </c>
      <c r="AZ14" s="443">
        <v>8.2486108960795439E-3</v>
      </c>
      <c r="BA14" s="442">
        <v>1.4463721293871057E-2</v>
      </c>
      <c r="BB14" s="443">
        <v>2.2956053034738876E-2</v>
      </c>
      <c r="BC14" s="442">
        <v>-8.7528163855689796E-3</v>
      </c>
      <c r="BD14" s="443">
        <v>9.274869392195878E-3</v>
      </c>
    </row>
    <row r="15" spans="1:56" x14ac:dyDescent="0.2">
      <c r="A15" s="281" t="s">
        <v>456</v>
      </c>
      <c r="B15" s="283" t="s">
        <v>31</v>
      </c>
      <c r="C15" s="442">
        <v>2.7146250424160165E-3</v>
      </c>
      <c r="D15" s="442">
        <v>0</v>
      </c>
      <c r="E15" s="442">
        <v>0</v>
      </c>
      <c r="F15" s="442">
        <v>0</v>
      </c>
      <c r="G15" s="442">
        <v>1.3141355273683009E-3</v>
      </c>
      <c r="H15" s="442">
        <v>0</v>
      </c>
      <c r="I15" s="442">
        <v>2.6073353033200068E-3</v>
      </c>
      <c r="J15" s="442">
        <v>6.864851957975167E-3</v>
      </c>
      <c r="K15" s="442">
        <v>1.026694045174538E-3</v>
      </c>
      <c r="L15" s="442">
        <v>2.9062087186261559E-3</v>
      </c>
      <c r="M15" s="442">
        <v>8.6648983200707339E-2</v>
      </c>
      <c r="N15" s="442">
        <v>4.9705689993459774E-3</v>
      </c>
      <c r="O15" s="442">
        <v>9.4410876132930508E-3</v>
      </c>
      <c r="P15" s="442">
        <v>3.6940264888728714E-3</v>
      </c>
      <c r="Q15" s="442">
        <v>6.6882853668423182E-3</v>
      </c>
      <c r="R15" s="442">
        <v>4.5380655648875647E-3</v>
      </c>
      <c r="S15" s="442">
        <v>1.9047619047619049E-2</v>
      </c>
      <c r="T15" s="442">
        <v>3.5858585858585861E-2</v>
      </c>
      <c r="U15" s="442">
        <v>9.341637010676156E-3</v>
      </c>
      <c r="V15" s="442">
        <v>2.7711492571780463E-3</v>
      </c>
      <c r="W15" s="442">
        <v>5.8443555828975704E-3</v>
      </c>
      <c r="X15" s="442">
        <v>8.7565674255691769E-3</v>
      </c>
      <c r="Y15" s="442">
        <v>5.6980937660999487E-2</v>
      </c>
      <c r="Z15" s="442">
        <v>0</v>
      </c>
      <c r="AA15" s="442">
        <v>4.9751243781094526E-3</v>
      </c>
      <c r="AB15" s="442">
        <v>5.9382422802850359E-4</v>
      </c>
      <c r="AC15" s="442">
        <v>2.1810250817884405E-4</v>
      </c>
      <c r="AD15" s="442">
        <v>0</v>
      </c>
      <c r="AE15" s="442">
        <v>1.0099649878804202E-4</v>
      </c>
      <c r="AF15" s="442">
        <v>0</v>
      </c>
      <c r="AG15" s="442">
        <v>0</v>
      </c>
      <c r="AH15" s="442">
        <v>1.6450074025333114E-4</v>
      </c>
      <c r="AI15" s="442">
        <v>1.978478019591758E-3</v>
      </c>
      <c r="AJ15" s="442">
        <v>7.2028059626706752E-4</v>
      </c>
      <c r="AK15" s="442">
        <v>4.8216007714561236E-4</v>
      </c>
      <c r="AL15" s="442">
        <v>1.129305477131564E-3</v>
      </c>
      <c r="AM15" s="442">
        <v>1.3366560942455823E-3</v>
      </c>
      <c r="AN15" s="442">
        <v>1.358695652173913E-3</v>
      </c>
      <c r="AO15" s="442">
        <v>4.9941245593419503E-3</v>
      </c>
      <c r="AP15" s="443">
        <v>5.302725855934446E-3</v>
      </c>
      <c r="AQ15" s="442">
        <v>6.9408294291167794E-4</v>
      </c>
      <c r="AR15" s="442">
        <v>4.4771236202710384E-4</v>
      </c>
      <c r="AS15" s="442">
        <v>0</v>
      </c>
      <c r="AT15" s="442">
        <v>0</v>
      </c>
      <c r="AU15" s="442">
        <v>0</v>
      </c>
      <c r="AV15" s="442">
        <v>-3.7257824143070044E-2</v>
      </c>
      <c r="AW15" s="443">
        <v>2.2173466529735786E-4</v>
      </c>
      <c r="AX15" s="442">
        <v>4.9415513044716482E-3</v>
      </c>
      <c r="AY15" s="443">
        <v>4.5243864912685589E-3</v>
      </c>
      <c r="AZ15" s="443">
        <v>2.1460150350071389E-3</v>
      </c>
      <c r="BA15" s="442">
        <v>4.8095790021264366E-3</v>
      </c>
      <c r="BB15" s="443">
        <v>8.1453081260577671E-3</v>
      </c>
      <c r="BC15" s="442">
        <v>-4.7890144736720108E-3</v>
      </c>
      <c r="BD15" s="443">
        <v>2.7714338923576056E-3</v>
      </c>
    </row>
    <row r="16" spans="1:56" x14ac:dyDescent="0.2">
      <c r="A16" s="281" t="s">
        <v>457</v>
      </c>
      <c r="B16" s="283" t="s">
        <v>32</v>
      </c>
      <c r="C16" s="442">
        <v>0</v>
      </c>
      <c r="D16" s="442">
        <v>0</v>
      </c>
      <c r="E16" s="442">
        <v>0</v>
      </c>
      <c r="F16" s="442">
        <v>0</v>
      </c>
      <c r="G16" s="442">
        <v>0</v>
      </c>
      <c r="H16" s="442">
        <v>0</v>
      </c>
      <c r="I16" s="442">
        <v>6.9528941421866854E-3</v>
      </c>
      <c r="J16" s="442">
        <v>5.9694364851957973E-5</v>
      </c>
      <c r="K16" s="442">
        <v>0</v>
      </c>
      <c r="L16" s="442">
        <v>2.3778071334214002E-3</v>
      </c>
      <c r="M16" s="442">
        <v>8.8417329796640146E-3</v>
      </c>
      <c r="N16" s="442">
        <v>0.53747547416612163</v>
      </c>
      <c r="O16" s="442">
        <v>1.1329305135951663E-3</v>
      </c>
      <c r="P16" s="442">
        <v>0.23601225335615822</v>
      </c>
      <c r="Q16" s="442">
        <v>0.11917308471828131</v>
      </c>
      <c r="R16" s="442">
        <v>9.5570306150094819E-2</v>
      </c>
      <c r="S16" s="442">
        <v>2.3129251700680271E-2</v>
      </c>
      <c r="T16" s="442">
        <v>6.0606060606060606E-3</v>
      </c>
      <c r="U16" s="442">
        <v>4.581850533807829E-2</v>
      </c>
      <c r="V16" s="442">
        <v>9.237164190593488E-3</v>
      </c>
      <c r="W16" s="442">
        <v>5.5059981544140262E-2</v>
      </c>
      <c r="X16" s="442">
        <v>6.3316718307961737E-3</v>
      </c>
      <c r="Y16" s="442">
        <v>2.4832560535806285E-2</v>
      </c>
      <c r="Z16" s="442">
        <v>0</v>
      </c>
      <c r="AA16" s="442">
        <v>0</v>
      </c>
      <c r="AB16" s="442">
        <v>0</v>
      </c>
      <c r="AC16" s="442">
        <v>0</v>
      </c>
      <c r="AD16" s="442">
        <v>0</v>
      </c>
      <c r="AE16" s="442">
        <v>0</v>
      </c>
      <c r="AF16" s="442">
        <v>6.0856864654333011E-5</v>
      </c>
      <c r="AG16" s="442">
        <v>0</v>
      </c>
      <c r="AH16" s="442">
        <v>0</v>
      </c>
      <c r="AI16" s="442">
        <v>0</v>
      </c>
      <c r="AJ16" s="442">
        <v>0</v>
      </c>
      <c r="AK16" s="442">
        <v>0</v>
      </c>
      <c r="AL16" s="442">
        <v>2.4199403081390659E-4</v>
      </c>
      <c r="AM16" s="442">
        <v>0</v>
      </c>
      <c r="AN16" s="442">
        <v>0</v>
      </c>
      <c r="AO16" s="442">
        <v>3.8190364277320798E-3</v>
      </c>
      <c r="AP16" s="443">
        <v>3.2588239906687709E-2</v>
      </c>
      <c r="AQ16" s="442">
        <v>0</v>
      </c>
      <c r="AR16" s="442">
        <v>-1.1479804154541123E-4</v>
      </c>
      <c r="AS16" s="442">
        <v>0</v>
      </c>
      <c r="AT16" s="442">
        <v>-1.9354643602383041E-3</v>
      </c>
      <c r="AU16" s="442">
        <v>-1.5497323189630882E-3</v>
      </c>
      <c r="AV16" s="442">
        <v>-7.7496274217585689E-2</v>
      </c>
      <c r="AW16" s="443">
        <v>-5.7184203155634394E-4</v>
      </c>
      <c r="AX16" s="442">
        <v>2.9262171434674071E-2</v>
      </c>
      <c r="AY16" s="443">
        <v>2.8463727979075315E-2</v>
      </c>
      <c r="AZ16" s="443">
        <v>1.2413772341779773E-2</v>
      </c>
      <c r="BA16" s="442">
        <v>2.9009579610548827E-2</v>
      </c>
      <c r="BB16" s="443">
        <v>4.5827885749119696E-2</v>
      </c>
      <c r="BC16" s="442">
        <v>-2.6212088900427442E-2</v>
      </c>
      <c r="BD16" s="443">
        <v>1.873352087274438E-2</v>
      </c>
    </row>
    <row r="17" spans="1:56" x14ac:dyDescent="0.2">
      <c r="A17" s="281" t="s">
        <v>458</v>
      </c>
      <c r="B17" s="283" t="s">
        <v>33</v>
      </c>
      <c r="C17" s="442">
        <v>0</v>
      </c>
      <c r="D17" s="442">
        <v>0</v>
      </c>
      <c r="E17" s="442">
        <v>0</v>
      </c>
      <c r="F17" s="442">
        <v>0</v>
      </c>
      <c r="G17" s="442">
        <v>1.5426808364758314E-3</v>
      </c>
      <c r="H17" s="442">
        <v>0</v>
      </c>
      <c r="I17" s="442">
        <v>2.2596905962106728E-3</v>
      </c>
      <c r="J17" s="442">
        <v>5.1337153772683854E-3</v>
      </c>
      <c r="K17" s="442">
        <v>0</v>
      </c>
      <c r="L17" s="442">
        <v>2.1136063408190224E-3</v>
      </c>
      <c r="M17" s="442">
        <v>9.7259062776304164E-3</v>
      </c>
      <c r="N17" s="442">
        <v>8.7638979725310658E-3</v>
      </c>
      <c r="O17" s="442">
        <v>0.41880664652567978</v>
      </c>
      <c r="P17" s="442">
        <v>6.8294440940625284E-2</v>
      </c>
      <c r="Q17" s="442">
        <v>3.9116335630320229E-2</v>
      </c>
      <c r="R17" s="442">
        <v>2.0184231915470061E-2</v>
      </c>
      <c r="S17" s="442">
        <v>3.8095238095238099E-2</v>
      </c>
      <c r="T17" s="442">
        <v>4.7979797979797977E-2</v>
      </c>
      <c r="U17" s="442">
        <v>6.7170818505338084E-2</v>
      </c>
      <c r="V17" s="442">
        <v>4.1875144330690478E-2</v>
      </c>
      <c r="W17" s="442">
        <v>2.4812878088793192E-2</v>
      </c>
      <c r="X17" s="442">
        <v>2.2228209618752527E-2</v>
      </c>
      <c r="Y17" s="442">
        <v>9.5826893353941275E-3</v>
      </c>
      <c r="Z17" s="442">
        <v>0</v>
      </c>
      <c r="AA17" s="442">
        <v>0</v>
      </c>
      <c r="AB17" s="442">
        <v>0</v>
      </c>
      <c r="AC17" s="442">
        <v>0</v>
      </c>
      <c r="AD17" s="442">
        <v>0</v>
      </c>
      <c r="AE17" s="442">
        <v>0</v>
      </c>
      <c r="AF17" s="442">
        <v>0</v>
      </c>
      <c r="AG17" s="442">
        <v>0</v>
      </c>
      <c r="AH17" s="442">
        <v>2.4675111037999672E-4</v>
      </c>
      <c r="AI17" s="442">
        <v>1.4476668436037255E-4</v>
      </c>
      <c r="AJ17" s="442">
        <v>1.7224101215082049E-3</v>
      </c>
      <c r="AK17" s="442">
        <v>4.8216007714561236E-4</v>
      </c>
      <c r="AL17" s="442">
        <v>6.4531741550375094E-4</v>
      </c>
      <c r="AM17" s="442">
        <v>1.58586316266425E-4</v>
      </c>
      <c r="AN17" s="442">
        <v>0</v>
      </c>
      <c r="AO17" s="442">
        <v>3.2314923619271444E-3</v>
      </c>
      <c r="AP17" s="443">
        <v>1.2555992276251433E-2</v>
      </c>
      <c r="AQ17" s="442">
        <v>0</v>
      </c>
      <c r="AR17" s="442">
        <v>5.5677050149524447E-4</v>
      </c>
      <c r="AS17" s="442">
        <v>0</v>
      </c>
      <c r="AT17" s="442">
        <v>0</v>
      </c>
      <c r="AU17" s="442">
        <v>-1.9723865877712033E-3</v>
      </c>
      <c r="AV17" s="442">
        <v>-0.11028315946348734</v>
      </c>
      <c r="AW17" s="443">
        <v>3.501073662589861E-5</v>
      </c>
      <c r="AX17" s="442">
        <v>1.1420523568596564E-2</v>
      </c>
      <c r="AY17" s="443">
        <v>1.0120970843911069E-2</v>
      </c>
      <c r="AZ17" s="443">
        <v>4.5457673186423764E-3</v>
      </c>
      <c r="BA17" s="442">
        <v>1.100940316805539E-2</v>
      </c>
      <c r="BB17" s="443">
        <v>1.8408155735403817E-2</v>
      </c>
      <c r="BC17" s="442">
        <v>-1.1478799454803386E-2</v>
      </c>
      <c r="BD17" s="443">
        <v>6.4887329327700614E-3</v>
      </c>
    </row>
    <row r="18" spans="1:56" x14ac:dyDescent="0.2">
      <c r="A18" s="281" t="s">
        <v>459</v>
      </c>
      <c r="B18" s="283" t="s">
        <v>34</v>
      </c>
      <c r="C18" s="442">
        <v>1.3573125212080082E-3</v>
      </c>
      <c r="D18" s="442">
        <v>0</v>
      </c>
      <c r="E18" s="442">
        <v>0</v>
      </c>
      <c r="F18" s="442">
        <v>0.05</v>
      </c>
      <c r="G18" s="442">
        <v>5.5707919094960577E-3</v>
      </c>
      <c r="H18" s="442">
        <v>3.3222591362126247E-3</v>
      </c>
      <c r="I18" s="442">
        <v>9.9078741526160263E-3</v>
      </c>
      <c r="J18" s="442">
        <v>9.1929321872015277E-3</v>
      </c>
      <c r="K18" s="442">
        <v>1.026694045174538E-3</v>
      </c>
      <c r="L18" s="442">
        <v>9.511228533685601E-3</v>
      </c>
      <c r="M18" s="442">
        <v>1.0610079575596816E-2</v>
      </c>
      <c r="N18" s="442">
        <v>9.1563113145846963E-4</v>
      </c>
      <c r="O18" s="442">
        <v>1.5105740181268882E-3</v>
      </c>
      <c r="P18" s="442">
        <v>7.3430038742229031E-2</v>
      </c>
      <c r="Q18" s="442">
        <v>3.7292257802999593E-2</v>
      </c>
      <c r="R18" s="442">
        <v>3.3662963966404766E-2</v>
      </c>
      <c r="S18" s="442">
        <v>4.0136054421768708E-2</v>
      </c>
      <c r="T18" s="442">
        <v>2.1212121212121213E-2</v>
      </c>
      <c r="U18" s="442">
        <v>2.8469750889679714E-2</v>
      </c>
      <c r="V18" s="442">
        <v>2.7634516203525517E-2</v>
      </c>
      <c r="W18" s="442">
        <v>1.030452168563519E-2</v>
      </c>
      <c r="X18" s="442">
        <v>2.0746328977502358E-2</v>
      </c>
      <c r="Y18" s="442">
        <v>0.10190623390005152</v>
      </c>
      <c r="Z18" s="442">
        <v>0</v>
      </c>
      <c r="AA18" s="442">
        <v>8.2918739635157548E-4</v>
      </c>
      <c r="AB18" s="442">
        <v>0</v>
      </c>
      <c r="AC18" s="442">
        <v>3.0806979280261723E-3</v>
      </c>
      <c r="AD18" s="442">
        <v>1.4134275618374559E-4</v>
      </c>
      <c r="AE18" s="442">
        <v>3.3665499596014002E-4</v>
      </c>
      <c r="AF18" s="442">
        <v>1.3388510223953261E-3</v>
      </c>
      <c r="AG18" s="442">
        <v>0</v>
      </c>
      <c r="AH18" s="442">
        <v>4.441519986839941E-3</v>
      </c>
      <c r="AI18" s="442">
        <v>2.4127780726728755E-4</v>
      </c>
      <c r="AJ18" s="442">
        <v>3.1316547663785545E-4</v>
      </c>
      <c r="AK18" s="442">
        <v>2.4108003857280617E-3</v>
      </c>
      <c r="AL18" s="442">
        <v>1.6939582156973462E-3</v>
      </c>
      <c r="AM18" s="442">
        <v>1.5858631626642502E-3</v>
      </c>
      <c r="AN18" s="442">
        <v>1.358695652173913E-3</v>
      </c>
      <c r="AO18" s="442">
        <v>4.7003525264394828E-3</v>
      </c>
      <c r="AP18" s="443">
        <v>1.4636405516403163E-2</v>
      </c>
      <c r="AQ18" s="442">
        <v>2.0822488287350338E-3</v>
      </c>
      <c r="AR18" s="442">
        <v>9.2412423444056041E-4</v>
      </c>
      <c r="AS18" s="442">
        <v>0</v>
      </c>
      <c r="AT18" s="442">
        <v>1.1491819638914931E-3</v>
      </c>
      <c r="AU18" s="442">
        <v>5.0718512256973797E-3</v>
      </c>
      <c r="AV18" s="442">
        <v>-0.19672131147540983</v>
      </c>
      <c r="AW18" s="443">
        <v>4.4735941244203775E-4</v>
      </c>
      <c r="AX18" s="442">
        <v>1.3545323881865553E-2</v>
      </c>
      <c r="AY18" s="443">
        <v>9.2290753134856532E-2</v>
      </c>
      <c r="AZ18" s="443">
        <v>4.15225955170219E-2</v>
      </c>
      <c r="BA18" s="442">
        <v>3.8456858289298762E-2</v>
      </c>
      <c r="BB18" s="443">
        <v>1.2372366109743087E-2</v>
      </c>
      <c r="BC18" s="442">
        <v>7.521951581348342E-2</v>
      </c>
      <c r="BD18" s="443">
        <v>5.4394597296688003E-2</v>
      </c>
    </row>
    <row r="19" spans="1:56" x14ac:dyDescent="0.2">
      <c r="A19" s="281" t="s">
        <v>460</v>
      </c>
      <c r="B19" s="285" t="s">
        <v>269</v>
      </c>
      <c r="C19" s="442">
        <v>0</v>
      </c>
      <c r="D19" s="442">
        <v>0</v>
      </c>
      <c r="E19" s="442">
        <v>0</v>
      </c>
      <c r="F19" s="442">
        <v>0</v>
      </c>
      <c r="G19" s="442">
        <v>0</v>
      </c>
      <c r="H19" s="442">
        <v>0</v>
      </c>
      <c r="I19" s="442">
        <v>6.9528941421866856E-4</v>
      </c>
      <c r="J19" s="442">
        <v>0</v>
      </c>
      <c r="K19" s="442">
        <v>0</v>
      </c>
      <c r="L19" s="442">
        <v>2.642007926023778E-4</v>
      </c>
      <c r="M19" s="442">
        <v>2.6525198938992041E-3</v>
      </c>
      <c r="N19" s="442">
        <v>1.3080444735120994E-4</v>
      </c>
      <c r="O19" s="442">
        <v>0</v>
      </c>
      <c r="P19" s="442">
        <v>1.0811784845481576E-3</v>
      </c>
      <c r="Q19" s="442">
        <v>0.16376165383056343</v>
      </c>
      <c r="R19" s="442">
        <v>4.1045787049580063E-2</v>
      </c>
      <c r="S19" s="442">
        <v>1.5646258503401362E-2</v>
      </c>
      <c r="T19" s="442">
        <v>2.5252525252525255E-3</v>
      </c>
      <c r="U19" s="442">
        <v>1.3345195729537367E-2</v>
      </c>
      <c r="V19" s="442">
        <v>2.2323146793934261E-3</v>
      </c>
      <c r="W19" s="442">
        <v>8.0488054957448991E-3</v>
      </c>
      <c r="X19" s="442">
        <v>9.4301495352283442E-4</v>
      </c>
      <c r="Y19" s="442">
        <v>6.852138073158166E-3</v>
      </c>
      <c r="Z19" s="442">
        <v>0</v>
      </c>
      <c r="AA19" s="442">
        <v>9.9502487562189053E-3</v>
      </c>
      <c r="AB19" s="442">
        <v>0</v>
      </c>
      <c r="AC19" s="442">
        <v>0</v>
      </c>
      <c r="AD19" s="442">
        <v>0</v>
      </c>
      <c r="AE19" s="442">
        <v>0</v>
      </c>
      <c r="AF19" s="442">
        <v>0</v>
      </c>
      <c r="AG19" s="442">
        <v>0</v>
      </c>
      <c r="AH19" s="442">
        <v>3.2900148050666228E-4</v>
      </c>
      <c r="AI19" s="442">
        <v>0</v>
      </c>
      <c r="AJ19" s="442">
        <v>0</v>
      </c>
      <c r="AK19" s="442">
        <v>0</v>
      </c>
      <c r="AL19" s="442">
        <v>1.2180366217633298E-2</v>
      </c>
      <c r="AM19" s="442">
        <v>0</v>
      </c>
      <c r="AN19" s="442">
        <v>0</v>
      </c>
      <c r="AO19" s="442">
        <v>0</v>
      </c>
      <c r="AP19" s="443">
        <v>4.8959548337139669E-3</v>
      </c>
      <c r="AQ19" s="442">
        <v>0</v>
      </c>
      <c r="AR19" s="442">
        <v>4.5919216618164492E-5</v>
      </c>
      <c r="AS19" s="442">
        <v>0</v>
      </c>
      <c r="AT19" s="442">
        <v>1.0433362566909608E-2</v>
      </c>
      <c r="AU19" s="442">
        <v>5.5790363482671176E-2</v>
      </c>
      <c r="AV19" s="442">
        <v>0.13710879284649777</v>
      </c>
      <c r="AW19" s="443">
        <v>3.2715588335978591E-3</v>
      </c>
      <c r="AX19" s="442">
        <v>6.3165529731629933E-3</v>
      </c>
      <c r="AY19" s="443">
        <v>2.2775790445418879E-2</v>
      </c>
      <c r="AZ19" s="443">
        <v>1.1994460786843509E-2</v>
      </c>
      <c r="BA19" s="442">
        <v>1.15235200885863E-2</v>
      </c>
      <c r="BB19" s="443">
        <v>1.0595718399332654E-2</v>
      </c>
      <c r="BC19" s="442">
        <v>1.3611371243660235E-2</v>
      </c>
      <c r="BD19" s="443">
        <v>1.2090410985758113E-2</v>
      </c>
    </row>
    <row r="20" spans="1:56" x14ac:dyDescent="0.2">
      <c r="A20" s="281" t="s">
        <v>461</v>
      </c>
      <c r="B20" s="285" t="s">
        <v>270</v>
      </c>
      <c r="C20" s="442">
        <v>0</v>
      </c>
      <c r="D20" s="442">
        <v>0</v>
      </c>
      <c r="E20" s="442">
        <v>0</v>
      </c>
      <c r="F20" s="442">
        <v>0</v>
      </c>
      <c r="G20" s="442">
        <v>0</v>
      </c>
      <c r="H20" s="442">
        <v>0</v>
      </c>
      <c r="I20" s="442">
        <v>1.7382235355466714E-4</v>
      </c>
      <c r="J20" s="442">
        <v>0</v>
      </c>
      <c r="K20" s="442">
        <v>0</v>
      </c>
      <c r="L20" s="442">
        <v>2.3778071334214002E-3</v>
      </c>
      <c r="M20" s="442">
        <v>1.7683465959328027E-3</v>
      </c>
      <c r="N20" s="442">
        <v>1.3080444735120994E-4</v>
      </c>
      <c r="O20" s="442">
        <v>0</v>
      </c>
      <c r="P20" s="442">
        <v>4.9554013875123884E-4</v>
      </c>
      <c r="Q20" s="442">
        <v>5.0668828536684233E-3</v>
      </c>
      <c r="R20" s="442">
        <v>0.15253318883771336</v>
      </c>
      <c r="S20" s="442">
        <v>2.0408163265306124E-3</v>
      </c>
      <c r="T20" s="442">
        <v>3.0303030303030303E-3</v>
      </c>
      <c r="U20" s="442">
        <v>2.224199288256228E-3</v>
      </c>
      <c r="V20" s="442">
        <v>9.2371641905934874E-4</v>
      </c>
      <c r="W20" s="442">
        <v>9.7405926381626169E-4</v>
      </c>
      <c r="X20" s="442">
        <v>1.347164219318335E-4</v>
      </c>
      <c r="Y20" s="442">
        <v>5.1519835136527566E-5</v>
      </c>
      <c r="Z20" s="442">
        <v>0</v>
      </c>
      <c r="AA20" s="442">
        <v>0</v>
      </c>
      <c r="AB20" s="442">
        <v>0</v>
      </c>
      <c r="AC20" s="442">
        <v>0</v>
      </c>
      <c r="AD20" s="442">
        <v>0</v>
      </c>
      <c r="AE20" s="442">
        <v>0</v>
      </c>
      <c r="AF20" s="442">
        <v>0</v>
      </c>
      <c r="AG20" s="442">
        <v>0</v>
      </c>
      <c r="AH20" s="442">
        <v>0</v>
      </c>
      <c r="AI20" s="442">
        <v>0</v>
      </c>
      <c r="AJ20" s="442">
        <v>0</v>
      </c>
      <c r="AK20" s="442">
        <v>0</v>
      </c>
      <c r="AL20" s="442">
        <v>1.7907558280229087E-2</v>
      </c>
      <c r="AM20" s="442">
        <v>0</v>
      </c>
      <c r="AN20" s="442">
        <v>0</v>
      </c>
      <c r="AO20" s="442">
        <v>0</v>
      </c>
      <c r="AP20" s="443">
        <v>6.2975995608833303E-3</v>
      </c>
      <c r="AQ20" s="442">
        <v>0</v>
      </c>
      <c r="AR20" s="442">
        <v>2.2959608309082246E-5</v>
      </c>
      <c r="AS20" s="442">
        <v>0</v>
      </c>
      <c r="AT20" s="442">
        <v>6.1692926482595943E-3</v>
      </c>
      <c r="AU20" s="442">
        <v>9.4956325725556498E-2</v>
      </c>
      <c r="AV20" s="442">
        <v>3.7257824143070044E-2</v>
      </c>
      <c r="AW20" s="443">
        <v>3.5283042355211155E-3</v>
      </c>
      <c r="AX20" s="442">
        <v>7.7360530777343178E-3</v>
      </c>
      <c r="AY20" s="443">
        <v>7.0986229709977686E-2</v>
      </c>
      <c r="AZ20" s="443">
        <v>3.3697596807211301E-2</v>
      </c>
      <c r="BA20" s="442">
        <v>2.7745582092912183E-2</v>
      </c>
      <c r="BB20" s="443">
        <v>1.3944478756426813E-2</v>
      </c>
      <c r="BC20" s="442">
        <v>5.6531696507218294E-2</v>
      </c>
      <c r="BD20" s="443">
        <v>3.6178116699175679E-2</v>
      </c>
    </row>
    <row r="21" spans="1:56" x14ac:dyDescent="0.2">
      <c r="A21" s="281" t="s">
        <v>462</v>
      </c>
      <c r="B21" s="285" t="s">
        <v>271</v>
      </c>
      <c r="C21" s="442">
        <v>3.3932813030200206E-4</v>
      </c>
      <c r="D21" s="442">
        <v>0</v>
      </c>
      <c r="E21" s="442">
        <v>0</v>
      </c>
      <c r="F21" s="442">
        <v>0</v>
      </c>
      <c r="G21" s="442">
        <v>0</v>
      </c>
      <c r="H21" s="442">
        <v>0</v>
      </c>
      <c r="I21" s="442">
        <v>0</v>
      </c>
      <c r="J21" s="442">
        <v>0</v>
      </c>
      <c r="K21" s="442">
        <v>0</v>
      </c>
      <c r="L21" s="442">
        <v>0</v>
      </c>
      <c r="M21" s="442">
        <v>0</v>
      </c>
      <c r="N21" s="442">
        <v>0</v>
      </c>
      <c r="O21" s="442">
        <v>0</v>
      </c>
      <c r="P21" s="442">
        <v>0</v>
      </c>
      <c r="Q21" s="442">
        <v>2.837454398054317E-3</v>
      </c>
      <c r="R21" s="442">
        <v>5.7572473584394475E-3</v>
      </c>
      <c r="S21" s="442">
        <v>8.8435374149659865E-2</v>
      </c>
      <c r="T21" s="442">
        <v>0</v>
      </c>
      <c r="U21" s="442">
        <v>8.8967971530249106E-4</v>
      </c>
      <c r="V21" s="442">
        <v>1.3085982603340774E-3</v>
      </c>
      <c r="W21" s="442">
        <v>4.1013021634368914E-4</v>
      </c>
      <c r="X21" s="442">
        <v>4.0414926579550049E-4</v>
      </c>
      <c r="Y21" s="442">
        <v>2.0607934054611026E-4</v>
      </c>
      <c r="Z21" s="442">
        <v>0</v>
      </c>
      <c r="AA21" s="442">
        <v>0</v>
      </c>
      <c r="AB21" s="442">
        <v>0</v>
      </c>
      <c r="AC21" s="442">
        <v>1.1723009814612868E-3</v>
      </c>
      <c r="AD21" s="442">
        <v>0</v>
      </c>
      <c r="AE21" s="442">
        <v>0</v>
      </c>
      <c r="AF21" s="442">
        <v>0</v>
      </c>
      <c r="AG21" s="442">
        <v>0</v>
      </c>
      <c r="AH21" s="442">
        <v>3.2077644349399574E-3</v>
      </c>
      <c r="AI21" s="442">
        <v>0</v>
      </c>
      <c r="AJ21" s="442">
        <v>1.4029813353375924E-2</v>
      </c>
      <c r="AK21" s="442">
        <v>0</v>
      </c>
      <c r="AL21" s="442">
        <v>6.2918448011615715E-3</v>
      </c>
      <c r="AM21" s="442">
        <v>1.8350702310829181E-3</v>
      </c>
      <c r="AN21" s="442">
        <v>1.2228260869565218E-2</v>
      </c>
      <c r="AO21" s="442">
        <v>5.8754406580493537E-3</v>
      </c>
      <c r="AP21" s="443">
        <v>2.4087705713417562E-3</v>
      </c>
      <c r="AQ21" s="442">
        <v>1.3881658858233559E-3</v>
      </c>
      <c r="AR21" s="442">
        <v>3.5587392879077485E-4</v>
      </c>
      <c r="AS21" s="442">
        <v>0</v>
      </c>
      <c r="AT21" s="442">
        <v>3.0423080412495841E-2</v>
      </c>
      <c r="AU21" s="442">
        <v>6.0862214708368556E-2</v>
      </c>
      <c r="AV21" s="442">
        <v>9.2399403874813713E-2</v>
      </c>
      <c r="AW21" s="443">
        <v>6.1074285002956459E-3</v>
      </c>
      <c r="AX21" s="442">
        <v>5.680225340079296E-3</v>
      </c>
      <c r="AY21" s="443">
        <v>2.7982921763212553E-3</v>
      </c>
      <c r="AZ21" s="443">
        <v>4.6274793139632897E-3</v>
      </c>
      <c r="BA21" s="442">
        <v>4.7685104907230795E-3</v>
      </c>
      <c r="BB21" s="443">
        <v>6.6774682569602081E-3</v>
      </c>
      <c r="BC21" s="442">
        <v>2.2577444808114899E-3</v>
      </c>
      <c r="BD21" s="443">
        <v>3.6021289317114766E-3</v>
      </c>
    </row>
    <row r="22" spans="1:56" x14ac:dyDescent="0.2">
      <c r="A22" s="281" t="s">
        <v>463</v>
      </c>
      <c r="B22" s="285" t="s">
        <v>281</v>
      </c>
      <c r="C22" s="442">
        <v>0</v>
      </c>
      <c r="D22" s="442">
        <v>0</v>
      </c>
      <c r="E22" s="442">
        <v>0</v>
      </c>
      <c r="F22" s="442">
        <v>0</v>
      </c>
      <c r="G22" s="442">
        <v>0</v>
      </c>
      <c r="H22" s="442">
        <v>0</v>
      </c>
      <c r="I22" s="442">
        <v>0</v>
      </c>
      <c r="J22" s="442">
        <v>0</v>
      </c>
      <c r="K22" s="442">
        <v>0</v>
      </c>
      <c r="L22" s="442">
        <v>0</v>
      </c>
      <c r="M22" s="442">
        <v>0</v>
      </c>
      <c r="N22" s="442">
        <v>0</v>
      </c>
      <c r="O22" s="442">
        <v>0</v>
      </c>
      <c r="P22" s="442">
        <v>2.7479953148932335E-3</v>
      </c>
      <c r="Q22" s="442">
        <v>7.9043372517227407E-3</v>
      </c>
      <c r="R22" s="442">
        <v>9.88891899214305E-3</v>
      </c>
      <c r="S22" s="442">
        <v>0.14081632653061224</v>
      </c>
      <c r="T22" s="442">
        <v>0.28989898989898988</v>
      </c>
      <c r="U22" s="442">
        <v>0.15035587188612098</v>
      </c>
      <c r="V22" s="442">
        <v>0.32199214841043799</v>
      </c>
      <c r="W22" s="442">
        <v>1.1124782118322567E-2</v>
      </c>
      <c r="X22" s="442">
        <v>1.2798060083524182E-2</v>
      </c>
      <c r="Y22" s="442">
        <v>3.0911901081916539E-4</v>
      </c>
      <c r="Z22" s="442">
        <v>0</v>
      </c>
      <c r="AA22" s="442">
        <v>0</v>
      </c>
      <c r="AB22" s="442">
        <v>0</v>
      </c>
      <c r="AC22" s="442">
        <v>2.7262813522355506E-5</v>
      </c>
      <c r="AD22" s="442">
        <v>0</v>
      </c>
      <c r="AE22" s="442">
        <v>0</v>
      </c>
      <c r="AF22" s="442">
        <v>0</v>
      </c>
      <c r="AG22" s="442">
        <v>0</v>
      </c>
      <c r="AH22" s="442">
        <v>2.3030103635466358E-3</v>
      </c>
      <c r="AI22" s="442">
        <v>1.7854557737779278E-3</v>
      </c>
      <c r="AJ22" s="442">
        <v>0</v>
      </c>
      <c r="AK22" s="442">
        <v>0</v>
      </c>
      <c r="AL22" s="442">
        <v>1.8068887634105024E-2</v>
      </c>
      <c r="AM22" s="442">
        <v>0</v>
      </c>
      <c r="AN22" s="442">
        <v>1.9021739130434784E-2</v>
      </c>
      <c r="AO22" s="442">
        <v>8.8131609870740306E-3</v>
      </c>
      <c r="AP22" s="443">
        <v>1.5192652637150446E-2</v>
      </c>
      <c r="AQ22" s="442">
        <v>0</v>
      </c>
      <c r="AR22" s="442">
        <v>5.165911869543506E-4</v>
      </c>
      <c r="AS22" s="442">
        <v>0</v>
      </c>
      <c r="AT22" s="442">
        <v>0</v>
      </c>
      <c r="AU22" s="442">
        <v>0</v>
      </c>
      <c r="AV22" s="442">
        <v>-0.17287630402384502</v>
      </c>
      <c r="AW22" s="443">
        <v>-1.0114212803037375E-4</v>
      </c>
      <c r="AX22" s="442">
        <v>1.3736667156149461E-2</v>
      </c>
      <c r="AY22" s="443">
        <v>8.7939456881298561E-3</v>
      </c>
      <c r="AZ22" s="443">
        <v>3.8770191464106932E-3</v>
      </c>
      <c r="BA22" s="442">
        <v>1.2173010991150496E-2</v>
      </c>
      <c r="BB22" s="443">
        <v>2.4155189976979779E-2</v>
      </c>
      <c r="BC22" s="442">
        <v>-1.9564028149947614E-2</v>
      </c>
      <c r="BD22" s="443">
        <v>4.8518471325093362E-3</v>
      </c>
    </row>
    <row r="23" spans="1:56" x14ac:dyDescent="0.2">
      <c r="A23" s="281" t="s">
        <v>464</v>
      </c>
      <c r="B23" s="283" t="s">
        <v>35</v>
      </c>
      <c r="C23" s="442">
        <v>0</v>
      </c>
      <c r="D23" s="442">
        <v>0</v>
      </c>
      <c r="E23" s="442">
        <v>0</v>
      </c>
      <c r="F23" s="442">
        <v>0</v>
      </c>
      <c r="G23" s="442">
        <v>0</v>
      </c>
      <c r="H23" s="442">
        <v>0</v>
      </c>
      <c r="I23" s="442">
        <v>1.7382235355466714E-4</v>
      </c>
      <c r="J23" s="442">
        <v>0</v>
      </c>
      <c r="K23" s="442">
        <v>0</v>
      </c>
      <c r="L23" s="442">
        <v>0</v>
      </c>
      <c r="M23" s="442">
        <v>0</v>
      </c>
      <c r="N23" s="442">
        <v>0</v>
      </c>
      <c r="O23" s="442">
        <v>0</v>
      </c>
      <c r="P23" s="442">
        <v>8.5593296693395804E-4</v>
      </c>
      <c r="Q23" s="442">
        <v>2.432103769760843E-2</v>
      </c>
      <c r="R23" s="442">
        <v>2.3706312652397723E-2</v>
      </c>
      <c r="S23" s="442">
        <v>2.0408163265306121E-2</v>
      </c>
      <c r="T23" s="442">
        <v>2.1212121212121213E-2</v>
      </c>
      <c r="U23" s="442">
        <v>0.11921708185053381</v>
      </c>
      <c r="V23" s="442">
        <v>1.9321068431991377E-2</v>
      </c>
      <c r="W23" s="442">
        <v>3.2861683584538094E-2</v>
      </c>
      <c r="X23" s="442">
        <v>2.4248955947730028E-3</v>
      </c>
      <c r="Y23" s="442">
        <v>8.5007727975270481E-3</v>
      </c>
      <c r="Z23" s="442">
        <v>0</v>
      </c>
      <c r="AA23" s="442">
        <v>0</v>
      </c>
      <c r="AB23" s="442">
        <v>0</v>
      </c>
      <c r="AC23" s="442">
        <v>2.1810250817884405E-4</v>
      </c>
      <c r="AD23" s="442">
        <v>0</v>
      </c>
      <c r="AE23" s="442">
        <v>0</v>
      </c>
      <c r="AF23" s="442">
        <v>1.2171372930866602E-4</v>
      </c>
      <c r="AG23" s="442">
        <v>0</v>
      </c>
      <c r="AH23" s="442">
        <v>1.8917585129133081E-3</v>
      </c>
      <c r="AI23" s="442">
        <v>4.825556145345751E-4</v>
      </c>
      <c r="AJ23" s="442">
        <v>9.3949642991356629E-5</v>
      </c>
      <c r="AK23" s="442">
        <v>0</v>
      </c>
      <c r="AL23" s="442">
        <v>1.0244413971122046E-2</v>
      </c>
      <c r="AM23" s="442">
        <v>3.6248300860897148E-4</v>
      </c>
      <c r="AN23" s="442">
        <v>0</v>
      </c>
      <c r="AO23" s="442">
        <v>8.8131609870740308E-4</v>
      </c>
      <c r="AP23" s="443">
        <v>5.1385471903394328E-3</v>
      </c>
      <c r="AQ23" s="442">
        <v>5.379142807565504E-3</v>
      </c>
      <c r="AR23" s="442">
        <v>1.0945993261354961E-2</v>
      </c>
      <c r="AS23" s="442">
        <v>0</v>
      </c>
      <c r="AT23" s="442">
        <v>1.995947621495751E-2</v>
      </c>
      <c r="AU23" s="442">
        <v>6.2130177514792898E-2</v>
      </c>
      <c r="AV23" s="442">
        <v>2.9806259314456036E-2</v>
      </c>
      <c r="AW23" s="443">
        <v>1.1899760370958206E-2</v>
      </c>
      <c r="AX23" s="442">
        <v>1.147169676985854E-2</v>
      </c>
      <c r="AY23" s="443">
        <v>8.9045311177782908E-3</v>
      </c>
      <c r="AZ23" s="443">
        <v>1.0560200237394849E-2</v>
      </c>
      <c r="BA23" s="442">
        <v>1.0659560293137908E-2</v>
      </c>
      <c r="BB23" s="443">
        <v>1.9089939281159513E-2</v>
      </c>
      <c r="BC23" s="442">
        <v>7.0003986982040034E-4</v>
      </c>
      <c r="BD23" s="443">
        <v>5.5085617948893873E-3</v>
      </c>
    </row>
    <row r="24" spans="1:56" x14ac:dyDescent="0.2">
      <c r="A24" s="281" t="s">
        <v>465</v>
      </c>
      <c r="B24" s="283" t="s">
        <v>466</v>
      </c>
      <c r="C24" s="442">
        <v>0</v>
      </c>
      <c r="D24" s="442">
        <v>0</v>
      </c>
      <c r="E24" s="442">
        <v>0</v>
      </c>
      <c r="F24" s="442">
        <v>0</v>
      </c>
      <c r="G24" s="442">
        <v>2.856816363844132E-5</v>
      </c>
      <c r="H24" s="442">
        <v>0</v>
      </c>
      <c r="I24" s="442">
        <v>0</v>
      </c>
      <c r="J24" s="442">
        <v>5.9694364851957973E-5</v>
      </c>
      <c r="K24" s="442">
        <v>0</v>
      </c>
      <c r="L24" s="442">
        <v>0</v>
      </c>
      <c r="M24" s="442">
        <v>0</v>
      </c>
      <c r="N24" s="442">
        <v>0</v>
      </c>
      <c r="O24" s="442">
        <v>0</v>
      </c>
      <c r="P24" s="442">
        <v>4.5049103522839893E-5</v>
      </c>
      <c r="Q24" s="442">
        <v>8.107012565869477E-4</v>
      </c>
      <c r="R24" s="442">
        <v>2.031969655919805E-4</v>
      </c>
      <c r="S24" s="442">
        <v>0</v>
      </c>
      <c r="T24" s="442">
        <v>0</v>
      </c>
      <c r="U24" s="442">
        <v>0</v>
      </c>
      <c r="V24" s="442">
        <v>2.6710799784466169E-2</v>
      </c>
      <c r="W24" s="442">
        <v>6.4595509074131035E-3</v>
      </c>
      <c r="X24" s="442">
        <v>0</v>
      </c>
      <c r="Y24" s="442">
        <v>1.7516743946419371E-3</v>
      </c>
      <c r="Z24" s="442">
        <v>0</v>
      </c>
      <c r="AA24" s="442">
        <v>0</v>
      </c>
      <c r="AB24" s="442">
        <v>0</v>
      </c>
      <c r="AC24" s="442">
        <v>2.9989094874591059E-4</v>
      </c>
      <c r="AD24" s="442">
        <v>1.4134275618374559E-4</v>
      </c>
      <c r="AE24" s="442">
        <v>0</v>
      </c>
      <c r="AF24" s="442">
        <v>1.8257059396299902E-4</v>
      </c>
      <c r="AG24" s="442">
        <v>0</v>
      </c>
      <c r="AH24" s="442">
        <v>1.7272577726599771E-3</v>
      </c>
      <c r="AI24" s="442">
        <v>1.4476668436037255E-4</v>
      </c>
      <c r="AJ24" s="442">
        <v>0</v>
      </c>
      <c r="AK24" s="442">
        <v>0</v>
      </c>
      <c r="AL24" s="442">
        <v>1.6939582156973462E-3</v>
      </c>
      <c r="AM24" s="442">
        <v>2.0389669234254645E-4</v>
      </c>
      <c r="AN24" s="442">
        <v>0</v>
      </c>
      <c r="AO24" s="442">
        <v>0</v>
      </c>
      <c r="AP24" s="443">
        <v>1.4359507169951873E-3</v>
      </c>
      <c r="AQ24" s="442">
        <v>5.2056220718375845E-4</v>
      </c>
      <c r="AR24" s="442">
        <v>1.0923033653045878E-2</v>
      </c>
      <c r="AS24" s="442">
        <v>0</v>
      </c>
      <c r="AT24" s="442">
        <v>5.8729246680981041E-2</v>
      </c>
      <c r="AU24" s="442">
        <v>2.7613412228796843E-2</v>
      </c>
      <c r="AV24" s="442">
        <v>-0.13561847988077497</v>
      </c>
      <c r="AW24" s="443">
        <v>1.5377493542464133E-2</v>
      </c>
      <c r="AX24" s="442">
        <v>1.0098920022961193E-2</v>
      </c>
      <c r="AY24" s="443">
        <v>4.0637741364720363E-2</v>
      </c>
      <c r="AZ24" s="443">
        <v>2.6674665840945452E-2</v>
      </c>
      <c r="BA24" s="442">
        <v>1.9760038208926165E-2</v>
      </c>
      <c r="BB24" s="443">
        <v>0</v>
      </c>
      <c r="BC24" s="442">
        <v>5.7509897914715676E-2</v>
      </c>
      <c r="BD24" s="443">
        <v>3.1833508130519592E-2</v>
      </c>
    </row>
    <row r="25" spans="1:56" x14ac:dyDescent="0.2">
      <c r="A25" s="281" t="s">
        <v>467</v>
      </c>
      <c r="B25" s="283" t="s">
        <v>192</v>
      </c>
      <c r="C25" s="442">
        <v>0</v>
      </c>
      <c r="D25" s="442">
        <v>0</v>
      </c>
      <c r="E25" s="442">
        <v>0</v>
      </c>
      <c r="F25" s="442">
        <v>0</v>
      </c>
      <c r="G25" s="442">
        <v>0</v>
      </c>
      <c r="H25" s="442">
        <v>0</v>
      </c>
      <c r="I25" s="442">
        <v>0</v>
      </c>
      <c r="J25" s="442">
        <v>0</v>
      </c>
      <c r="K25" s="442">
        <v>0</v>
      </c>
      <c r="L25" s="442">
        <v>0</v>
      </c>
      <c r="M25" s="442">
        <v>0</v>
      </c>
      <c r="N25" s="442">
        <v>0</v>
      </c>
      <c r="O25" s="442">
        <v>0</v>
      </c>
      <c r="P25" s="442">
        <v>0</v>
      </c>
      <c r="Q25" s="442">
        <v>0</v>
      </c>
      <c r="R25" s="442">
        <v>5.4185857491194801E-4</v>
      </c>
      <c r="S25" s="442">
        <v>0</v>
      </c>
      <c r="T25" s="442">
        <v>0</v>
      </c>
      <c r="U25" s="442">
        <v>0</v>
      </c>
      <c r="V25" s="442">
        <v>0</v>
      </c>
      <c r="W25" s="442">
        <v>0.46703578386137601</v>
      </c>
      <c r="X25" s="442">
        <v>0</v>
      </c>
      <c r="Y25" s="442">
        <v>0</v>
      </c>
      <c r="Z25" s="442">
        <v>0</v>
      </c>
      <c r="AA25" s="442">
        <v>0</v>
      </c>
      <c r="AB25" s="442">
        <v>0</v>
      </c>
      <c r="AC25" s="442">
        <v>0</v>
      </c>
      <c r="AD25" s="442">
        <v>0</v>
      </c>
      <c r="AE25" s="442">
        <v>0</v>
      </c>
      <c r="AF25" s="442">
        <v>4.2599805258033106E-4</v>
      </c>
      <c r="AG25" s="442">
        <v>0</v>
      </c>
      <c r="AH25" s="442">
        <v>5.5107747984865932E-3</v>
      </c>
      <c r="AI25" s="442">
        <v>9.6511122906915017E-5</v>
      </c>
      <c r="AJ25" s="442">
        <v>0</v>
      </c>
      <c r="AK25" s="442">
        <v>0</v>
      </c>
      <c r="AL25" s="442">
        <v>4.4042913608131E-2</v>
      </c>
      <c r="AM25" s="442">
        <v>0</v>
      </c>
      <c r="AN25" s="442">
        <v>0</v>
      </c>
      <c r="AO25" s="442">
        <v>0</v>
      </c>
      <c r="AP25" s="443">
        <v>2.3867167207394412E-2</v>
      </c>
      <c r="AQ25" s="442">
        <v>0</v>
      </c>
      <c r="AR25" s="442">
        <v>2.063494796778767E-2</v>
      </c>
      <c r="AS25" s="442">
        <v>0</v>
      </c>
      <c r="AT25" s="442">
        <v>5.5221217528049114E-2</v>
      </c>
      <c r="AU25" s="442">
        <v>4.9873203719357564E-2</v>
      </c>
      <c r="AV25" s="442">
        <v>0.20417287630402384</v>
      </c>
      <c r="AW25" s="443">
        <v>2.2998163881368064E-2</v>
      </c>
      <c r="AX25" s="442">
        <v>3.4824475919671423E-2</v>
      </c>
      <c r="AY25" s="443">
        <v>8.0184052619432261E-2</v>
      </c>
      <c r="AZ25" s="443">
        <v>4.8573480586950164E-2</v>
      </c>
      <c r="BA25" s="442">
        <v>4.9174218709596949E-2</v>
      </c>
      <c r="BB25" s="443">
        <v>5.1426531807207652E-2</v>
      </c>
      <c r="BC25" s="442">
        <v>4.5275426282556493E-2</v>
      </c>
      <c r="BD25" s="443">
        <v>4.7798045538751069E-2</v>
      </c>
    </row>
    <row r="26" spans="1:56" x14ac:dyDescent="0.2">
      <c r="A26" s="281" t="s">
        <v>468</v>
      </c>
      <c r="B26" s="283" t="s">
        <v>50</v>
      </c>
      <c r="C26" s="442">
        <v>1.1876484560570072E-3</v>
      </c>
      <c r="D26" s="442">
        <v>0</v>
      </c>
      <c r="E26" s="442">
        <v>0</v>
      </c>
      <c r="F26" s="442">
        <v>0</v>
      </c>
      <c r="G26" s="442">
        <v>1.0027425437092903E-2</v>
      </c>
      <c r="H26" s="442">
        <v>1.9933554817275746E-2</v>
      </c>
      <c r="I26" s="442">
        <v>1.512254475925604E-2</v>
      </c>
      <c r="J26" s="442">
        <v>3.7010506208213943E-3</v>
      </c>
      <c r="K26" s="442">
        <v>1.026694045174538E-3</v>
      </c>
      <c r="L26" s="442">
        <v>2.1136063408190224E-3</v>
      </c>
      <c r="M26" s="442">
        <v>1.0610079575596816E-2</v>
      </c>
      <c r="N26" s="442">
        <v>8.1098757357750163E-3</v>
      </c>
      <c r="O26" s="442">
        <v>3.3610271903323261E-2</v>
      </c>
      <c r="P26" s="442">
        <v>3.0633390395531129E-3</v>
      </c>
      <c r="Q26" s="442">
        <v>1.2160518848804217E-3</v>
      </c>
      <c r="R26" s="442">
        <v>2.980222162015714E-3</v>
      </c>
      <c r="S26" s="442">
        <v>7.4829931972789114E-3</v>
      </c>
      <c r="T26" s="442">
        <v>5.5555555555555558E-3</v>
      </c>
      <c r="U26" s="442">
        <v>4.0035587188612101E-3</v>
      </c>
      <c r="V26" s="442">
        <v>7.6976368254945728E-3</v>
      </c>
      <c r="W26" s="442">
        <v>1.5892545883317954E-3</v>
      </c>
      <c r="X26" s="442">
        <v>5.4290718038528897E-2</v>
      </c>
      <c r="Y26" s="442">
        <v>3.3487892838742917E-3</v>
      </c>
      <c r="Z26" s="442">
        <v>8.2815734989648039E-3</v>
      </c>
      <c r="AA26" s="442">
        <v>4.1459369817578775E-3</v>
      </c>
      <c r="AB26" s="442">
        <v>3.5629453681710215E-3</v>
      </c>
      <c r="AC26" s="442">
        <v>6.352235550708833E-3</v>
      </c>
      <c r="AD26" s="442">
        <v>1.6537102473498232E-2</v>
      </c>
      <c r="AE26" s="442">
        <v>0</v>
      </c>
      <c r="AF26" s="442">
        <v>2.6168451801363195E-3</v>
      </c>
      <c r="AG26" s="442">
        <v>1.7326732673267328E-2</v>
      </c>
      <c r="AH26" s="442">
        <v>9.0475407139332126E-3</v>
      </c>
      <c r="AI26" s="442">
        <v>1.9688269073010665E-2</v>
      </c>
      <c r="AJ26" s="442">
        <v>3.1942878617061254E-3</v>
      </c>
      <c r="AK26" s="442">
        <v>5.0144648023143681E-2</v>
      </c>
      <c r="AL26" s="442">
        <v>6.0498507703476648E-3</v>
      </c>
      <c r="AM26" s="442">
        <v>8.8128681468056178E-3</v>
      </c>
      <c r="AN26" s="442">
        <v>7.880434782608696E-2</v>
      </c>
      <c r="AO26" s="442">
        <v>3.6427732079905996E-2</v>
      </c>
      <c r="AP26" s="443">
        <v>7.8854768042500214E-3</v>
      </c>
      <c r="AQ26" s="442">
        <v>1.9954884608710741E-2</v>
      </c>
      <c r="AR26" s="442">
        <v>9.8668916708280954E-3</v>
      </c>
      <c r="AS26" s="442">
        <v>0</v>
      </c>
      <c r="AT26" s="442">
        <v>6.8950917833489585E-3</v>
      </c>
      <c r="AU26" s="442">
        <v>1.0707241476472246E-2</v>
      </c>
      <c r="AV26" s="442">
        <v>4.6199701937406856E-2</v>
      </c>
      <c r="AW26" s="443">
        <v>8.437587526841565E-3</v>
      </c>
      <c r="AX26" s="442">
        <v>1.1985653704272296E-2</v>
      </c>
      <c r="AY26" s="443">
        <v>2.2996961304715749E-2</v>
      </c>
      <c r="AZ26" s="443">
        <v>1.4948994512394419E-2</v>
      </c>
      <c r="BA26" s="442">
        <v>1.5469139295264344E-2</v>
      </c>
      <c r="BB26" s="443">
        <v>1.1016820001122937E-2</v>
      </c>
      <c r="BC26" s="442">
        <v>1.9494487765528368E-2</v>
      </c>
      <c r="BD26" s="443">
        <v>1.8189525891220606E-2</v>
      </c>
    </row>
    <row r="27" spans="1:56" x14ac:dyDescent="0.2">
      <c r="A27" s="281" t="s">
        <v>469</v>
      </c>
      <c r="B27" s="283" t="s">
        <v>36</v>
      </c>
      <c r="C27" s="442">
        <v>2.8842891075670173E-3</v>
      </c>
      <c r="D27" s="442">
        <v>0</v>
      </c>
      <c r="E27" s="442">
        <v>0</v>
      </c>
      <c r="F27" s="442">
        <v>0</v>
      </c>
      <c r="G27" s="442">
        <v>5.4279510913038506E-4</v>
      </c>
      <c r="H27" s="442">
        <v>3.3222591362126247E-3</v>
      </c>
      <c r="I27" s="442">
        <v>3.8240917782026767E-3</v>
      </c>
      <c r="J27" s="442">
        <v>3.2234957020057307E-3</v>
      </c>
      <c r="K27" s="442">
        <v>1.026694045174538E-3</v>
      </c>
      <c r="L27" s="442">
        <v>2.9062087186261559E-3</v>
      </c>
      <c r="M27" s="442">
        <v>6.18921308576481E-3</v>
      </c>
      <c r="N27" s="442">
        <v>4.0549378678875082E-3</v>
      </c>
      <c r="O27" s="442">
        <v>3.0211480362537764E-3</v>
      </c>
      <c r="P27" s="442">
        <v>3.8291737994413911E-3</v>
      </c>
      <c r="Q27" s="442">
        <v>1.8240778273206323E-3</v>
      </c>
      <c r="R27" s="442">
        <v>1.6933080465998374E-3</v>
      </c>
      <c r="S27" s="442">
        <v>1.3605442176870747E-3</v>
      </c>
      <c r="T27" s="442">
        <v>3.0303030303030303E-3</v>
      </c>
      <c r="U27" s="442">
        <v>1.7793594306049821E-3</v>
      </c>
      <c r="V27" s="442">
        <v>1.6165037333538603E-3</v>
      </c>
      <c r="W27" s="442">
        <v>6.1519532451553372E-4</v>
      </c>
      <c r="X27" s="442">
        <v>1.3471642193183348E-3</v>
      </c>
      <c r="Y27" s="442">
        <v>6.697578567748583E-4</v>
      </c>
      <c r="Z27" s="442">
        <v>1.2422360248447204E-2</v>
      </c>
      <c r="AA27" s="442">
        <v>2.9850746268656716E-2</v>
      </c>
      <c r="AB27" s="442">
        <v>2.9691211401425177E-3</v>
      </c>
      <c r="AC27" s="442">
        <v>3.0806979280261723E-3</v>
      </c>
      <c r="AD27" s="442">
        <v>2.6855123674911661E-3</v>
      </c>
      <c r="AE27" s="442">
        <v>9.5610018852679782E-3</v>
      </c>
      <c r="AF27" s="442">
        <v>1.9474196689386564E-3</v>
      </c>
      <c r="AG27" s="442">
        <v>2.4752475247524753E-3</v>
      </c>
      <c r="AH27" s="442">
        <v>8.2250370126665563E-3</v>
      </c>
      <c r="AI27" s="442">
        <v>5.5976451286010717E-3</v>
      </c>
      <c r="AJ27" s="442">
        <v>2.2234748841287737E-3</v>
      </c>
      <c r="AK27" s="442">
        <v>1.4464802314368371E-3</v>
      </c>
      <c r="AL27" s="442">
        <v>1.2906348310075019E-3</v>
      </c>
      <c r="AM27" s="442">
        <v>3.0357951971001361E-3</v>
      </c>
      <c r="AN27" s="442">
        <v>0</v>
      </c>
      <c r="AO27" s="442">
        <v>0</v>
      </c>
      <c r="AP27" s="443">
        <v>3.1708536310439805E-3</v>
      </c>
      <c r="AQ27" s="442">
        <v>0</v>
      </c>
      <c r="AR27" s="442">
        <v>0</v>
      </c>
      <c r="AS27" s="442">
        <v>0</v>
      </c>
      <c r="AT27" s="442">
        <v>0.51679922581425586</v>
      </c>
      <c r="AU27" s="442">
        <v>0.1446886446886447</v>
      </c>
      <c r="AV27" s="442">
        <v>0</v>
      </c>
      <c r="AW27" s="443">
        <v>7.0472722746086583E-2</v>
      </c>
      <c r="AX27" s="442">
        <v>4.3185732021519443E-2</v>
      </c>
      <c r="AY27" s="443">
        <v>0</v>
      </c>
      <c r="AZ27" s="443">
        <v>3.8955118611412154E-2</v>
      </c>
      <c r="BA27" s="442">
        <v>2.9523696531079738E-2</v>
      </c>
      <c r="BB27" s="443">
        <v>0</v>
      </c>
      <c r="BC27" s="442">
        <v>8.398624027593625E-2</v>
      </c>
      <c r="BD27" s="443">
        <v>4.7562804465659705E-2</v>
      </c>
    </row>
    <row r="28" spans="1:56" x14ac:dyDescent="0.2">
      <c r="A28" s="281" t="s">
        <v>470</v>
      </c>
      <c r="B28" s="283" t="s">
        <v>193</v>
      </c>
      <c r="C28" s="442">
        <v>9.8405157787580591E-3</v>
      </c>
      <c r="D28" s="442">
        <v>0</v>
      </c>
      <c r="E28" s="442">
        <v>0</v>
      </c>
      <c r="F28" s="442">
        <v>0.05</v>
      </c>
      <c r="G28" s="442">
        <v>1.4741172437435722E-2</v>
      </c>
      <c r="H28" s="442">
        <v>2.9900332225913623E-2</v>
      </c>
      <c r="I28" s="442">
        <v>4.6932035459760123E-2</v>
      </c>
      <c r="J28" s="442">
        <v>3.0085959885386818E-2</v>
      </c>
      <c r="K28" s="442">
        <v>8.2135523613963042E-3</v>
      </c>
      <c r="L28" s="442">
        <v>3.3289299867899601E-2</v>
      </c>
      <c r="M28" s="442">
        <v>5.7471264367816091E-2</v>
      </c>
      <c r="N28" s="442">
        <v>4.4211903204708962E-2</v>
      </c>
      <c r="O28" s="442">
        <v>3.663141993957704E-2</v>
      </c>
      <c r="P28" s="442">
        <v>2.4056221281196503E-2</v>
      </c>
      <c r="Q28" s="442">
        <v>1.4187271990271585E-2</v>
      </c>
      <c r="R28" s="442">
        <v>1.0904903820102953E-2</v>
      </c>
      <c r="S28" s="442">
        <v>9.5238095238095247E-3</v>
      </c>
      <c r="T28" s="442">
        <v>2.9292929292929294E-2</v>
      </c>
      <c r="U28" s="442">
        <v>8.8967971530249119E-3</v>
      </c>
      <c r="V28" s="442">
        <v>5.6192748826110386E-3</v>
      </c>
      <c r="W28" s="442">
        <v>1.2508971598482518E-2</v>
      </c>
      <c r="X28" s="442">
        <v>1.4549373568638018E-2</v>
      </c>
      <c r="Y28" s="442">
        <v>3.1942297784647087E-3</v>
      </c>
      <c r="Z28" s="442">
        <v>0.10351966873706005</v>
      </c>
      <c r="AA28" s="442">
        <v>4.3117744610281922E-2</v>
      </c>
      <c r="AB28" s="442">
        <v>7.6603325415676965E-2</v>
      </c>
      <c r="AC28" s="442">
        <v>2.3609596510359869E-2</v>
      </c>
      <c r="AD28" s="442">
        <v>4.9469964664310955E-3</v>
      </c>
      <c r="AE28" s="442">
        <v>1.7506059789927282E-3</v>
      </c>
      <c r="AF28" s="442">
        <v>6.6942551119766307E-3</v>
      </c>
      <c r="AG28" s="442">
        <v>0</v>
      </c>
      <c r="AH28" s="442">
        <v>1.2173054778746504E-2</v>
      </c>
      <c r="AI28" s="442">
        <v>1.9253969019929547E-2</v>
      </c>
      <c r="AJ28" s="442">
        <v>1.067894275335087E-2</v>
      </c>
      <c r="AK28" s="442">
        <v>4.339440694310511E-3</v>
      </c>
      <c r="AL28" s="442">
        <v>5.2432040009679761E-3</v>
      </c>
      <c r="AM28" s="442">
        <v>3.5183507023108289E-2</v>
      </c>
      <c r="AN28" s="442">
        <v>0</v>
      </c>
      <c r="AO28" s="442">
        <v>3.8190364277320798E-3</v>
      </c>
      <c r="AP28" s="443">
        <v>1.7540162512374662E-2</v>
      </c>
      <c r="AQ28" s="442">
        <v>3.4704147145583897E-4</v>
      </c>
      <c r="AR28" s="442">
        <v>2.2758711736377779E-2</v>
      </c>
      <c r="AS28" s="442">
        <v>0</v>
      </c>
      <c r="AT28" s="442">
        <v>0</v>
      </c>
      <c r="AU28" s="442">
        <v>0</v>
      </c>
      <c r="AV28" s="442">
        <v>0</v>
      </c>
      <c r="AW28" s="443">
        <v>1.5431954688326642E-2</v>
      </c>
      <c r="AX28" s="442">
        <v>2.4752254958238219E-2</v>
      </c>
      <c r="AY28" s="443">
        <v>9.6161243172551739E-6</v>
      </c>
      <c r="AZ28" s="443">
        <v>8.53460287970274E-3</v>
      </c>
      <c r="BA28" s="442">
        <v>1.6924789866116653E-2</v>
      </c>
      <c r="BB28" s="443">
        <v>4.2687670947197873E-2</v>
      </c>
      <c r="BC28" s="442">
        <v>-3.0945471066564055E-2</v>
      </c>
      <c r="BD28" s="443">
        <v>1.1835566489909138E-3</v>
      </c>
    </row>
    <row r="29" spans="1:56" x14ac:dyDescent="0.2">
      <c r="A29" s="281" t="s">
        <v>471</v>
      </c>
      <c r="B29" s="283" t="s">
        <v>286</v>
      </c>
      <c r="C29" s="442">
        <v>6.7865626060400412E-4</v>
      </c>
      <c r="D29" s="442">
        <v>0</v>
      </c>
      <c r="E29" s="442">
        <v>0</v>
      </c>
      <c r="F29" s="442">
        <v>0</v>
      </c>
      <c r="G29" s="442">
        <v>1.9712032910524512E-3</v>
      </c>
      <c r="H29" s="442">
        <v>3.3222591362126247E-3</v>
      </c>
      <c r="I29" s="442">
        <v>2.2596905962106728E-3</v>
      </c>
      <c r="J29" s="442">
        <v>2.5071633237822352E-3</v>
      </c>
      <c r="K29" s="442">
        <v>1.026694045174538E-3</v>
      </c>
      <c r="L29" s="442">
        <v>1.0568031704095112E-3</v>
      </c>
      <c r="M29" s="442">
        <v>1.7683465959328027E-3</v>
      </c>
      <c r="N29" s="442">
        <v>1.0464355788096795E-3</v>
      </c>
      <c r="O29" s="442">
        <v>7.5528700906344411E-4</v>
      </c>
      <c r="P29" s="442">
        <v>6.3068744931975848E-4</v>
      </c>
      <c r="Q29" s="442">
        <v>6.0802594244021083E-4</v>
      </c>
      <c r="R29" s="442">
        <v>5.4185857491194801E-4</v>
      </c>
      <c r="S29" s="442">
        <v>6.8027210884353737E-4</v>
      </c>
      <c r="T29" s="442">
        <v>2.0202020202020202E-3</v>
      </c>
      <c r="U29" s="442">
        <v>4.4483985765124553E-4</v>
      </c>
      <c r="V29" s="442">
        <v>2.3092910476483718E-4</v>
      </c>
      <c r="W29" s="442">
        <v>3.5886393930072797E-4</v>
      </c>
      <c r="X29" s="442">
        <v>9.4301495352283442E-4</v>
      </c>
      <c r="Y29" s="442">
        <v>7.2127769191138592E-4</v>
      </c>
      <c r="Z29" s="442">
        <v>0</v>
      </c>
      <c r="AA29" s="442">
        <v>9.2039800995024873E-2</v>
      </c>
      <c r="AB29" s="442">
        <v>8.9073634204275536E-3</v>
      </c>
      <c r="AC29" s="442">
        <v>2.3446019629225737E-3</v>
      </c>
      <c r="AD29" s="442">
        <v>1.2720848056537103E-3</v>
      </c>
      <c r="AE29" s="442">
        <v>1.3466199838405601E-4</v>
      </c>
      <c r="AF29" s="442">
        <v>1.0954235637779942E-3</v>
      </c>
      <c r="AG29" s="442">
        <v>0</v>
      </c>
      <c r="AH29" s="442">
        <v>4.0302681362066129E-3</v>
      </c>
      <c r="AI29" s="442">
        <v>9.4580900448776716E-3</v>
      </c>
      <c r="AJ29" s="442">
        <v>4.5095828635851182E-3</v>
      </c>
      <c r="AK29" s="442">
        <v>2.4108003857280617E-3</v>
      </c>
      <c r="AL29" s="442">
        <v>7.2598209244171977E-4</v>
      </c>
      <c r="AM29" s="442">
        <v>7.1816946080652472E-3</v>
      </c>
      <c r="AN29" s="442">
        <v>0</v>
      </c>
      <c r="AO29" s="442">
        <v>8.8131609870740308E-4</v>
      </c>
      <c r="AP29" s="443">
        <v>2.8768022896797779E-3</v>
      </c>
      <c r="AQ29" s="442">
        <v>1.7352073572791948E-4</v>
      </c>
      <c r="AR29" s="442">
        <v>6.5492282701657108E-3</v>
      </c>
      <c r="AS29" s="442">
        <v>-3.5866026596038182E-4</v>
      </c>
      <c r="AT29" s="442">
        <v>0</v>
      </c>
      <c r="AU29" s="442">
        <v>0</v>
      </c>
      <c r="AV29" s="442">
        <v>0</v>
      </c>
      <c r="AW29" s="443">
        <v>4.3919024056266144E-3</v>
      </c>
      <c r="AX29" s="442">
        <v>5.1239948915795608E-3</v>
      </c>
      <c r="AY29" s="443">
        <v>3.8464497269020696E-5</v>
      </c>
      <c r="AZ29" s="443">
        <v>2.4449089126283739E-3</v>
      </c>
      <c r="BA29" s="442">
        <v>3.5151603649317504E-3</v>
      </c>
      <c r="BB29" s="443">
        <v>4.4315930474120302E-3</v>
      </c>
      <c r="BC29" s="442">
        <v>1.4835282009438948E-4</v>
      </c>
      <c r="BD29" s="443">
        <v>2.955215980710232E-3</v>
      </c>
    </row>
    <row r="30" spans="1:56" x14ac:dyDescent="0.2">
      <c r="A30" s="281" t="s">
        <v>472</v>
      </c>
      <c r="B30" s="283" t="s">
        <v>282</v>
      </c>
      <c r="C30" s="442">
        <v>5.0899219545300306E-4</v>
      </c>
      <c r="D30" s="442">
        <v>0</v>
      </c>
      <c r="E30" s="442">
        <v>0</v>
      </c>
      <c r="F30" s="442">
        <v>0</v>
      </c>
      <c r="G30" s="442">
        <v>9.4274940006856356E-4</v>
      </c>
      <c r="H30" s="442">
        <v>0</v>
      </c>
      <c r="I30" s="442">
        <v>6.9528941421866856E-4</v>
      </c>
      <c r="J30" s="442">
        <v>2.3280802292263611E-3</v>
      </c>
      <c r="K30" s="442">
        <v>0</v>
      </c>
      <c r="L30" s="442">
        <v>0</v>
      </c>
      <c r="M30" s="442">
        <v>1.7683465959328027E-3</v>
      </c>
      <c r="N30" s="442">
        <v>1.3080444735120994E-4</v>
      </c>
      <c r="O30" s="442">
        <v>0</v>
      </c>
      <c r="P30" s="442">
        <v>9.0098207045679785E-5</v>
      </c>
      <c r="Q30" s="442">
        <v>2.0267531414673692E-4</v>
      </c>
      <c r="R30" s="442">
        <v>0</v>
      </c>
      <c r="S30" s="442">
        <v>6.8027210884353737E-4</v>
      </c>
      <c r="T30" s="442">
        <v>1.0101010101010101E-3</v>
      </c>
      <c r="U30" s="442">
        <v>0</v>
      </c>
      <c r="V30" s="442">
        <v>2.3092910476483718E-4</v>
      </c>
      <c r="W30" s="442">
        <v>3.5886393930072797E-4</v>
      </c>
      <c r="X30" s="442">
        <v>1.347164219318335E-4</v>
      </c>
      <c r="Y30" s="442">
        <v>2.0092735703245751E-3</v>
      </c>
      <c r="Z30" s="442">
        <v>1.2422360248447204E-2</v>
      </c>
      <c r="AA30" s="442">
        <v>2.4875621890547263E-3</v>
      </c>
      <c r="AB30" s="442">
        <v>0</v>
      </c>
      <c r="AC30" s="442">
        <v>1.3904034896401309E-3</v>
      </c>
      <c r="AD30" s="442">
        <v>3.3922261484098941E-3</v>
      </c>
      <c r="AE30" s="442">
        <v>0</v>
      </c>
      <c r="AF30" s="442">
        <v>2.4951314508276532E-3</v>
      </c>
      <c r="AG30" s="442">
        <v>0</v>
      </c>
      <c r="AH30" s="442">
        <v>2.7553873992432965E-2</v>
      </c>
      <c r="AI30" s="442">
        <v>4.825556145345751E-3</v>
      </c>
      <c r="AJ30" s="442">
        <v>3.6953526243266943E-3</v>
      </c>
      <c r="AK30" s="442">
        <v>0</v>
      </c>
      <c r="AL30" s="442">
        <v>4.033233846898443E-4</v>
      </c>
      <c r="AM30" s="442">
        <v>1.4318078840054373E-2</v>
      </c>
      <c r="AN30" s="442">
        <v>0</v>
      </c>
      <c r="AO30" s="442">
        <v>1.1163337250293772E-2</v>
      </c>
      <c r="AP30" s="443">
        <v>3.6535879164502124E-3</v>
      </c>
      <c r="AQ30" s="442">
        <v>0</v>
      </c>
      <c r="AR30" s="442">
        <v>9.6430354898145438E-4</v>
      </c>
      <c r="AS30" s="442">
        <v>8.0560613584947302E-3</v>
      </c>
      <c r="AT30" s="442">
        <v>0</v>
      </c>
      <c r="AU30" s="442">
        <v>0</v>
      </c>
      <c r="AV30" s="442">
        <v>0</v>
      </c>
      <c r="AW30" s="443">
        <v>1.789437649768151E-3</v>
      </c>
      <c r="AX30" s="442">
        <v>4.3408224200919337E-3</v>
      </c>
      <c r="AY30" s="443">
        <v>1.4424186475882761E-5</v>
      </c>
      <c r="AZ30" s="443">
        <v>9.9559615351533614E-4</v>
      </c>
      <c r="BA30" s="442">
        <v>2.9721433808207009E-3</v>
      </c>
      <c r="BB30" s="443">
        <v>1.0828326903178716E-3</v>
      </c>
      <c r="BC30" s="442">
        <v>8.9475294619428651E-4</v>
      </c>
      <c r="BD30" s="443">
        <v>4.1265204904776375E-3</v>
      </c>
    </row>
    <row r="31" spans="1:56" x14ac:dyDescent="0.2">
      <c r="A31" s="281" t="s">
        <v>473</v>
      </c>
      <c r="B31" s="283" t="s">
        <v>385</v>
      </c>
      <c r="C31" s="442">
        <v>7.244655581947744E-2</v>
      </c>
      <c r="D31" s="442">
        <v>0</v>
      </c>
      <c r="E31" s="442">
        <v>0.14285714285714285</v>
      </c>
      <c r="F31" s="442">
        <v>0.05</v>
      </c>
      <c r="G31" s="442">
        <v>8.2476288424180089E-2</v>
      </c>
      <c r="H31" s="442">
        <v>7.6411960132890366E-2</v>
      </c>
      <c r="I31" s="442">
        <v>8.2044150877802882E-2</v>
      </c>
      <c r="J31" s="442">
        <v>4.0234001910219676E-2</v>
      </c>
      <c r="K31" s="442">
        <v>1.0266940451745379E-2</v>
      </c>
      <c r="L31" s="442">
        <v>5.8916776750330253E-2</v>
      </c>
      <c r="M31" s="442">
        <v>3.8019451812555262E-2</v>
      </c>
      <c r="N31" s="442">
        <v>2.315238718116416E-2</v>
      </c>
      <c r="O31" s="442">
        <v>3.9274924471299093E-2</v>
      </c>
      <c r="P31" s="442">
        <v>4.6310478421479416E-2</v>
      </c>
      <c r="Q31" s="442">
        <v>4.5399270368869073E-2</v>
      </c>
      <c r="R31" s="442">
        <v>4.1519913302628011E-2</v>
      </c>
      <c r="S31" s="442">
        <v>4.9659863945578232E-2</v>
      </c>
      <c r="T31" s="442">
        <v>4.2929292929292928E-2</v>
      </c>
      <c r="U31" s="442">
        <v>5.2046263345195729E-2</v>
      </c>
      <c r="V31" s="442">
        <v>4.3722577168809174E-2</v>
      </c>
      <c r="W31" s="442">
        <v>4.0192761201681533E-2</v>
      </c>
      <c r="X31" s="442">
        <v>7.5037047016031255E-2</v>
      </c>
      <c r="Y31" s="442">
        <v>5.8990211231324058E-2</v>
      </c>
      <c r="Z31" s="442">
        <v>1.8633540372670808E-2</v>
      </c>
      <c r="AA31" s="442">
        <v>1.824212271973466E-2</v>
      </c>
      <c r="AB31" s="442">
        <v>1.4845605700712588E-2</v>
      </c>
      <c r="AC31" s="442">
        <v>1.1423118865866957E-2</v>
      </c>
      <c r="AD31" s="442">
        <v>5.6537102473498231E-3</v>
      </c>
      <c r="AE31" s="442">
        <v>9.0896848909237816E-4</v>
      </c>
      <c r="AF31" s="442">
        <v>1.2171372930866602E-2</v>
      </c>
      <c r="AG31" s="442">
        <v>1.2376237623762377E-2</v>
      </c>
      <c r="AH31" s="442">
        <v>9.9522947853265334E-3</v>
      </c>
      <c r="AI31" s="442">
        <v>2.1618491531148965E-2</v>
      </c>
      <c r="AJ31" s="442">
        <v>6.3040210447200304E-2</v>
      </c>
      <c r="AK31" s="442">
        <v>4.0983606557377046E-2</v>
      </c>
      <c r="AL31" s="442">
        <v>2.6377349358715819E-2</v>
      </c>
      <c r="AM31" s="442">
        <v>6.4340734028092428E-2</v>
      </c>
      <c r="AN31" s="442">
        <v>0.20244565217391305</v>
      </c>
      <c r="AO31" s="442">
        <v>6.1985898942420681E-2</v>
      </c>
      <c r="AP31" s="443">
        <v>4.2090999088440842E-2</v>
      </c>
      <c r="AQ31" s="442">
        <v>9.6824570536179072E-2</v>
      </c>
      <c r="AR31" s="442">
        <v>0.16189393808941618</v>
      </c>
      <c r="AS31" s="442">
        <v>8.2767753683165034E-5</v>
      </c>
      <c r="AT31" s="442">
        <v>3.6985514258928841E-2</v>
      </c>
      <c r="AU31" s="442">
        <v>0.11087630318399549</v>
      </c>
      <c r="AV31" s="442">
        <v>5.663189269746647E-2</v>
      </c>
      <c r="AW31" s="443">
        <v>0.1198689820433822</v>
      </c>
      <c r="AX31" s="442">
        <v>0.10677622181580318</v>
      </c>
      <c r="AY31" s="443">
        <v>6.8986075851988612E-2</v>
      </c>
      <c r="AZ31" s="443">
        <v>9.7112556123238894E-2</v>
      </c>
      <c r="BA31" s="442">
        <v>9.4821108606438928E-2</v>
      </c>
      <c r="BB31" s="443">
        <v>0.10290520000320839</v>
      </c>
      <c r="BC31" s="442">
        <v>9.0416407821902439E-2</v>
      </c>
      <c r="BD31" s="443">
        <v>8.9881693343657809E-2</v>
      </c>
    </row>
    <row r="32" spans="1:56" x14ac:dyDescent="0.2">
      <c r="A32" s="281" t="s">
        <v>474</v>
      </c>
      <c r="B32" s="283" t="s">
        <v>37</v>
      </c>
      <c r="C32" s="442">
        <v>5.0899219545300304E-3</v>
      </c>
      <c r="D32" s="442">
        <v>0</v>
      </c>
      <c r="E32" s="442">
        <v>0</v>
      </c>
      <c r="F32" s="442">
        <v>0.05</v>
      </c>
      <c r="G32" s="442">
        <v>4.3137927094046395E-3</v>
      </c>
      <c r="H32" s="442">
        <v>1.9933554817275746E-2</v>
      </c>
      <c r="I32" s="442">
        <v>8.1696506170693545E-3</v>
      </c>
      <c r="J32" s="442">
        <v>5.9097421203438399E-3</v>
      </c>
      <c r="K32" s="442">
        <v>3.0800821355236141E-3</v>
      </c>
      <c r="L32" s="442">
        <v>3.1704095112285338E-3</v>
      </c>
      <c r="M32" s="442">
        <v>1.0610079575596816E-2</v>
      </c>
      <c r="N32" s="442">
        <v>3.7933289731850884E-3</v>
      </c>
      <c r="O32" s="442">
        <v>7.930513595166163E-3</v>
      </c>
      <c r="P32" s="442">
        <v>1.1307324984232814E-2</v>
      </c>
      <c r="Q32" s="442">
        <v>6.0802594244021074E-3</v>
      </c>
      <c r="R32" s="442">
        <v>6.4345705770793822E-3</v>
      </c>
      <c r="S32" s="442">
        <v>1.0884353741496598E-2</v>
      </c>
      <c r="T32" s="442">
        <v>5.5555555555555558E-3</v>
      </c>
      <c r="U32" s="442">
        <v>5.7829181494661918E-3</v>
      </c>
      <c r="V32" s="442">
        <v>6.1581094603956584E-3</v>
      </c>
      <c r="W32" s="442">
        <v>3.8449707782220854E-3</v>
      </c>
      <c r="X32" s="442">
        <v>1.9803314023979522E-2</v>
      </c>
      <c r="Y32" s="442">
        <v>1.2570839773312725E-2</v>
      </c>
      <c r="Z32" s="442">
        <v>2.0703933747412008E-2</v>
      </c>
      <c r="AA32" s="442">
        <v>2.404643449419569E-2</v>
      </c>
      <c r="AB32" s="442">
        <v>2.6722090261282659E-2</v>
      </c>
      <c r="AC32" s="442">
        <v>1.7666303162486369E-2</v>
      </c>
      <c r="AD32" s="442">
        <v>4.8197879858657242E-2</v>
      </c>
      <c r="AE32" s="442">
        <v>7.6185025585779692E-2</v>
      </c>
      <c r="AF32" s="442">
        <v>1.113680623174294E-2</v>
      </c>
      <c r="AG32" s="442">
        <v>2.4752475247524753E-3</v>
      </c>
      <c r="AH32" s="442">
        <v>2.1220595492679718E-2</v>
      </c>
      <c r="AI32" s="442">
        <v>6.8040341649375094E-3</v>
      </c>
      <c r="AJ32" s="442">
        <v>6.8583239383690339E-3</v>
      </c>
      <c r="AK32" s="442">
        <v>2.7000964320154291E-2</v>
      </c>
      <c r="AL32" s="442">
        <v>1.0163749294184076E-2</v>
      </c>
      <c r="AM32" s="442">
        <v>6.7739012233801544E-3</v>
      </c>
      <c r="AN32" s="442">
        <v>0</v>
      </c>
      <c r="AO32" s="442">
        <v>2.3501762632197414E-3</v>
      </c>
      <c r="AP32" s="443">
        <v>1.4702567068210109E-2</v>
      </c>
      <c r="AQ32" s="442">
        <v>0</v>
      </c>
      <c r="AR32" s="442">
        <v>6.1135697025008755E-2</v>
      </c>
      <c r="AS32" s="442">
        <v>0</v>
      </c>
      <c r="AT32" s="442">
        <v>0</v>
      </c>
      <c r="AU32" s="442">
        <v>0</v>
      </c>
      <c r="AV32" s="442">
        <v>0</v>
      </c>
      <c r="AW32" s="443">
        <v>4.1433261755827344E-2</v>
      </c>
      <c r="AX32" s="442">
        <v>3.7047172791876366E-2</v>
      </c>
      <c r="AY32" s="443">
        <v>2.1251634741133933E-3</v>
      </c>
      <c r="AZ32" s="443">
        <v>2.3853451686707609E-2</v>
      </c>
      <c r="BA32" s="442">
        <v>2.5999409830280575E-2</v>
      </c>
      <c r="BB32" s="443">
        <v>4.0177103302238656E-2</v>
      </c>
      <c r="BC32" s="442">
        <v>4.9837275500458963E-3</v>
      </c>
      <c r="BD32" s="443">
        <v>1.733677700126442E-2</v>
      </c>
    </row>
    <row r="33" spans="1:56" x14ac:dyDescent="0.2">
      <c r="A33" s="281" t="s">
        <v>475</v>
      </c>
      <c r="B33" s="283" t="s">
        <v>38</v>
      </c>
      <c r="C33" s="442">
        <v>2.0359687818120122E-3</v>
      </c>
      <c r="D33" s="442">
        <v>0</v>
      </c>
      <c r="E33" s="442">
        <v>0</v>
      </c>
      <c r="F33" s="442">
        <v>0</v>
      </c>
      <c r="G33" s="442">
        <v>1.5712490001142726E-3</v>
      </c>
      <c r="H33" s="442">
        <v>3.3222591362126247E-3</v>
      </c>
      <c r="I33" s="442">
        <v>1.3905788284373371E-3</v>
      </c>
      <c r="J33" s="442">
        <v>1.7311365807067814E-3</v>
      </c>
      <c r="K33" s="442">
        <v>1.026694045174538E-3</v>
      </c>
      <c r="L33" s="442">
        <v>5.284015852047556E-4</v>
      </c>
      <c r="M33" s="442">
        <v>2.6525198938992041E-3</v>
      </c>
      <c r="N33" s="442">
        <v>1.0464355788096795E-3</v>
      </c>
      <c r="O33" s="442">
        <v>7.5528700906344411E-4</v>
      </c>
      <c r="P33" s="442">
        <v>3.2435354536444723E-3</v>
      </c>
      <c r="Q33" s="442">
        <v>1.8240778273206323E-3</v>
      </c>
      <c r="R33" s="442">
        <v>1.625575724735844E-3</v>
      </c>
      <c r="S33" s="442">
        <v>2.0408163265306124E-3</v>
      </c>
      <c r="T33" s="442">
        <v>5.0505050505050505E-4</v>
      </c>
      <c r="U33" s="442">
        <v>1.7793594306049821E-3</v>
      </c>
      <c r="V33" s="442">
        <v>1.8474328381186975E-3</v>
      </c>
      <c r="W33" s="442">
        <v>3.5886393930072797E-4</v>
      </c>
      <c r="X33" s="442">
        <v>1.077731375454668E-3</v>
      </c>
      <c r="Y33" s="442">
        <v>3.4518289541473467E-3</v>
      </c>
      <c r="Z33" s="442">
        <v>2.070393374741201E-3</v>
      </c>
      <c r="AA33" s="442">
        <v>0</v>
      </c>
      <c r="AB33" s="442">
        <v>1.1876484560570072E-3</v>
      </c>
      <c r="AC33" s="442">
        <v>2.7290076335877864E-2</v>
      </c>
      <c r="AD33" s="442">
        <v>1.4275618374558303E-2</v>
      </c>
      <c r="AE33" s="442">
        <v>1.6630756800430919E-2</v>
      </c>
      <c r="AF33" s="442">
        <v>1.6674780915287245E-2</v>
      </c>
      <c r="AG33" s="442">
        <v>2.7227722772277228E-2</v>
      </c>
      <c r="AH33" s="442">
        <v>1.5627570324066458E-3</v>
      </c>
      <c r="AI33" s="442">
        <v>7.2383342180186265E-3</v>
      </c>
      <c r="AJ33" s="442">
        <v>1.960415883752975E-2</v>
      </c>
      <c r="AK33" s="442">
        <v>1.5429122468659595E-2</v>
      </c>
      <c r="AL33" s="442">
        <v>5.6465273856578201E-3</v>
      </c>
      <c r="AM33" s="442">
        <v>8.314454009968282E-3</v>
      </c>
      <c r="AN33" s="442">
        <v>0</v>
      </c>
      <c r="AO33" s="442">
        <v>2.4383078730904818E-2</v>
      </c>
      <c r="AP33" s="443">
        <v>8.7504778334297172E-3</v>
      </c>
      <c r="AQ33" s="442">
        <v>0</v>
      </c>
      <c r="AR33" s="442">
        <v>0.1825633254696675</v>
      </c>
      <c r="AS33" s="442">
        <v>1.6553550736633007E-4</v>
      </c>
      <c r="AT33" s="442">
        <v>0</v>
      </c>
      <c r="AU33" s="442">
        <v>4.0997464074387154E-2</v>
      </c>
      <c r="AV33" s="442">
        <v>0</v>
      </c>
      <c r="AW33" s="443">
        <v>0.12488329754458034</v>
      </c>
      <c r="AX33" s="442">
        <v>7.9371860079118214E-2</v>
      </c>
      <c r="AY33" s="443">
        <v>4.8080621586275868E-4</v>
      </c>
      <c r="AZ33" s="443">
        <v>6.9246615403141185E-2</v>
      </c>
      <c r="BA33" s="442">
        <v>5.4414256553469681E-2</v>
      </c>
      <c r="BB33" s="443">
        <v>2.4343683074924002E-2</v>
      </c>
      <c r="BC33" s="442">
        <v>0.12115325773520876</v>
      </c>
      <c r="BD33" s="443">
        <v>7.2787508699018844E-2</v>
      </c>
    </row>
    <row r="34" spans="1:56" x14ac:dyDescent="0.2">
      <c r="A34" s="281" t="s">
        <v>476</v>
      </c>
      <c r="B34" s="283" t="s">
        <v>477</v>
      </c>
      <c r="C34" s="442">
        <v>3.0200203596878181E-2</v>
      </c>
      <c r="D34" s="442">
        <v>9.0909090909090912E-2</v>
      </c>
      <c r="E34" s="442">
        <v>0</v>
      </c>
      <c r="F34" s="442">
        <v>0</v>
      </c>
      <c r="G34" s="442">
        <v>2.7739686892926524E-2</v>
      </c>
      <c r="H34" s="442">
        <v>1.9933554817275746E-2</v>
      </c>
      <c r="I34" s="442">
        <v>3.3721536589605423E-2</v>
      </c>
      <c r="J34" s="442">
        <v>2.1669054441260743E-2</v>
      </c>
      <c r="K34" s="442">
        <v>1.9507186858316223E-2</v>
      </c>
      <c r="L34" s="442">
        <v>1.6116248348745046E-2</v>
      </c>
      <c r="M34" s="442">
        <v>4.6861184792219276E-2</v>
      </c>
      <c r="N34" s="442">
        <v>1.6873773708306082E-2</v>
      </c>
      <c r="O34" s="442">
        <v>2.7190332326283987E-2</v>
      </c>
      <c r="P34" s="442">
        <v>2.0362194792323634E-2</v>
      </c>
      <c r="Q34" s="442">
        <v>1.6011349817592217E-2</v>
      </c>
      <c r="R34" s="442">
        <v>1.3817393660254673E-2</v>
      </c>
      <c r="S34" s="442">
        <v>1.6326530612244899E-2</v>
      </c>
      <c r="T34" s="442">
        <v>1.6666666666666666E-2</v>
      </c>
      <c r="U34" s="442">
        <v>1.8238434163701068E-2</v>
      </c>
      <c r="V34" s="442">
        <v>1.9859903009775998E-2</v>
      </c>
      <c r="W34" s="442">
        <v>1.4610888957243925E-2</v>
      </c>
      <c r="X34" s="442">
        <v>0.11949346625353631</v>
      </c>
      <c r="Y34" s="442">
        <v>2.6326635754765584E-2</v>
      </c>
      <c r="Z34" s="442">
        <v>3.1055900621118012E-2</v>
      </c>
      <c r="AA34" s="442">
        <v>1.3266998341625208E-2</v>
      </c>
      <c r="AB34" s="442">
        <v>4.3942992874109264E-2</v>
      </c>
      <c r="AC34" s="442">
        <v>2.093784078516903E-2</v>
      </c>
      <c r="AD34" s="442">
        <v>2.8551236749116606E-2</v>
      </c>
      <c r="AE34" s="442">
        <v>2.0199299757608404E-4</v>
      </c>
      <c r="AF34" s="442">
        <v>5.1241480038948392E-2</v>
      </c>
      <c r="AG34" s="442">
        <v>9.9009900990099011E-3</v>
      </c>
      <c r="AH34" s="442">
        <v>2.3359105115973021E-2</v>
      </c>
      <c r="AI34" s="442">
        <v>1.9881291318824493E-2</v>
      </c>
      <c r="AJ34" s="442">
        <v>1.2213453588876362E-2</v>
      </c>
      <c r="AK34" s="442">
        <v>2.7483124397299902E-2</v>
      </c>
      <c r="AL34" s="442">
        <v>9.4377672017423569E-3</v>
      </c>
      <c r="AM34" s="442">
        <v>1.8486633439057543E-2</v>
      </c>
      <c r="AN34" s="442">
        <v>0.11413043478260869</v>
      </c>
      <c r="AO34" s="442">
        <v>7.5793184488836665E-2</v>
      </c>
      <c r="AP34" s="443">
        <v>2.2463072052380347E-2</v>
      </c>
      <c r="AQ34" s="442">
        <v>2.689571403782752E-2</v>
      </c>
      <c r="AR34" s="442">
        <v>4.8416074021777188E-2</v>
      </c>
      <c r="AS34" s="442">
        <v>8.5526678805937202E-4</v>
      </c>
      <c r="AT34" s="442">
        <v>3.6592373060755435E-3</v>
      </c>
      <c r="AU34" s="442">
        <v>6.9033530571992107E-3</v>
      </c>
      <c r="AV34" s="442">
        <v>2.6825633383010434E-2</v>
      </c>
      <c r="AW34" s="443">
        <v>3.4267730993060096E-2</v>
      </c>
      <c r="AX34" s="442">
        <v>3.9995194168924962E-2</v>
      </c>
      <c r="AY34" s="443">
        <v>3.4565158858373718E-2</v>
      </c>
      <c r="AZ34" s="443">
        <v>3.440075003010442E-2</v>
      </c>
      <c r="BA34" s="442">
        <v>3.8277373683906317E-2</v>
      </c>
      <c r="BB34" s="443">
        <v>3.5023621794614712E-2</v>
      </c>
      <c r="BC34" s="442">
        <v>3.3680726187054359E-2</v>
      </c>
      <c r="BD34" s="443">
        <v>4.0265430344138084E-2</v>
      </c>
    </row>
    <row r="35" spans="1:56" x14ac:dyDescent="0.2">
      <c r="A35" s="281" t="s">
        <v>478</v>
      </c>
      <c r="B35" s="283" t="s">
        <v>194</v>
      </c>
      <c r="C35" s="442">
        <v>3.5629453681710215E-3</v>
      </c>
      <c r="D35" s="442">
        <v>0</v>
      </c>
      <c r="E35" s="442">
        <v>0</v>
      </c>
      <c r="F35" s="442">
        <v>0</v>
      </c>
      <c r="G35" s="442">
        <v>3.6281567820820476E-3</v>
      </c>
      <c r="H35" s="442">
        <v>3.3222591362126247E-3</v>
      </c>
      <c r="I35" s="442">
        <v>4.6932035459760126E-3</v>
      </c>
      <c r="J35" s="442">
        <v>1.1162846227316142E-2</v>
      </c>
      <c r="K35" s="442">
        <v>0</v>
      </c>
      <c r="L35" s="442">
        <v>5.0198150594451783E-3</v>
      </c>
      <c r="M35" s="442">
        <v>5.3050397877984082E-3</v>
      </c>
      <c r="N35" s="442">
        <v>1.7004578155657292E-3</v>
      </c>
      <c r="O35" s="442">
        <v>2.6435045317220545E-3</v>
      </c>
      <c r="P35" s="442">
        <v>5.9014325614920263E-3</v>
      </c>
      <c r="Q35" s="442">
        <v>6.4856100526955816E-3</v>
      </c>
      <c r="R35" s="442">
        <v>9.6857220265510694E-3</v>
      </c>
      <c r="S35" s="442">
        <v>6.8027210884353739E-3</v>
      </c>
      <c r="T35" s="442">
        <v>6.5656565656565654E-3</v>
      </c>
      <c r="U35" s="442">
        <v>1.2455516014234875E-2</v>
      </c>
      <c r="V35" s="442">
        <v>1.9013162958971597E-2</v>
      </c>
      <c r="W35" s="442">
        <v>2.1019173587614069E-3</v>
      </c>
      <c r="X35" s="442">
        <v>4.9845076114778388E-3</v>
      </c>
      <c r="Y35" s="442">
        <v>8.5522926326635756E-3</v>
      </c>
      <c r="Z35" s="442">
        <v>6.2111801242236021E-3</v>
      </c>
      <c r="AA35" s="442">
        <v>3.9800995024875621E-2</v>
      </c>
      <c r="AB35" s="442">
        <v>8.9073634204275536E-3</v>
      </c>
      <c r="AC35" s="442">
        <v>3.8576881134133045E-2</v>
      </c>
      <c r="AD35" s="442">
        <v>5.8374558303886923E-2</v>
      </c>
      <c r="AE35" s="442">
        <v>1.1109614866684622E-3</v>
      </c>
      <c r="AF35" s="442">
        <v>1.0710808179162609E-2</v>
      </c>
      <c r="AG35" s="442">
        <v>0.12376237623762376</v>
      </c>
      <c r="AH35" s="442">
        <v>3.0679388057246258E-2</v>
      </c>
      <c r="AI35" s="442">
        <v>3.2282970612363078E-2</v>
      </c>
      <c r="AJ35" s="442">
        <v>1.118000751597144E-2</v>
      </c>
      <c r="AK35" s="442">
        <v>7.1359691417550622E-2</v>
      </c>
      <c r="AL35" s="442">
        <v>2.6619343389529725E-2</v>
      </c>
      <c r="AM35" s="442">
        <v>2.5033982782057092E-2</v>
      </c>
      <c r="AN35" s="442">
        <v>0</v>
      </c>
      <c r="AO35" s="442">
        <v>5.7579318448883664E-2</v>
      </c>
      <c r="AP35" s="443">
        <v>1.614096821305E-2</v>
      </c>
      <c r="AQ35" s="442">
        <v>1.1452368558042686E-2</v>
      </c>
      <c r="AR35" s="442">
        <v>4.2681911846583896E-2</v>
      </c>
      <c r="AS35" s="442">
        <v>8.2767753683165034E-5</v>
      </c>
      <c r="AT35" s="442">
        <v>6.5231197266156588E-2</v>
      </c>
      <c r="AU35" s="442">
        <v>7.6641307410538179E-2</v>
      </c>
      <c r="AV35" s="442">
        <v>0</v>
      </c>
      <c r="AW35" s="443">
        <v>3.9702175333769026E-2</v>
      </c>
      <c r="AX35" s="442">
        <v>3.7363111686624213E-2</v>
      </c>
      <c r="AY35" s="443">
        <v>4.9042234018001384E-4</v>
      </c>
      <c r="AZ35" s="443">
        <v>2.2165453888630851E-2</v>
      </c>
      <c r="BA35" s="442">
        <v>2.569824074665596E-2</v>
      </c>
      <c r="BB35" s="443">
        <v>6.6137014429748217E-2</v>
      </c>
      <c r="BC35" s="442">
        <v>-2.8664546457612818E-2</v>
      </c>
      <c r="BD35" s="443">
        <v>9.8997284925948065E-4</v>
      </c>
    </row>
    <row r="36" spans="1:56" x14ac:dyDescent="0.2">
      <c r="A36" s="281" t="s">
        <v>479</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0.18948296122209166</v>
      </c>
      <c r="AP36" s="443">
        <v>1.5805259598325868E-3</v>
      </c>
      <c r="AQ36" s="442">
        <v>0</v>
      </c>
      <c r="AR36" s="442">
        <v>3.8399944896940056E-3</v>
      </c>
      <c r="AS36" s="442">
        <v>0.29917784031341388</v>
      </c>
      <c r="AT36" s="442">
        <v>0</v>
      </c>
      <c r="AU36" s="442">
        <v>0</v>
      </c>
      <c r="AV36" s="442">
        <v>0</v>
      </c>
      <c r="AW36" s="443">
        <v>4.4786512308218965E-2</v>
      </c>
      <c r="AX36" s="442">
        <v>2.7050599171439125E-2</v>
      </c>
      <c r="AY36" s="443">
        <v>0</v>
      </c>
      <c r="AZ36" s="443">
        <v>2.4756584266570333E-2</v>
      </c>
      <c r="BA36" s="442">
        <v>1.8492998579333716E-2</v>
      </c>
      <c r="BB36" s="443">
        <v>0</v>
      </c>
      <c r="BC36" s="442">
        <v>5.3374563054584566E-2</v>
      </c>
      <c r="BD36" s="443">
        <v>2.9792301735883084E-2</v>
      </c>
    </row>
    <row r="37" spans="1:56" x14ac:dyDescent="0.2">
      <c r="A37" s="281" t="s">
        <v>480</v>
      </c>
      <c r="B37" s="283" t="s">
        <v>40</v>
      </c>
      <c r="C37" s="442">
        <v>0</v>
      </c>
      <c r="D37" s="442">
        <v>0</v>
      </c>
      <c r="E37" s="442">
        <v>0</v>
      </c>
      <c r="F37" s="442">
        <v>0</v>
      </c>
      <c r="G37" s="442">
        <v>8.5704490915323967E-5</v>
      </c>
      <c r="H37" s="442">
        <v>0</v>
      </c>
      <c r="I37" s="442">
        <v>0</v>
      </c>
      <c r="J37" s="442">
        <v>1.7908309455587392E-4</v>
      </c>
      <c r="K37" s="442">
        <v>0</v>
      </c>
      <c r="L37" s="442">
        <v>0</v>
      </c>
      <c r="M37" s="442">
        <v>0</v>
      </c>
      <c r="N37" s="442">
        <v>0</v>
      </c>
      <c r="O37" s="442">
        <v>0</v>
      </c>
      <c r="P37" s="442">
        <v>2.702946211370394E-4</v>
      </c>
      <c r="Q37" s="442">
        <v>2.0267531414673692E-4</v>
      </c>
      <c r="R37" s="442">
        <v>6.7732321863993501E-5</v>
      </c>
      <c r="S37" s="442">
        <v>0</v>
      </c>
      <c r="T37" s="442">
        <v>1.0101010101010101E-3</v>
      </c>
      <c r="U37" s="442">
        <v>8.8967971530249106E-4</v>
      </c>
      <c r="V37" s="442">
        <v>1.3085982603340774E-3</v>
      </c>
      <c r="W37" s="442">
        <v>5.1266277042961143E-5</v>
      </c>
      <c r="X37" s="442">
        <v>0</v>
      </c>
      <c r="Y37" s="442">
        <v>1.545595054095827E-4</v>
      </c>
      <c r="Z37" s="442">
        <v>0</v>
      </c>
      <c r="AA37" s="442">
        <v>0</v>
      </c>
      <c r="AB37" s="442">
        <v>0</v>
      </c>
      <c r="AC37" s="442">
        <v>2.7262813522355506E-5</v>
      </c>
      <c r="AD37" s="442">
        <v>1.4134275618374559E-4</v>
      </c>
      <c r="AE37" s="442">
        <v>0</v>
      </c>
      <c r="AF37" s="442">
        <v>1.8257059396299902E-4</v>
      </c>
      <c r="AG37" s="442">
        <v>2.4752475247524753E-3</v>
      </c>
      <c r="AH37" s="442">
        <v>1.6450074025333114E-4</v>
      </c>
      <c r="AI37" s="442">
        <v>0</v>
      </c>
      <c r="AJ37" s="442">
        <v>9.3949642991356629E-5</v>
      </c>
      <c r="AK37" s="442">
        <v>0</v>
      </c>
      <c r="AL37" s="442">
        <v>1.6132935387593774E-4</v>
      </c>
      <c r="AM37" s="442">
        <v>1.3593112822836428E-4</v>
      </c>
      <c r="AN37" s="442">
        <v>0</v>
      </c>
      <c r="AO37" s="442">
        <v>2.9377203290246768E-4</v>
      </c>
      <c r="AP37" s="443">
        <v>1.4457524283739942E-4</v>
      </c>
      <c r="AQ37" s="442">
        <v>0</v>
      </c>
      <c r="AR37" s="442">
        <v>2.9858970605961464E-2</v>
      </c>
      <c r="AS37" s="442">
        <v>0.17395022899078519</v>
      </c>
      <c r="AT37" s="442">
        <v>0.17848610397072609</v>
      </c>
      <c r="AU37" s="442">
        <v>0.22499295576218653</v>
      </c>
      <c r="AV37" s="442">
        <v>0</v>
      </c>
      <c r="AW37" s="443">
        <v>7.393489559020322E-2</v>
      </c>
      <c r="AX37" s="442">
        <v>4.2418134002589807E-2</v>
      </c>
      <c r="AY37" s="443">
        <v>1.1399915378106008E-2</v>
      </c>
      <c r="AZ37" s="443">
        <v>4.5967297999346304E-2</v>
      </c>
      <c r="BA37" s="442">
        <v>3.2605355942309386E-2</v>
      </c>
      <c r="BB37" s="443">
        <v>2.8594804007283053E-3</v>
      </c>
      <c r="BC37" s="442">
        <v>9.5798833575952008E-2</v>
      </c>
      <c r="BD37" s="443">
        <v>5.0780216225753017E-2</v>
      </c>
    </row>
    <row r="38" spans="1:56" x14ac:dyDescent="0.2">
      <c r="A38" s="281" t="s">
        <v>481</v>
      </c>
      <c r="B38" s="283" t="s">
        <v>482</v>
      </c>
      <c r="C38" s="442">
        <v>5.0899219545300306E-4</v>
      </c>
      <c r="D38" s="442">
        <v>0</v>
      </c>
      <c r="E38" s="442">
        <v>0</v>
      </c>
      <c r="F38" s="442">
        <v>0</v>
      </c>
      <c r="G38" s="442">
        <v>0</v>
      </c>
      <c r="H38" s="442">
        <v>0</v>
      </c>
      <c r="I38" s="442">
        <v>0</v>
      </c>
      <c r="J38" s="442">
        <v>0</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0</v>
      </c>
      <c r="AA38" s="442">
        <v>0</v>
      </c>
      <c r="AB38" s="442">
        <v>0</v>
      </c>
      <c r="AC38" s="442">
        <v>2.7262813522355506E-5</v>
      </c>
      <c r="AD38" s="442">
        <v>1.4134275618374559E-4</v>
      </c>
      <c r="AE38" s="442">
        <v>0</v>
      </c>
      <c r="AF38" s="442">
        <v>9.1285296981499515E-4</v>
      </c>
      <c r="AG38" s="442">
        <v>0</v>
      </c>
      <c r="AH38" s="442">
        <v>0</v>
      </c>
      <c r="AI38" s="442">
        <v>0</v>
      </c>
      <c r="AJ38" s="442">
        <v>2.0637604910434672E-2</v>
      </c>
      <c r="AK38" s="442">
        <v>0</v>
      </c>
      <c r="AL38" s="442">
        <v>0</v>
      </c>
      <c r="AM38" s="442">
        <v>9.062075215224287E-5</v>
      </c>
      <c r="AN38" s="442">
        <v>0</v>
      </c>
      <c r="AO38" s="442">
        <v>1.7626321974148062E-3</v>
      </c>
      <c r="AP38" s="443">
        <v>1.6883447849994609E-3</v>
      </c>
      <c r="AQ38" s="442">
        <v>3.5571750824223494E-2</v>
      </c>
      <c r="AR38" s="442">
        <v>5.117122701886706E-2</v>
      </c>
      <c r="AS38" s="442">
        <v>0.51796060254924681</v>
      </c>
      <c r="AT38" s="442">
        <v>0</v>
      </c>
      <c r="AU38" s="442">
        <v>0</v>
      </c>
      <c r="AV38" s="442">
        <v>0</v>
      </c>
      <c r="AW38" s="443">
        <v>0.10850994304920175</v>
      </c>
      <c r="AX38" s="442">
        <v>6.3594939637871731E-2</v>
      </c>
      <c r="AY38" s="443">
        <v>4.3027348257558273E-2</v>
      </c>
      <c r="AZ38" s="443">
        <v>7.9224080094957947E-2</v>
      </c>
      <c r="BA38" s="442">
        <v>5.7088272962621568E-2</v>
      </c>
      <c r="BB38" s="443">
        <v>2.2458752095481781E-2</v>
      </c>
      <c r="BC38" s="442">
        <v>0.14484334869403159</v>
      </c>
      <c r="BD38" s="443">
        <v>7.8247061937014209E-2</v>
      </c>
    </row>
    <row r="39" spans="1:56" x14ac:dyDescent="0.2">
      <c r="A39" s="281" t="s">
        <v>483</v>
      </c>
      <c r="B39" s="283" t="s">
        <v>484</v>
      </c>
      <c r="C39" s="442">
        <v>1.6966406515100103E-4</v>
      </c>
      <c r="D39" s="442">
        <v>0</v>
      </c>
      <c r="E39" s="442">
        <v>0</v>
      </c>
      <c r="F39" s="442">
        <v>0</v>
      </c>
      <c r="G39" s="442">
        <v>3.7138612729973718E-4</v>
      </c>
      <c r="H39" s="442">
        <v>0</v>
      </c>
      <c r="I39" s="442">
        <v>6.9528941421866856E-4</v>
      </c>
      <c r="J39" s="442">
        <v>1.4326647564469914E-3</v>
      </c>
      <c r="K39" s="442">
        <v>0</v>
      </c>
      <c r="L39" s="442">
        <v>5.284015852047556E-4</v>
      </c>
      <c r="M39" s="442">
        <v>0</v>
      </c>
      <c r="N39" s="442">
        <v>5.2321778940483976E-4</v>
      </c>
      <c r="O39" s="442">
        <v>3.7764350453172205E-4</v>
      </c>
      <c r="P39" s="442">
        <v>7.2078565636543828E-4</v>
      </c>
      <c r="Q39" s="442">
        <v>2.2294284556141062E-3</v>
      </c>
      <c r="R39" s="442">
        <v>1.625575724735844E-3</v>
      </c>
      <c r="S39" s="442">
        <v>1.3605442176870747E-3</v>
      </c>
      <c r="T39" s="442">
        <v>5.0505050505050505E-4</v>
      </c>
      <c r="U39" s="442">
        <v>4.4483985765124553E-4</v>
      </c>
      <c r="V39" s="442">
        <v>6.9278731429451158E-4</v>
      </c>
      <c r="W39" s="442">
        <v>1.5379883112888343E-4</v>
      </c>
      <c r="X39" s="442">
        <v>5.3886568772733398E-4</v>
      </c>
      <c r="Y39" s="442">
        <v>6.697578567748583E-4</v>
      </c>
      <c r="Z39" s="442">
        <v>0</v>
      </c>
      <c r="AA39" s="442">
        <v>9.1210613598673301E-3</v>
      </c>
      <c r="AB39" s="442">
        <v>1.7814726840855108E-3</v>
      </c>
      <c r="AC39" s="442">
        <v>2.9989094874591059E-4</v>
      </c>
      <c r="AD39" s="442">
        <v>2.5441696113074207E-3</v>
      </c>
      <c r="AE39" s="442">
        <v>6.7330999192028007E-5</v>
      </c>
      <c r="AF39" s="442">
        <v>1.5214216163583253E-3</v>
      </c>
      <c r="AG39" s="442">
        <v>0</v>
      </c>
      <c r="AH39" s="442">
        <v>0</v>
      </c>
      <c r="AI39" s="442">
        <v>2.171500265405588E-3</v>
      </c>
      <c r="AJ39" s="442">
        <v>1.0334460729049229E-3</v>
      </c>
      <c r="AK39" s="442">
        <v>0</v>
      </c>
      <c r="AL39" s="442">
        <v>1.6939582156973462E-3</v>
      </c>
      <c r="AM39" s="442">
        <v>4.8935206162211142E-3</v>
      </c>
      <c r="AN39" s="442">
        <v>0</v>
      </c>
      <c r="AO39" s="442">
        <v>3.5252643948296123E-3</v>
      </c>
      <c r="AP39" s="443">
        <v>1.298726757691893E-3</v>
      </c>
      <c r="AQ39" s="442">
        <v>0</v>
      </c>
      <c r="AR39" s="442">
        <v>1.3345272329654056E-2</v>
      </c>
      <c r="AS39" s="442">
        <v>0</v>
      </c>
      <c r="AT39" s="442">
        <v>0</v>
      </c>
      <c r="AU39" s="442">
        <v>0</v>
      </c>
      <c r="AV39" s="442">
        <v>0</v>
      </c>
      <c r="AW39" s="443">
        <v>9.0444402950238065E-3</v>
      </c>
      <c r="AX39" s="442">
        <v>6.3521517218669762E-3</v>
      </c>
      <c r="AY39" s="443">
        <v>7.6928994538041391E-5</v>
      </c>
      <c r="AZ39" s="443">
        <v>5.0338889749015157E-3</v>
      </c>
      <c r="BA39" s="442">
        <v>4.3669517125569258E-3</v>
      </c>
      <c r="BB39" s="443">
        <v>3.196361682160532E-3</v>
      </c>
      <c r="BC39" s="442">
        <v>7.1580235695542921E-3</v>
      </c>
      <c r="BD39" s="443">
        <v>5.0821873499112945E-3</v>
      </c>
    </row>
    <row r="40" spans="1:56" x14ac:dyDescent="0.2">
      <c r="A40" s="281" t="s">
        <v>485</v>
      </c>
      <c r="B40" s="283" t="s">
        <v>41</v>
      </c>
      <c r="C40" s="442">
        <v>1.9850695622667121E-2</v>
      </c>
      <c r="D40" s="442">
        <v>0</v>
      </c>
      <c r="E40" s="442">
        <v>0</v>
      </c>
      <c r="F40" s="442">
        <v>0</v>
      </c>
      <c r="G40" s="442">
        <v>2.5111415838189922E-2</v>
      </c>
      <c r="H40" s="442">
        <v>2.9900332225913623E-2</v>
      </c>
      <c r="I40" s="442">
        <v>1.8077524769685382E-2</v>
      </c>
      <c r="J40" s="442">
        <v>4.4770773638968482E-2</v>
      </c>
      <c r="K40" s="442">
        <v>5.1334702258726897E-3</v>
      </c>
      <c r="L40" s="442">
        <v>3.5931307793923381E-2</v>
      </c>
      <c r="M40" s="442">
        <v>5.3934571175950484E-2</v>
      </c>
      <c r="N40" s="442">
        <v>9.8103335513407448E-3</v>
      </c>
      <c r="O40" s="442">
        <v>1.2462235649546828E-2</v>
      </c>
      <c r="P40" s="442">
        <v>2.567798900801874E-2</v>
      </c>
      <c r="Q40" s="442">
        <v>3.6886907174706121E-2</v>
      </c>
      <c r="R40" s="442">
        <v>3.1156868057437007E-2</v>
      </c>
      <c r="S40" s="442">
        <v>2.8571428571428571E-2</v>
      </c>
      <c r="T40" s="442">
        <v>4.2929292929292928E-2</v>
      </c>
      <c r="U40" s="442">
        <v>3.692170818505338E-2</v>
      </c>
      <c r="V40" s="442">
        <v>3.3946578400431068E-2</v>
      </c>
      <c r="W40" s="442">
        <v>2.3428688608633241E-2</v>
      </c>
      <c r="X40" s="442">
        <v>3.1523642732049037E-2</v>
      </c>
      <c r="Y40" s="442">
        <v>9.5569294178258629E-2</v>
      </c>
      <c r="Z40" s="442">
        <v>7.0393374741200831E-2</v>
      </c>
      <c r="AA40" s="442">
        <v>0.13598673300165837</v>
      </c>
      <c r="AB40" s="442">
        <v>6.1757719714964368E-2</v>
      </c>
      <c r="AC40" s="442">
        <v>8.6095965103598696E-2</v>
      </c>
      <c r="AD40" s="442">
        <v>0.11604240282685513</v>
      </c>
      <c r="AE40" s="442">
        <v>1.168192835981686E-2</v>
      </c>
      <c r="AF40" s="442">
        <v>6.3838851022395324E-2</v>
      </c>
      <c r="AG40" s="442">
        <v>0.21534653465346534</v>
      </c>
      <c r="AH40" s="442">
        <v>9.220266491199211E-2</v>
      </c>
      <c r="AI40" s="442">
        <v>7.5182164744486801E-2</v>
      </c>
      <c r="AJ40" s="442">
        <v>4.603532506576475E-2</v>
      </c>
      <c r="AK40" s="442">
        <v>7.9556412729026041E-2</v>
      </c>
      <c r="AL40" s="442">
        <v>0.13769460353311286</v>
      </c>
      <c r="AM40" s="442">
        <v>3.8966923425464428E-2</v>
      </c>
      <c r="AN40" s="442">
        <v>0</v>
      </c>
      <c r="AO40" s="442">
        <v>3.0552291421856639E-2</v>
      </c>
      <c r="AP40" s="443">
        <v>4.9466786900992911E-2</v>
      </c>
      <c r="AQ40" s="442">
        <v>3.8001041124414367E-2</v>
      </c>
      <c r="AR40" s="442">
        <v>3.6299140736659033E-2</v>
      </c>
      <c r="AS40" s="442">
        <v>0</v>
      </c>
      <c r="AT40" s="442">
        <v>1.0856745395711737E-2</v>
      </c>
      <c r="AU40" s="442">
        <v>2.1414482952944493E-2</v>
      </c>
      <c r="AV40" s="442">
        <v>0</v>
      </c>
      <c r="AW40" s="443">
        <v>2.7440637351009864E-2</v>
      </c>
      <c r="AX40" s="442">
        <v>6.0609094590325152E-2</v>
      </c>
      <c r="AY40" s="443">
        <v>8.5727748288329866E-3</v>
      </c>
      <c r="AZ40" s="443">
        <v>1.9002339543444977E-2</v>
      </c>
      <c r="BA40" s="442">
        <v>4.4147128702630517E-2</v>
      </c>
      <c r="BB40" s="443">
        <v>6.6682441266352782E-2</v>
      </c>
      <c r="BC40" s="442">
        <v>-3.6114639641727939E-2</v>
      </c>
      <c r="BD40" s="443">
        <v>3.0377953990766787E-2</v>
      </c>
    </row>
    <row r="41" spans="1:56" x14ac:dyDescent="0.2">
      <c r="A41" s="286">
        <v>37</v>
      </c>
      <c r="B41" s="283" t="s">
        <v>42</v>
      </c>
      <c r="C41" s="442">
        <v>1.6966406515100103E-4</v>
      </c>
      <c r="D41" s="442">
        <v>0</v>
      </c>
      <c r="E41" s="442">
        <v>0</v>
      </c>
      <c r="F41" s="442">
        <v>0</v>
      </c>
      <c r="G41" s="442">
        <v>1.7140898183064793E-4</v>
      </c>
      <c r="H41" s="442">
        <v>0</v>
      </c>
      <c r="I41" s="442">
        <v>0</v>
      </c>
      <c r="J41" s="442">
        <v>1.1938872970391595E-4</v>
      </c>
      <c r="K41" s="442">
        <v>0</v>
      </c>
      <c r="L41" s="442">
        <v>0</v>
      </c>
      <c r="M41" s="442">
        <v>0</v>
      </c>
      <c r="N41" s="442">
        <v>0</v>
      </c>
      <c r="O41" s="442">
        <v>0</v>
      </c>
      <c r="P41" s="442">
        <v>9.0098207045679785E-5</v>
      </c>
      <c r="Q41" s="442">
        <v>0</v>
      </c>
      <c r="R41" s="442">
        <v>1.35464643727987E-4</v>
      </c>
      <c r="S41" s="442">
        <v>0</v>
      </c>
      <c r="T41" s="442">
        <v>0</v>
      </c>
      <c r="U41" s="442">
        <v>0</v>
      </c>
      <c r="V41" s="442">
        <v>1.5395273650989146E-4</v>
      </c>
      <c r="W41" s="442">
        <v>1.0253255408592229E-4</v>
      </c>
      <c r="X41" s="442">
        <v>5.3886568772733398E-4</v>
      </c>
      <c r="Y41" s="442">
        <v>2.0607934054611026E-4</v>
      </c>
      <c r="Z41" s="442">
        <v>0</v>
      </c>
      <c r="AA41" s="442">
        <v>0</v>
      </c>
      <c r="AB41" s="442">
        <v>0</v>
      </c>
      <c r="AC41" s="442">
        <v>8.724100327153762E-4</v>
      </c>
      <c r="AD41" s="442">
        <v>1.4134275618374559E-4</v>
      </c>
      <c r="AE41" s="442">
        <v>4.0398599515216807E-4</v>
      </c>
      <c r="AF41" s="442">
        <v>3.0428432327166507E-4</v>
      </c>
      <c r="AG41" s="442">
        <v>7.4257425742574254E-3</v>
      </c>
      <c r="AH41" s="442">
        <v>4.9350222075999345E-4</v>
      </c>
      <c r="AI41" s="442">
        <v>3.0883559330212806E-3</v>
      </c>
      <c r="AJ41" s="442">
        <v>1.2808467994488287E-2</v>
      </c>
      <c r="AK41" s="442">
        <v>2.4108003857280617E-3</v>
      </c>
      <c r="AL41" s="442">
        <v>9.6797612325562636E-4</v>
      </c>
      <c r="AM41" s="442">
        <v>1.8056184866334389E-2</v>
      </c>
      <c r="AN41" s="442">
        <v>0</v>
      </c>
      <c r="AO41" s="442">
        <v>1.1750881316098707E-3</v>
      </c>
      <c r="AP41" s="443">
        <v>3.3693382864648166E-3</v>
      </c>
      <c r="AQ41" s="442">
        <v>0.6708311643241367</v>
      </c>
      <c r="AR41" s="442">
        <v>0.11189365109431233</v>
      </c>
      <c r="AS41" s="442">
        <v>0</v>
      </c>
      <c r="AT41" s="442">
        <v>0</v>
      </c>
      <c r="AU41" s="442">
        <v>0</v>
      </c>
      <c r="AV41" s="442">
        <v>0</v>
      </c>
      <c r="AW41" s="443">
        <v>9.0872311953443502E-2</v>
      </c>
      <c r="AX41" s="442">
        <v>5.5033440574563802E-2</v>
      </c>
      <c r="AY41" s="443">
        <v>0.15648799907685207</v>
      </c>
      <c r="AZ41" s="443">
        <v>0.12021769795806024</v>
      </c>
      <c r="BA41" s="442">
        <v>8.7129128526188024E-2</v>
      </c>
      <c r="BB41" s="443">
        <v>5.2705878578360996E-2</v>
      </c>
      <c r="BC41" s="442">
        <v>0.19825963597926768</v>
      </c>
      <c r="BD41" s="443">
        <v>0.10816188506513237</v>
      </c>
    </row>
    <row r="42" spans="1:56" x14ac:dyDescent="0.2">
      <c r="A42" s="287">
        <v>38</v>
      </c>
      <c r="B42" s="272" t="s">
        <v>283</v>
      </c>
      <c r="C42" s="442">
        <v>1.0179843909060061E-3</v>
      </c>
      <c r="D42" s="442">
        <v>0</v>
      </c>
      <c r="E42" s="442">
        <v>0</v>
      </c>
      <c r="F42" s="442">
        <v>0</v>
      </c>
      <c r="G42" s="442">
        <v>1.0855902182607701E-3</v>
      </c>
      <c r="H42" s="442">
        <v>0</v>
      </c>
      <c r="I42" s="442">
        <v>1.0429341213280027E-3</v>
      </c>
      <c r="J42" s="442">
        <v>8.3572110792741168E-4</v>
      </c>
      <c r="K42" s="442">
        <v>0</v>
      </c>
      <c r="L42" s="442">
        <v>2.642007926023778E-4</v>
      </c>
      <c r="M42" s="442">
        <v>1.7683465959328027E-3</v>
      </c>
      <c r="N42" s="442">
        <v>1.3080444735120994E-4</v>
      </c>
      <c r="O42" s="442">
        <v>3.7764350453172205E-4</v>
      </c>
      <c r="P42" s="442">
        <v>5.4058924227407879E-4</v>
      </c>
      <c r="Q42" s="442">
        <v>8.107012565869477E-4</v>
      </c>
      <c r="R42" s="442">
        <v>1.083717149823896E-3</v>
      </c>
      <c r="S42" s="442">
        <v>1.3605442176870747E-3</v>
      </c>
      <c r="T42" s="442">
        <v>1.0101010101010101E-3</v>
      </c>
      <c r="U42" s="442">
        <v>8.8967971530249106E-4</v>
      </c>
      <c r="V42" s="442">
        <v>1.0776691555692403E-3</v>
      </c>
      <c r="W42" s="442">
        <v>1.0253255408592228E-3</v>
      </c>
      <c r="X42" s="442">
        <v>1.6165970631820019E-3</v>
      </c>
      <c r="Y42" s="442">
        <v>1.0819165378670788E-3</v>
      </c>
      <c r="Z42" s="442">
        <v>0</v>
      </c>
      <c r="AA42" s="442">
        <v>8.2918739635157548E-4</v>
      </c>
      <c r="AB42" s="442">
        <v>3.5629453681710215E-3</v>
      </c>
      <c r="AC42" s="442">
        <v>2.8080697928026172E-3</v>
      </c>
      <c r="AD42" s="442">
        <v>4.5229681978798588E-3</v>
      </c>
      <c r="AE42" s="442">
        <v>1.6832749798007001E-4</v>
      </c>
      <c r="AF42" s="442">
        <v>2.1908471275559884E-3</v>
      </c>
      <c r="AG42" s="442">
        <v>0</v>
      </c>
      <c r="AH42" s="442">
        <v>3.7835170258266161E-3</v>
      </c>
      <c r="AI42" s="442">
        <v>5.4046228827872413E-3</v>
      </c>
      <c r="AJ42" s="442">
        <v>2.1921583364649883E-3</v>
      </c>
      <c r="AK42" s="442">
        <v>5.7859209257473485E-3</v>
      </c>
      <c r="AL42" s="442">
        <v>1.8552875695732839E-3</v>
      </c>
      <c r="AM42" s="442">
        <v>2.6053466243769825E-3</v>
      </c>
      <c r="AN42" s="442">
        <v>0</v>
      </c>
      <c r="AO42" s="442">
        <v>2.9377203290246768E-4</v>
      </c>
      <c r="AP42" s="443">
        <v>1.80351489370044E-3</v>
      </c>
      <c r="AQ42" s="442">
        <v>0</v>
      </c>
      <c r="AR42" s="442">
        <v>0</v>
      </c>
      <c r="AS42" s="442">
        <v>0</v>
      </c>
      <c r="AT42" s="442">
        <v>0</v>
      </c>
      <c r="AU42" s="442">
        <v>0</v>
      </c>
      <c r="AV42" s="442">
        <v>0</v>
      </c>
      <c r="AW42" s="443">
        <v>0</v>
      </c>
      <c r="AX42" s="442">
        <v>1.6375424403832206E-3</v>
      </c>
      <c r="AY42" s="443">
        <v>0</v>
      </c>
      <c r="AZ42" s="443">
        <v>0</v>
      </c>
      <c r="BA42" s="442">
        <v>1.1194971997359447E-3</v>
      </c>
      <c r="BB42" s="443">
        <v>0</v>
      </c>
      <c r="BC42" s="442">
        <v>0</v>
      </c>
      <c r="BD42" s="443">
        <v>1.80351489370044E-3</v>
      </c>
    </row>
    <row r="43" spans="1:56" x14ac:dyDescent="0.2">
      <c r="A43" s="287">
        <v>39</v>
      </c>
      <c r="B43" s="272" t="s">
        <v>284</v>
      </c>
      <c r="C43" s="442">
        <v>4.0719375636240245E-3</v>
      </c>
      <c r="D43" s="442">
        <v>0</v>
      </c>
      <c r="E43" s="442">
        <v>0</v>
      </c>
      <c r="F43" s="442">
        <v>0</v>
      </c>
      <c r="G43" s="442">
        <v>6.1992915095417664E-3</v>
      </c>
      <c r="H43" s="442">
        <v>3.3222591362126247E-3</v>
      </c>
      <c r="I43" s="442">
        <v>3.4764470710933427E-3</v>
      </c>
      <c r="J43" s="442">
        <v>1.8505253104106971E-3</v>
      </c>
      <c r="K43" s="442">
        <v>1.026694045174538E-3</v>
      </c>
      <c r="L43" s="442">
        <v>2.9062087186261559E-3</v>
      </c>
      <c r="M43" s="442">
        <v>8.8417329796640146E-3</v>
      </c>
      <c r="N43" s="442">
        <v>3.6625245258338785E-3</v>
      </c>
      <c r="O43" s="442">
        <v>5.287009063444109E-3</v>
      </c>
      <c r="P43" s="442">
        <v>4.1895666276241103E-3</v>
      </c>
      <c r="Q43" s="442">
        <v>8.5123631941629516E-3</v>
      </c>
      <c r="R43" s="442">
        <v>6.9086968301273364E-3</v>
      </c>
      <c r="S43" s="442">
        <v>3.4013605442176869E-3</v>
      </c>
      <c r="T43" s="442">
        <v>1.5151515151515152E-3</v>
      </c>
      <c r="U43" s="442">
        <v>3.5587188612099642E-3</v>
      </c>
      <c r="V43" s="442">
        <v>2.2323146793934261E-3</v>
      </c>
      <c r="W43" s="442">
        <v>1.9993848046754845E-3</v>
      </c>
      <c r="X43" s="442">
        <v>3.5026269702276708E-3</v>
      </c>
      <c r="Y43" s="442">
        <v>1.5558990211231324E-2</v>
      </c>
      <c r="Z43" s="442">
        <v>4.140786749482402E-3</v>
      </c>
      <c r="AA43" s="442">
        <v>9.9502487562189053E-3</v>
      </c>
      <c r="AB43" s="442">
        <v>2.5534441805225652E-2</v>
      </c>
      <c r="AC43" s="442">
        <v>9.2693565976008727E-3</v>
      </c>
      <c r="AD43" s="442">
        <v>8.4805653710247342E-3</v>
      </c>
      <c r="AE43" s="442">
        <v>9.0896848909237816E-4</v>
      </c>
      <c r="AF43" s="442">
        <v>1.3449367088607595E-2</v>
      </c>
      <c r="AG43" s="442">
        <v>2.4752475247524753E-3</v>
      </c>
      <c r="AH43" s="442">
        <v>3.8657673959532819E-3</v>
      </c>
      <c r="AI43" s="442">
        <v>1.4428412874583796E-2</v>
      </c>
      <c r="AJ43" s="442">
        <v>4.3216835776024049E-3</v>
      </c>
      <c r="AK43" s="442">
        <v>1.0125361620057859E-2</v>
      </c>
      <c r="AL43" s="442">
        <v>4.7592159393401627E-3</v>
      </c>
      <c r="AM43" s="442">
        <v>3.8513819664703218E-3</v>
      </c>
      <c r="AN43" s="442">
        <v>1.358695652173913E-3</v>
      </c>
      <c r="AO43" s="442">
        <v>2.9377203290246768E-4</v>
      </c>
      <c r="AP43" s="443">
        <v>5.9986473638297243E-3</v>
      </c>
      <c r="AQ43" s="442">
        <v>0</v>
      </c>
      <c r="AR43" s="442">
        <v>2.2310999374350673E-2</v>
      </c>
      <c r="AS43" s="442">
        <v>0</v>
      </c>
      <c r="AT43" s="442">
        <v>0</v>
      </c>
      <c r="AU43" s="442">
        <v>0</v>
      </c>
      <c r="AV43" s="442">
        <v>0</v>
      </c>
      <c r="AW43" s="443">
        <v>1.5120748140540877E-2</v>
      </c>
      <c r="AX43" s="442">
        <v>1.409487956498329E-2</v>
      </c>
      <c r="AY43" s="443">
        <v>3.8464497269020696E-5</v>
      </c>
      <c r="AZ43" s="443">
        <v>8.3754795203935944E-3</v>
      </c>
      <c r="BA43" s="442">
        <v>9.6480580678330128E-3</v>
      </c>
      <c r="BB43" s="443">
        <v>1.1786834358682313E-2</v>
      </c>
      <c r="BC43" s="442">
        <v>4.4320405003198862E-3</v>
      </c>
      <c r="BD43" s="443">
        <v>8.3412563833645363E-3</v>
      </c>
    </row>
    <row r="44" spans="1:56" x14ac:dyDescent="0.2">
      <c r="A44" s="288">
        <v>40</v>
      </c>
      <c r="B44" s="292" t="s">
        <v>43</v>
      </c>
      <c r="C44" s="444">
        <v>0.54530030539531726</v>
      </c>
      <c r="D44" s="444">
        <v>0.22727272727272727</v>
      </c>
      <c r="E44" s="444">
        <v>0.42857142857142855</v>
      </c>
      <c r="F44" s="444">
        <v>0.25</v>
      </c>
      <c r="G44" s="444">
        <v>0.69812021483259057</v>
      </c>
      <c r="H44" s="444">
        <v>0.60797342192691028</v>
      </c>
      <c r="I44" s="444">
        <v>0.66174169998261778</v>
      </c>
      <c r="J44" s="444">
        <v>0.68350047755491883</v>
      </c>
      <c r="K44" s="444">
        <v>0.70328542094455848</v>
      </c>
      <c r="L44" s="444">
        <v>0.62298546895640683</v>
      </c>
      <c r="M44" s="444">
        <v>0.5251989389920424</v>
      </c>
      <c r="N44" s="444">
        <v>0.75016350555918898</v>
      </c>
      <c r="O44" s="444">
        <v>0.77001510574018128</v>
      </c>
      <c r="P44" s="444">
        <v>0.55932966933958017</v>
      </c>
      <c r="Q44" s="444">
        <v>0.57194973652209158</v>
      </c>
      <c r="R44" s="444">
        <v>0.54687076672988355</v>
      </c>
      <c r="S44" s="444">
        <v>0.59251700680272112</v>
      </c>
      <c r="T44" s="444">
        <v>0.63737373737373737</v>
      </c>
      <c r="U44" s="444">
        <v>0.64991103202846978</v>
      </c>
      <c r="V44" s="444">
        <v>0.6599953814179047</v>
      </c>
      <c r="W44" s="444">
        <v>0.77950374243822418</v>
      </c>
      <c r="X44" s="444">
        <v>0.59153980870268086</v>
      </c>
      <c r="Y44" s="444">
        <v>0.53827923750644002</v>
      </c>
      <c r="Z44" s="444">
        <v>0.64596273291925466</v>
      </c>
      <c r="AA44" s="444">
        <v>0.50248756218905477</v>
      </c>
      <c r="AB44" s="444">
        <v>0.32838479809976245</v>
      </c>
      <c r="AC44" s="444">
        <v>0.27737186477644493</v>
      </c>
      <c r="AD44" s="444">
        <v>0.32593639575971733</v>
      </c>
      <c r="AE44" s="444">
        <v>0.12106113654726636</v>
      </c>
      <c r="AF44" s="444">
        <v>0.26083252190847128</v>
      </c>
      <c r="AG44" s="444">
        <v>0.4405940594059406</v>
      </c>
      <c r="AH44" s="444">
        <v>0.28664253989142952</v>
      </c>
      <c r="AI44" s="444">
        <v>0.28576943492737539</v>
      </c>
      <c r="AJ44" s="444">
        <v>0.44378679694350492</v>
      </c>
      <c r="AK44" s="444">
        <v>0.40597878495660561</v>
      </c>
      <c r="AL44" s="444">
        <v>0.38049528111639913</v>
      </c>
      <c r="AM44" s="444">
        <v>0.41096511101042138</v>
      </c>
      <c r="AN44" s="444">
        <v>1</v>
      </c>
      <c r="AO44" s="444">
        <v>0.68360752056404228</v>
      </c>
      <c r="AP44" s="445">
        <v>0.47143781304215715</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3.5629453681710215E-3</v>
      </c>
      <c r="D45" s="442">
        <v>0</v>
      </c>
      <c r="E45" s="442">
        <v>0</v>
      </c>
      <c r="F45" s="442">
        <v>0.05</v>
      </c>
      <c r="G45" s="442">
        <v>9.0275397097474581E-3</v>
      </c>
      <c r="H45" s="442">
        <v>1.3289036544850499E-2</v>
      </c>
      <c r="I45" s="442">
        <v>1.877281418390405E-2</v>
      </c>
      <c r="J45" s="442">
        <v>1.2774594078319006E-2</v>
      </c>
      <c r="K45" s="442">
        <v>9.2402464065708418E-3</v>
      </c>
      <c r="L45" s="442">
        <v>1.7173051519154558E-2</v>
      </c>
      <c r="M45" s="442">
        <v>1.6799292661361626E-2</v>
      </c>
      <c r="N45" s="442">
        <v>9.6795291039895349E-3</v>
      </c>
      <c r="O45" s="442">
        <v>6.4199395770392752E-3</v>
      </c>
      <c r="P45" s="442">
        <v>1.4821155059014325E-2</v>
      </c>
      <c r="Q45" s="442">
        <v>1.5403323875152006E-2</v>
      </c>
      <c r="R45" s="442">
        <v>1.2259550257382823E-2</v>
      </c>
      <c r="S45" s="442">
        <v>1.5646258503401362E-2</v>
      </c>
      <c r="T45" s="442">
        <v>1.1616161616161616E-2</v>
      </c>
      <c r="U45" s="442">
        <v>1.5124555160142349E-2</v>
      </c>
      <c r="V45" s="442">
        <v>1.8012470171657302E-2</v>
      </c>
      <c r="W45" s="442">
        <v>7.1260125089715985E-3</v>
      </c>
      <c r="X45" s="442">
        <v>1.9533881180115856E-2</v>
      </c>
      <c r="Y45" s="442">
        <v>2.138073158165894E-2</v>
      </c>
      <c r="Z45" s="442">
        <v>8.2815734989648039E-3</v>
      </c>
      <c r="AA45" s="442">
        <v>1.4096185737976783E-2</v>
      </c>
      <c r="AB45" s="442">
        <v>2.6722090261282659E-2</v>
      </c>
      <c r="AC45" s="442">
        <v>2.3555070883315158E-2</v>
      </c>
      <c r="AD45" s="442">
        <v>3.0812720848056536E-2</v>
      </c>
      <c r="AE45" s="442">
        <v>1.5822784810126582E-3</v>
      </c>
      <c r="AF45" s="442">
        <v>1.8317916260954234E-2</v>
      </c>
      <c r="AG45" s="442">
        <v>2.2277227722772276E-2</v>
      </c>
      <c r="AH45" s="442">
        <v>1.0528047376213193E-2</v>
      </c>
      <c r="AI45" s="442">
        <v>1.008541234377262E-2</v>
      </c>
      <c r="AJ45" s="442">
        <v>8.2049354879118134E-3</v>
      </c>
      <c r="AK45" s="442">
        <v>3.6644165863066541E-2</v>
      </c>
      <c r="AL45" s="442">
        <v>1.4116318464144552E-2</v>
      </c>
      <c r="AM45" s="442">
        <v>2.1545083824195743E-2</v>
      </c>
      <c r="AN45" s="442">
        <v>0</v>
      </c>
      <c r="AO45" s="442">
        <v>2.9377203290246769E-3</v>
      </c>
      <c r="AP45" s="443">
        <v>1.4121815669015811E-2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0.11961316593145571</v>
      </c>
      <c r="D46" s="442">
        <v>0.27272727272727271</v>
      </c>
      <c r="E46" s="442">
        <v>0.2857142857142857</v>
      </c>
      <c r="F46" s="442">
        <v>0.45</v>
      </c>
      <c r="G46" s="442">
        <v>0.14349788595589075</v>
      </c>
      <c r="H46" s="442">
        <v>0.2425249169435216</v>
      </c>
      <c r="I46" s="442">
        <v>0.16773857118025379</v>
      </c>
      <c r="J46" s="442">
        <v>9.5630372492836679E-2</v>
      </c>
      <c r="K46" s="442">
        <v>3.2854209445585217E-2</v>
      </c>
      <c r="L46" s="442">
        <v>0.22404227212681638</v>
      </c>
      <c r="M46" s="442">
        <v>0.21485411140583555</v>
      </c>
      <c r="N46" s="442">
        <v>5.7684761281883587E-2</v>
      </c>
      <c r="O46" s="442">
        <v>0.10007552870090634</v>
      </c>
      <c r="P46" s="442">
        <v>0.28516082529957654</v>
      </c>
      <c r="Q46" s="442">
        <v>0.19456830158086744</v>
      </c>
      <c r="R46" s="442">
        <v>0.21586290978054729</v>
      </c>
      <c r="S46" s="442">
        <v>0.20816326530612245</v>
      </c>
      <c r="T46" s="442">
        <v>0.19696969696969696</v>
      </c>
      <c r="U46" s="442">
        <v>0.19661921708185054</v>
      </c>
      <c r="V46" s="442">
        <v>0.17096451389423448</v>
      </c>
      <c r="W46" s="442">
        <v>0.12488465087665333</v>
      </c>
      <c r="X46" s="442">
        <v>0.25811666442139297</v>
      </c>
      <c r="Y46" s="442">
        <v>0.3444616177228233</v>
      </c>
      <c r="Z46" s="442">
        <v>7.0393374741200831E-2</v>
      </c>
      <c r="AA46" s="442">
        <v>0.14013266998341625</v>
      </c>
      <c r="AB46" s="442">
        <v>0.50771971496437052</v>
      </c>
      <c r="AC46" s="442">
        <v>0.42478189749182116</v>
      </c>
      <c r="AD46" s="442">
        <v>0.31392226148409896</v>
      </c>
      <c r="AE46" s="442">
        <v>2.3700511715593859E-2</v>
      </c>
      <c r="AF46" s="442">
        <v>0.49604430379746833</v>
      </c>
      <c r="AG46" s="442">
        <v>0.32425742574257427</v>
      </c>
      <c r="AH46" s="442">
        <v>0.35219608488238197</v>
      </c>
      <c r="AI46" s="442">
        <v>0.50871012884234912</v>
      </c>
      <c r="AJ46" s="442">
        <v>0.44359889765752225</v>
      </c>
      <c r="AK46" s="442">
        <v>0.48553519768563164</v>
      </c>
      <c r="AL46" s="442">
        <v>0.33758167298539971</v>
      </c>
      <c r="AM46" s="442">
        <v>0.26169007702763936</v>
      </c>
      <c r="AN46" s="442">
        <v>0</v>
      </c>
      <c r="AO46" s="442">
        <v>9.4007050528789656E-3</v>
      </c>
      <c r="AP46" s="443">
        <v>0.26635660586338372</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0.20139124533423822</v>
      </c>
      <c r="D47" s="442">
        <v>0.5</v>
      </c>
      <c r="E47" s="442">
        <v>0.14285714285714285</v>
      </c>
      <c r="F47" s="442">
        <v>0.05</v>
      </c>
      <c r="G47" s="442">
        <v>7.342018055079419E-2</v>
      </c>
      <c r="H47" s="442">
        <v>-1.9933554817275746E-2</v>
      </c>
      <c r="I47" s="442">
        <v>7.231009907874153E-2</v>
      </c>
      <c r="J47" s="442">
        <v>6.0470391595033431E-2</v>
      </c>
      <c r="K47" s="442">
        <v>2.7720739219712527E-2</v>
      </c>
      <c r="L47" s="442">
        <v>5.0198150594451783E-3</v>
      </c>
      <c r="M47" s="442">
        <v>9.637488947833775E-2</v>
      </c>
      <c r="N47" s="442">
        <v>0.10987573577501634</v>
      </c>
      <c r="O47" s="442">
        <v>8.57250755287009E-2</v>
      </c>
      <c r="P47" s="442">
        <v>2.9777457428597172E-2</v>
      </c>
      <c r="Q47" s="442">
        <v>0.10640453992703688</v>
      </c>
      <c r="R47" s="442">
        <v>0.11216472500677323</v>
      </c>
      <c r="S47" s="442">
        <v>2.4489795918367346E-2</v>
      </c>
      <c r="T47" s="442">
        <v>-4.1919191919191919E-2</v>
      </c>
      <c r="U47" s="442">
        <v>-2.1797153024911031E-2</v>
      </c>
      <c r="V47" s="442">
        <v>-4.8803017473635593E-2</v>
      </c>
      <c r="W47" s="442">
        <v>1.2303906490310674E-2</v>
      </c>
      <c r="X47" s="442">
        <v>1.1855045130001346E-2</v>
      </c>
      <c r="Y47" s="442">
        <v>2.6532715095311694E-2</v>
      </c>
      <c r="Z47" s="442">
        <v>5.1759834368530024E-2</v>
      </c>
      <c r="AA47" s="442">
        <v>0.13018242122719734</v>
      </c>
      <c r="AB47" s="442">
        <v>3.6817102137767219E-2</v>
      </c>
      <c r="AC47" s="442">
        <v>0.13631406761177753</v>
      </c>
      <c r="AD47" s="442">
        <v>0.25003533568904596</v>
      </c>
      <c r="AE47" s="442">
        <v>0.4535416105575007</v>
      </c>
      <c r="AF47" s="442">
        <v>5.3006329113924049E-2</v>
      </c>
      <c r="AG47" s="442">
        <v>0.10643564356435643</v>
      </c>
      <c r="AH47" s="442">
        <v>0</v>
      </c>
      <c r="AI47" s="442">
        <v>2.0701635863533272E-2</v>
      </c>
      <c r="AJ47" s="442">
        <v>3.7673806839534009E-2</v>
      </c>
      <c r="AK47" s="442">
        <v>-6.2680810028929602E-3</v>
      </c>
      <c r="AL47" s="442">
        <v>9.0263773493587163E-2</v>
      </c>
      <c r="AM47" s="442">
        <v>0.1294064340734028</v>
      </c>
      <c r="AN47" s="442">
        <v>0</v>
      </c>
      <c r="AO47" s="442">
        <v>0.2591069330199765</v>
      </c>
      <c r="AP47" s="443">
        <v>9.8264607000382267E-2</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0.15982354937224297</v>
      </c>
      <c r="D48" s="442">
        <v>9.0909090909090912E-2</v>
      </c>
      <c r="E48" s="442">
        <v>0.14285714285714285</v>
      </c>
      <c r="F48" s="442">
        <v>0.15</v>
      </c>
      <c r="G48" s="442">
        <v>4.9822877385441666E-2</v>
      </c>
      <c r="H48" s="442">
        <v>0.11295681063122924</v>
      </c>
      <c r="I48" s="442">
        <v>5.4058751955501479E-2</v>
      </c>
      <c r="J48" s="442">
        <v>0.12804441260744986</v>
      </c>
      <c r="K48" s="442">
        <v>9.3429158110882954E-2</v>
      </c>
      <c r="L48" s="442">
        <v>9.6697490092470278E-2</v>
      </c>
      <c r="M48" s="442">
        <v>0.11582670203359859</v>
      </c>
      <c r="N48" s="442">
        <v>5.5068672334859382E-2</v>
      </c>
      <c r="O48" s="442">
        <v>3.0211480362537766E-2</v>
      </c>
      <c r="P48" s="442">
        <v>8.3295792413730974E-2</v>
      </c>
      <c r="Q48" s="442">
        <v>0.10518848804215647</v>
      </c>
      <c r="R48" s="442">
        <v>0.10308859387699811</v>
      </c>
      <c r="S48" s="442">
        <v>0.1435374149659864</v>
      </c>
      <c r="T48" s="442">
        <v>0.18787878787878787</v>
      </c>
      <c r="U48" s="442">
        <v>0.1561387900355872</v>
      </c>
      <c r="V48" s="442">
        <v>0.18789931491032252</v>
      </c>
      <c r="W48" s="442">
        <v>6.823541474418128E-2</v>
      </c>
      <c r="X48" s="442">
        <v>9.5379226727738117E-2</v>
      </c>
      <c r="Y48" s="442">
        <v>3.6682122617207623E-2</v>
      </c>
      <c r="Z48" s="442">
        <v>0.19254658385093168</v>
      </c>
      <c r="AA48" s="442">
        <v>0.21558872305140961</v>
      </c>
      <c r="AB48" s="442">
        <v>8.076009501187649E-2</v>
      </c>
      <c r="AC48" s="442">
        <v>9.4983642311886593E-2</v>
      </c>
      <c r="AD48" s="442">
        <v>7.3780918727915201E-2</v>
      </c>
      <c r="AE48" s="442">
        <v>0.35443037974683544</v>
      </c>
      <c r="AF48" s="442">
        <v>9.1346153846153841E-2</v>
      </c>
      <c r="AG48" s="442">
        <v>7.6732673267326731E-2</v>
      </c>
      <c r="AH48" s="442">
        <v>0.3490705708175687</v>
      </c>
      <c r="AI48" s="442">
        <v>0.16503402017082469</v>
      </c>
      <c r="AJ48" s="442">
        <v>6.538895152198422E-2</v>
      </c>
      <c r="AK48" s="442">
        <v>6.123432979749277E-2</v>
      </c>
      <c r="AL48" s="442">
        <v>0.13164475276276519</v>
      </c>
      <c r="AM48" s="442">
        <v>0.10346624376982329</v>
      </c>
      <c r="AN48" s="442">
        <v>0</v>
      </c>
      <c r="AO48" s="442">
        <v>3.5840188014101056E-2</v>
      </c>
      <c r="AP48" s="443">
        <v>0.12017388235986003</v>
      </c>
      <c r="AQ48" s="313"/>
      <c r="AR48" s="313"/>
      <c r="AS48" s="313"/>
      <c r="AT48" s="313"/>
      <c r="AU48" s="313"/>
      <c r="AV48" s="313"/>
      <c r="AW48" s="313"/>
      <c r="AX48" s="313"/>
      <c r="AY48" s="313"/>
      <c r="AZ48" s="313"/>
      <c r="BA48" s="313"/>
      <c r="BB48" s="313"/>
      <c r="BC48" s="313"/>
      <c r="BD48" s="313"/>
    </row>
    <row r="49" spans="1:56" x14ac:dyDescent="0.2">
      <c r="A49" s="286">
        <v>45</v>
      </c>
      <c r="B49" s="282" t="s">
        <v>56</v>
      </c>
      <c r="C49" s="442">
        <v>3.9701391245334242E-2</v>
      </c>
      <c r="D49" s="442">
        <v>0</v>
      </c>
      <c r="E49" s="442">
        <v>0</v>
      </c>
      <c r="F49" s="442">
        <v>0.05</v>
      </c>
      <c r="G49" s="442">
        <v>3.0653639584047536E-2</v>
      </c>
      <c r="H49" s="442">
        <v>4.3189368770764118E-2</v>
      </c>
      <c r="I49" s="442">
        <v>2.53780636189814E-2</v>
      </c>
      <c r="J49" s="442">
        <v>1.9579751671442217E-2</v>
      </c>
      <c r="K49" s="442">
        <v>0.13552361396303902</v>
      </c>
      <c r="L49" s="442">
        <v>3.4081902245706737E-2</v>
      </c>
      <c r="M49" s="442">
        <v>3.0946065428824051E-2</v>
      </c>
      <c r="N49" s="442">
        <v>1.7527795945062132E-2</v>
      </c>
      <c r="O49" s="442">
        <v>7.5528700906344415E-3</v>
      </c>
      <c r="P49" s="442">
        <v>2.7615100459500858E-2</v>
      </c>
      <c r="Q49" s="442">
        <v>6.4856100526955816E-3</v>
      </c>
      <c r="R49" s="442">
        <v>9.7534543484150641E-3</v>
      </c>
      <c r="S49" s="442">
        <v>1.5646258503401362E-2</v>
      </c>
      <c r="T49" s="442">
        <v>8.0808080808080808E-3</v>
      </c>
      <c r="U49" s="442">
        <v>4.0035587188612101E-3</v>
      </c>
      <c r="V49" s="442">
        <v>1.1931337079516588E-2</v>
      </c>
      <c r="W49" s="442">
        <v>7.9462729416589772E-3</v>
      </c>
      <c r="X49" s="442">
        <v>2.3575373838070859E-2</v>
      </c>
      <c r="Y49" s="442">
        <v>3.6888201957753733E-2</v>
      </c>
      <c r="Z49" s="442">
        <v>3.1055900621118012E-2</v>
      </c>
      <c r="AA49" s="442">
        <v>4.5605306799336651E-2</v>
      </c>
      <c r="AB49" s="442">
        <v>1.9596199524940617E-2</v>
      </c>
      <c r="AC49" s="442">
        <v>4.3484187568157036E-2</v>
      </c>
      <c r="AD49" s="442">
        <v>2.0636042402826855E-2</v>
      </c>
      <c r="AE49" s="442">
        <v>4.5818744950175058E-2</v>
      </c>
      <c r="AF49" s="442">
        <v>8.2704479065238562E-2</v>
      </c>
      <c r="AG49" s="442">
        <v>2.9702970297029702E-2</v>
      </c>
      <c r="AH49" s="442">
        <v>1.5627570324066458E-3</v>
      </c>
      <c r="AI49" s="442">
        <v>1.2835979346619697E-2</v>
      </c>
      <c r="AJ49" s="442">
        <v>1.5000626330953276E-2</v>
      </c>
      <c r="AK49" s="442">
        <v>3.4233365477338476E-2</v>
      </c>
      <c r="AL49" s="442">
        <v>4.5898201177704281E-2</v>
      </c>
      <c r="AM49" s="442">
        <v>7.2927050294517445E-2</v>
      </c>
      <c r="AN49" s="442">
        <v>0</v>
      </c>
      <c r="AO49" s="442">
        <v>1.2632197414806111E-2</v>
      </c>
      <c r="AP49" s="443">
        <v>3.3142036599590287E-2</v>
      </c>
      <c r="AQ49" s="313"/>
      <c r="AR49" s="313"/>
      <c r="AS49" s="313"/>
      <c r="AT49" s="313"/>
      <c r="AU49" s="313"/>
      <c r="AV49" s="313"/>
      <c r="AW49" s="313"/>
      <c r="AX49" s="313"/>
      <c r="AY49" s="313"/>
      <c r="AZ49" s="313"/>
      <c r="BA49" s="313"/>
      <c r="BB49" s="313"/>
      <c r="BC49" s="313"/>
      <c r="BD49" s="313"/>
    </row>
    <row r="50" spans="1:56" x14ac:dyDescent="0.2">
      <c r="A50" s="286">
        <v>46</v>
      </c>
      <c r="B50" s="282" t="s">
        <v>205</v>
      </c>
      <c r="C50" s="442">
        <v>-6.9392602646759421E-2</v>
      </c>
      <c r="D50" s="442">
        <v>-9.0909090909090912E-2</v>
      </c>
      <c r="E50" s="442">
        <v>0</v>
      </c>
      <c r="F50" s="442">
        <v>0</v>
      </c>
      <c r="G50" s="442">
        <v>-4.54233801851217E-3</v>
      </c>
      <c r="H50" s="442">
        <v>0</v>
      </c>
      <c r="I50" s="442">
        <v>0</v>
      </c>
      <c r="J50" s="442">
        <v>0</v>
      </c>
      <c r="K50" s="442">
        <v>-2.0533880903490761E-3</v>
      </c>
      <c r="L50" s="442">
        <v>0</v>
      </c>
      <c r="M50" s="442">
        <v>0</v>
      </c>
      <c r="N50" s="442">
        <v>0</v>
      </c>
      <c r="O50" s="442">
        <v>0</v>
      </c>
      <c r="P50" s="442">
        <v>0</v>
      </c>
      <c r="Q50" s="442">
        <v>0</v>
      </c>
      <c r="R50" s="442">
        <v>0</v>
      </c>
      <c r="S50" s="442">
        <v>0</v>
      </c>
      <c r="T50" s="442">
        <v>0</v>
      </c>
      <c r="U50" s="442">
        <v>0</v>
      </c>
      <c r="V50" s="442">
        <v>0</v>
      </c>
      <c r="W50" s="442">
        <v>0</v>
      </c>
      <c r="X50" s="442">
        <v>0</v>
      </c>
      <c r="Y50" s="442">
        <v>-4.2246264811952603E-3</v>
      </c>
      <c r="Z50" s="442">
        <v>0</v>
      </c>
      <c r="AA50" s="442">
        <v>-4.809286898839138E-2</v>
      </c>
      <c r="AB50" s="442">
        <v>0</v>
      </c>
      <c r="AC50" s="442">
        <v>-4.9073064340239916E-4</v>
      </c>
      <c r="AD50" s="442">
        <v>-1.5123674911660777E-2</v>
      </c>
      <c r="AE50" s="442">
        <v>-1.3466199838405601E-4</v>
      </c>
      <c r="AF50" s="442">
        <v>-2.2517039922103211E-3</v>
      </c>
      <c r="AG50" s="442">
        <v>0</v>
      </c>
      <c r="AH50" s="442">
        <v>0</v>
      </c>
      <c r="AI50" s="442">
        <v>-3.1366114944747382E-3</v>
      </c>
      <c r="AJ50" s="442">
        <v>-1.3654014781410498E-2</v>
      </c>
      <c r="AK50" s="442">
        <v>-1.7357762777242044E-2</v>
      </c>
      <c r="AL50" s="442">
        <v>0</v>
      </c>
      <c r="AM50" s="442">
        <v>0</v>
      </c>
      <c r="AN50" s="442">
        <v>0</v>
      </c>
      <c r="AO50" s="442">
        <v>-3.5252643948296123E-3</v>
      </c>
      <c r="AP50" s="443">
        <v>-3.4967605343893043E-3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0.45469969460468274</v>
      </c>
      <c r="D51" s="444">
        <v>0.77272727272727271</v>
      </c>
      <c r="E51" s="444">
        <v>0.5714285714285714</v>
      </c>
      <c r="F51" s="444">
        <v>0.75</v>
      </c>
      <c r="G51" s="444">
        <v>0.30187978516740943</v>
      </c>
      <c r="H51" s="444">
        <v>0.39202657807308972</v>
      </c>
      <c r="I51" s="444">
        <v>0.33825830001738222</v>
      </c>
      <c r="J51" s="444">
        <v>0.31649952244508117</v>
      </c>
      <c r="K51" s="444">
        <v>0.29671457905544146</v>
      </c>
      <c r="L51" s="444">
        <v>0.37701453104359312</v>
      </c>
      <c r="M51" s="444">
        <v>0.47480106100795755</v>
      </c>
      <c r="N51" s="444">
        <v>0.24983649444081099</v>
      </c>
      <c r="O51" s="444">
        <v>0.22998489425981872</v>
      </c>
      <c r="P51" s="444">
        <v>0.44067033066041988</v>
      </c>
      <c r="Q51" s="444">
        <v>0.42805026347790837</v>
      </c>
      <c r="R51" s="444">
        <v>0.4531292332701165</v>
      </c>
      <c r="S51" s="444">
        <v>0.40748299319727893</v>
      </c>
      <c r="T51" s="444">
        <v>0.36262626262626263</v>
      </c>
      <c r="U51" s="444">
        <v>0.35008896797153027</v>
      </c>
      <c r="V51" s="444">
        <v>0.3400046185820953</v>
      </c>
      <c r="W51" s="444">
        <v>0.22049625756177588</v>
      </c>
      <c r="X51" s="444">
        <v>0.40846019129731914</v>
      </c>
      <c r="Y51" s="444">
        <v>0.46172076249356003</v>
      </c>
      <c r="Z51" s="444">
        <v>0.35403726708074534</v>
      </c>
      <c r="AA51" s="444">
        <v>0.49751243781094528</v>
      </c>
      <c r="AB51" s="444">
        <v>0.67161520190023749</v>
      </c>
      <c r="AC51" s="444">
        <v>0.72262813522355507</v>
      </c>
      <c r="AD51" s="444">
        <v>0.67406360424028267</v>
      </c>
      <c r="AE51" s="444">
        <v>0.87893886345273364</v>
      </c>
      <c r="AF51" s="444">
        <v>0.73916747809152872</v>
      </c>
      <c r="AG51" s="444">
        <v>0.55940594059405946</v>
      </c>
      <c r="AH51" s="444">
        <v>0.71335746010857048</v>
      </c>
      <c r="AI51" s="444">
        <v>0.71423056507262461</v>
      </c>
      <c r="AJ51" s="444">
        <v>0.55621320305649502</v>
      </c>
      <c r="AK51" s="444">
        <v>0.59402121504339445</v>
      </c>
      <c r="AL51" s="444">
        <v>0.61950471888360092</v>
      </c>
      <c r="AM51" s="444">
        <v>0.58903488898957856</v>
      </c>
      <c r="AN51" s="444">
        <v>0</v>
      </c>
      <c r="AO51" s="444">
        <v>0.31639247943595772</v>
      </c>
      <c r="AP51" s="445">
        <v>0.52856218695784285</v>
      </c>
      <c r="AQ51" s="313"/>
      <c r="AR51" s="313"/>
      <c r="AS51" s="313"/>
      <c r="AT51" s="313"/>
      <c r="AU51" s="313"/>
      <c r="AV51" s="313"/>
      <c r="AW51" s="313"/>
      <c r="AX51" s="313"/>
      <c r="AY51" s="313"/>
      <c r="AZ51" s="313"/>
      <c r="BA51" s="313"/>
      <c r="BB51" s="313"/>
      <c r="BC51" s="313"/>
      <c r="BD51" s="313"/>
    </row>
    <row r="52" spans="1:56" x14ac:dyDescent="0.2">
      <c r="A52" s="304">
        <v>48</v>
      </c>
      <c r="B52" s="305" t="s">
        <v>440</v>
      </c>
      <c r="C52" s="444">
        <v>1</v>
      </c>
      <c r="D52" s="444">
        <v>1</v>
      </c>
      <c r="E52" s="444">
        <v>1</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486</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H2" sqref="H2"/>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398</v>
      </c>
      <c r="E1" s="48" t="s">
        <v>612</v>
      </c>
    </row>
    <row r="2" spans="1:42" ht="14" x14ac:dyDescent="0.2">
      <c r="A2" s="48" t="s">
        <v>487</v>
      </c>
    </row>
    <row r="3" spans="1:42" ht="12.5"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6" t="s">
        <v>43</v>
      </c>
    </row>
    <row r="5" spans="1:42" ht="12.5" x14ac:dyDescent="0.2">
      <c r="A5" s="267" t="s">
        <v>443</v>
      </c>
      <c r="B5" s="272" t="s">
        <v>444</v>
      </c>
      <c r="C5" s="442">
        <v>1.038948229400251</v>
      </c>
      <c r="D5" s="442">
        <v>3.3915413753974108E-7</v>
      </c>
      <c r="E5" s="442">
        <v>1.4462941124430025E-3</v>
      </c>
      <c r="F5" s="442">
        <v>1.5761586911057677E-6</v>
      </c>
      <c r="G5" s="442">
        <v>5.7411786330536473E-2</v>
      </c>
      <c r="H5" s="442">
        <v>2.7129800466999458E-3</v>
      </c>
      <c r="I5" s="442">
        <v>1.3872757528424605E-4</v>
      </c>
      <c r="J5" s="442">
        <v>4.2132535603386066E-4</v>
      </c>
      <c r="K5" s="442">
        <v>1.2138507900166937E-6</v>
      </c>
      <c r="L5" s="442">
        <v>4.5167376901335968E-3</v>
      </c>
      <c r="M5" s="442">
        <v>2.1133174508797887E-5</v>
      </c>
      <c r="N5" s="442">
        <v>6.9079776915336615E-6</v>
      </c>
      <c r="O5" s="442">
        <v>2.1557207396441692E-5</v>
      </c>
      <c r="P5" s="442">
        <v>7.1530231320342621E-6</v>
      </c>
      <c r="Q5" s="442">
        <v>8.8385583181258413E-6</v>
      </c>
      <c r="R5" s="442">
        <v>1.1754358237998293E-5</v>
      </c>
      <c r="S5" s="442">
        <v>2.0380978926901439E-5</v>
      </c>
      <c r="T5" s="442">
        <v>1.2972502196167674E-5</v>
      </c>
      <c r="U5" s="442">
        <v>1.8741315717140391E-5</v>
      </c>
      <c r="V5" s="442">
        <v>2.180013012307425E-5</v>
      </c>
      <c r="W5" s="442">
        <v>1.6665057260626373E-5</v>
      </c>
      <c r="X5" s="442">
        <v>1.0001074521562938E-3</v>
      </c>
      <c r="Y5" s="442">
        <v>2.8759179591483688E-4</v>
      </c>
      <c r="Z5" s="442">
        <v>8.9918582798850438E-6</v>
      </c>
      <c r="AA5" s="442">
        <v>3.0261091095589402E-5</v>
      </c>
      <c r="AB5" s="442">
        <v>1.0249228580183005E-5</v>
      </c>
      <c r="AC5" s="442">
        <v>4.778002073446948E-5</v>
      </c>
      <c r="AD5" s="442">
        <v>1.3289100650472424E-5</v>
      </c>
      <c r="AE5" s="442">
        <v>4.4553375248057957E-6</v>
      </c>
      <c r="AF5" s="442">
        <v>7.2004235046405605E-6</v>
      </c>
      <c r="AG5" s="442">
        <v>3.2339291334907828E-5</v>
      </c>
      <c r="AH5" s="442">
        <v>1.372743957542457E-5</v>
      </c>
      <c r="AI5" s="442">
        <v>6.4910783372161389E-4</v>
      </c>
      <c r="AJ5" s="442">
        <v>5.5002497528810329E-4</v>
      </c>
      <c r="AK5" s="442">
        <v>5.6593578674608966E-4</v>
      </c>
      <c r="AL5" s="442">
        <v>1.3321320324210531E-5</v>
      </c>
      <c r="AM5" s="442">
        <v>4.9465889910820229E-3</v>
      </c>
      <c r="AN5" s="442">
        <v>6.7567112920915144E-5</v>
      </c>
      <c r="AO5" s="442">
        <v>5.9021414593092289E-5</v>
      </c>
      <c r="AP5" s="317">
        <f t="shared" ref="AP5:AP44" si="0">SUM(C5:AN5)</f>
        <v>1.1140156530179446</v>
      </c>
    </row>
    <row r="6" spans="1:42" ht="12.5" x14ac:dyDescent="0.2">
      <c r="A6" s="267" t="s">
        <v>445</v>
      </c>
      <c r="B6" s="272" t="s">
        <v>446</v>
      </c>
      <c r="C6" s="442">
        <v>2.1510376348024077E-5</v>
      </c>
      <c r="D6" s="442">
        <v>1.0076551005356034</v>
      </c>
      <c r="E6" s="442">
        <v>1.2369774230881153E-6</v>
      </c>
      <c r="F6" s="442">
        <v>2.1585577646465541E-7</v>
      </c>
      <c r="G6" s="442">
        <v>3.8099022453235779E-5</v>
      </c>
      <c r="H6" s="442">
        <v>2.088347536282065E-6</v>
      </c>
      <c r="I6" s="442">
        <v>1.8400221235576187E-3</v>
      </c>
      <c r="J6" s="442">
        <v>1.5825045372735298E-5</v>
      </c>
      <c r="K6" s="442">
        <v>1.1866438204137586E-7</v>
      </c>
      <c r="L6" s="442">
        <v>2.8289843298439321E-6</v>
      </c>
      <c r="M6" s="442">
        <v>8.8325926219101523E-6</v>
      </c>
      <c r="N6" s="442">
        <v>5.9455274271190915E-7</v>
      </c>
      <c r="O6" s="442">
        <v>2.0320003108322186E-6</v>
      </c>
      <c r="P6" s="442">
        <v>1.9264274715907412E-6</v>
      </c>
      <c r="Q6" s="442">
        <v>1.308525162952467E-6</v>
      </c>
      <c r="R6" s="442">
        <v>1.0833004022464763E-6</v>
      </c>
      <c r="S6" s="442">
        <v>2.82809622602055E-6</v>
      </c>
      <c r="T6" s="442">
        <v>2.849433540310069E-6</v>
      </c>
      <c r="U6" s="442">
        <v>3.3750514519736193E-6</v>
      </c>
      <c r="V6" s="442">
        <v>2.9679974654763478E-6</v>
      </c>
      <c r="W6" s="442">
        <v>1.0375867615743345E-6</v>
      </c>
      <c r="X6" s="442">
        <v>4.4573247837943522E-5</v>
      </c>
      <c r="Y6" s="442">
        <v>2.202161742108866E-5</v>
      </c>
      <c r="Z6" s="442">
        <v>1.479159575582748E-6</v>
      </c>
      <c r="AA6" s="442">
        <v>2.7193143381418853E-6</v>
      </c>
      <c r="AB6" s="442">
        <v>3.0508847205568241E-6</v>
      </c>
      <c r="AC6" s="442">
        <v>4.1852514889312634E-6</v>
      </c>
      <c r="AD6" s="442">
        <v>3.3831636054246939E-6</v>
      </c>
      <c r="AE6" s="442">
        <v>5.019619734296071E-7</v>
      </c>
      <c r="AF6" s="442">
        <v>1.8364711579494394E-6</v>
      </c>
      <c r="AG6" s="442">
        <v>4.4682807568030568E-6</v>
      </c>
      <c r="AH6" s="442">
        <v>1.8782791301902256E-6</v>
      </c>
      <c r="AI6" s="442">
        <v>7.5610516030434217E-6</v>
      </c>
      <c r="AJ6" s="442">
        <v>4.3736174192461864E-6</v>
      </c>
      <c r="AK6" s="442">
        <v>9.7084014875770616E-6</v>
      </c>
      <c r="AL6" s="442">
        <v>1.9729261104199401E-6</v>
      </c>
      <c r="AM6" s="442">
        <v>4.651170005996951E-5</v>
      </c>
      <c r="AN6" s="442">
        <v>1.9032972341618976E-4</v>
      </c>
      <c r="AO6" s="442">
        <v>3.936588297685335E-5</v>
      </c>
      <c r="AP6" s="318">
        <f t="shared" si="0"/>
        <v>1.0099564365490437</v>
      </c>
    </row>
    <row r="7" spans="1:42" ht="12.5" x14ac:dyDescent="0.2">
      <c r="A7" s="267" t="s">
        <v>447</v>
      </c>
      <c r="B7" s="272" t="s">
        <v>250</v>
      </c>
      <c r="C7" s="442">
        <v>2.7600188679690546E-6</v>
      </c>
      <c r="D7" s="442">
        <v>2.4916455179252078E-9</v>
      </c>
      <c r="E7" s="442">
        <v>1.0000028680163229</v>
      </c>
      <c r="F7" s="442">
        <v>8.9170657783201396E-9</v>
      </c>
      <c r="G7" s="442">
        <v>1.138170474139633E-4</v>
      </c>
      <c r="H7" s="442">
        <v>3.4483828527902492E-7</v>
      </c>
      <c r="I7" s="442">
        <v>2.6359887109934906E-7</v>
      </c>
      <c r="J7" s="442">
        <v>3.745905398293961E-7</v>
      </c>
      <c r="K7" s="442">
        <v>1.5637099189609584E-8</v>
      </c>
      <c r="L7" s="442">
        <v>4.7973484753494197E-8</v>
      </c>
      <c r="M7" s="442">
        <v>1.723121486694442E-7</v>
      </c>
      <c r="N7" s="442">
        <v>1.2008826177482067E-7</v>
      </c>
      <c r="O7" s="442">
        <v>4.6951959617301209E-7</v>
      </c>
      <c r="P7" s="442">
        <v>5.7907224496850186E-8</v>
      </c>
      <c r="Q7" s="442">
        <v>3.1501012413928513E-8</v>
      </c>
      <c r="R7" s="442">
        <v>5.2599865386580584E-8</v>
      </c>
      <c r="S7" s="442">
        <v>1.1490563390746573E-7</v>
      </c>
      <c r="T7" s="442">
        <v>8.533915429888972E-8</v>
      </c>
      <c r="U7" s="442">
        <v>6.7167543513334093E-8</v>
      </c>
      <c r="V7" s="442">
        <v>1.1709028262310366E-7</v>
      </c>
      <c r="W7" s="442">
        <v>3.3453552786308519E-8</v>
      </c>
      <c r="X7" s="442">
        <v>2.6822682580552812E-5</v>
      </c>
      <c r="Y7" s="442">
        <v>6.9393171472064091E-8</v>
      </c>
      <c r="Z7" s="442">
        <v>1.1888616706082117E-7</v>
      </c>
      <c r="AA7" s="442">
        <v>7.875251484317826E-8</v>
      </c>
      <c r="AB7" s="442">
        <v>6.7598990307005304E-8</v>
      </c>
      <c r="AC7" s="442">
        <v>1.0467903831992364E-7</v>
      </c>
      <c r="AD7" s="442">
        <v>2.3826930231054643E-7</v>
      </c>
      <c r="AE7" s="442">
        <v>1.096317959350614E-8</v>
      </c>
      <c r="AF7" s="442">
        <v>5.2898965298333423E-8</v>
      </c>
      <c r="AG7" s="442">
        <v>2.7520212306005945E-7</v>
      </c>
      <c r="AH7" s="442">
        <v>1.4298255521566142E-7</v>
      </c>
      <c r="AI7" s="442">
        <v>5.4489306708460272E-7</v>
      </c>
      <c r="AJ7" s="442">
        <v>1.3100412360724609E-6</v>
      </c>
      <c r="AK7" s="442">
        <v>7.2022862428791155E-7</v>
      </c>
      <c r="AL7" s="442">
        <v>9.7704098496945148E-8</v>
      </c>
      <c r="AM7" s="442">
        <v>9.9140357079317154E-6</v>
      </c>
      <c r="AN7" s="442">
        <v>1.0768962396576517E-6</v>
      </c>
      <c r="AO7" s="442">
        <v>5.7655287655730794E-7</v>
      </c>
      <c r="AP7" s="318">
        <f t="shared" si="0"/>
        <v>1.0001634711214347</v>
      </c>
    </row>
    <row r="8" spans="1:42" ht="12.5" x14ac:dyDescent="0.2">
      <c r="A8" s="267" t="s">
        <v>448</v>
      </c>
      <c r="B8" s="272" t="s">
        <v>27</v>
      </c>
      <c r="C8" s="442">
        <v>3.7471518957223099E-6</v>
      </c>
      <c r="D8" s="442">
        <v>6.7794104768067095E-7</v>
      </c>
      <c r="E8" s="442">
        <v>3.55588500230544E-5</v>
      </c>
      <c r="F8" s="442">
        <v>1.0000172598241956</v>
      </c>
      <c r="G8" s="442">
        <v>5.7675519976720985E-6</v>
      </c>
      <c r="H8" s="442">
        <v>4.8783321180843977E-6</v>
      </c>
      <c r="I8" s="442">
        <v>4.1723274453163551E-5</v>
      </c>
      <c r="J8" s="442">
        <v>5.8942870829653538E-5</v>
      </c>
      <c r="K8" s="442">
        <v>3.8127274717460729E-3</v>
      </c>
      <c r="L8" s="442">
        <v>6.264839318121469E-6</v>
      </c>
      <c r="M8" s="442">
        <v>4.5752345703625096E-4</v>
      </c>
      <c r="N8" s="442">
        <v>3.7089407492157478E-4</v>
      </c>
      <c r="O8" s="442">
        <v>1.0159366009007465E-3</v>
      </c>
      <c r="P8" s="442">
        <v>2.4926565515296749E-5</v>
      </c>
      <c r="Q8" s="442">
        <v>1.279920449552906E-5</v>
      </c>
      <c r="R8" s="442">
        <v>9.4791993696229685E-6</v>
      </c>
      <c r="S8" s="442">
        <v>8.1896958566030018E-6</v>
      </c>
      <c r="T8" s="442">
        <v>1.0570067015462478E-5</v>
      </c>
      <c r="U8" s="442">
        <v>1.1764267188153907E-5</v>
      </c>
      <c r="V8" s="442">
        <v>6.7417162522343057E-6</v>
      </c>
      <c r="W8" s="442">
        <v>9.0244468839261436E-6</v>
      </c>
      <c r="X8" s="442">
        <v>1.3173432841585367E-5</v>
      </c>
      <c r="Y8" s="442">
        <v>5.3168481326738161E-5</v>
      </c>
      <c r="Z8" s="442">
        <v>1.9544640007863527E-3</v>
      </c>
      <c r="AA8" s="442">
        <v>9.1356705337694695E-6</v>
      </c>
      <c r="AB8" s="442">
        <v>1.0244566921320324E-5</v>
      </c>
      <c r="AC8" s="442">
        <v>3.0733556629706802E-6</v>
      </c>
      <c r="AD8" s="442">
        <v>1.2572166404391042E-6</v>
      </c>
      <c r="AE8" s="442">
        <v>7.6706841140514201E-7</v>
      </c>
      <c r="AF8" s="442">
        <v>1.4393050575443899E-5</v>
      </c>
      <c r="AG8" s="442">
        <v>6.2403196261191257E-7</v>
      </c>
      <c r="AH8" s="442">
        <v>4.8989137558403285E-6</v>
      </c>
      <c r="AI8" s="442">
        <v>3.9387109532463887E-6</v>
      </c>
      <c r="AJ8" s="442">
        <v>2.2926151740650247E-6</v>
      </c>
      <c r="AK8" s="442">
        <v>2.4272090257708295E-6</v>
      </c>
      <c r="AL8" s="442">
        <v>1.7081163975207047E-6</v>
      </c>
      <c r="AM8" s="442">
        <v>5.679297109103047E-6</v>
      </c>
      <c r="AN8" s="442">
        <v>6.0372202806094066E-6</v>
      </c>
      <c r="AO8" s="442">
        <v>9.5602371850686724E-6</v>
      </c>
      <c r="AP8" s="318">
        <f t="shared" si="0"/>
        <v>1.0080126803614193</v>
      </c>
    </row>
    <row r="9" spans="1:42" ht="12.5" x14ac:dyDescent="0.2">
      <c r="A9" s="267" t="s">
        <v>449</v>
      </c>
      <c r="B9" s="272" t="s">
        <v>191</v>
      </c>
      <c r="C9" s="442">
        <v>2.4975558017871363E-2</v>
      </c>
      <c r="D9" s="442">
        <v>1.5650668806482987E-6</v>
      </c>
      <c r="E9" s="442">
        <v>2.6146558444066149E-2</v>
      </c>
      <c r="F9" s="442">
        <v>1.5364749749146297E-6</v>
      </c>
      <c r="G9" s="442">
        <v>1.0400779121000427</v>
      </c>
      <c r="H9" s="442">
        <v>6.8442653426842445E-4</v>
      </c>
      <c r="I9" s="442">
        <v>3.8638572806750808E-4</v>
      </c>
      <c r="J9" s="442">
        <v>1.3695257709537762E-3</v>
      </c>
      <c r="K9" s="442">
        <v>1.3956751105509091E-6</v>
      </c>
      <c r="L9" s="442">
        <v>1.1283086438582437E-4</v>
      </c>
      <c r="M9" s="442">
        <v>1.7421072097430543E-4</v>
      </c>
      <c r="N9" s="442">
        <v>6.2426054497121395E-6</v>
      </c>
      <c r="O9" s="442">
        <v>1.9059293584118687E-5</v>
      </c>
      <c r="P9" s="442">
        <v>6.3887563079633396E-6</v>
      </c>
      <c r="Q9" s="442">
        <v>5.8873466477147601E-6</v>
      </c>
      <c r="R9" s="442">
        <v>6.8766653479905275E-6</v>
      </c>
      <c r="S9" s="442">
        <v>7.7924416009020429E-6</v>
      </c>
      <c r="T9" s="442">
        <v>7.1591988441100182E-6</v>
      </c>
      <c r="U9" s="442">
        <v>7.0022167618108813E-6</v>
      </c>
      <c r="V9" s="442">
        <v>9.9601632200614928E-6</v>
      </c>
      <c r="W9" s="442">
        <v>4.7158820609849297E-6</v>
      </c>
      <c r="X9" s="442">
        <v>8.9934233484086513E-4</v>
      </c>
      <c r="Y9" s="442">
        <v>3.1370799141459434E-5</v>
      </c>
      <c r="Z9" s="442">
        <v>6.9162930749931633E-6</v>
      </c>
      <c r="AA9" s="442">
        <v>1.0373278483702026E-5</v>
      </c>
      <c r="AB9" s="442">
        <v>1.1123937657557928E-5</v>
      </c>
      <c r="AC9" s="442">
        <v>4.6257287313408173E-5</v>
      </c>
      <c r="AD9" s="442">
        <v>1.4217625491598006E-5</v>
      </c>
      <c r="AE9" s="442">
        <v>4.7377712391289457E-6</v>
      </c>
      <c r="AF9" s="442">
        <v>3.3227205881968658E-5</v>
      </c>
      <c r="AG9" s="442">
        <v>7.913241726433562E-5</v>
      </c>
      <c r="AH9" s="442">
        <v>7.206311723388878E-5</v>
      </c>
      <c r="AI9" s="442">
        <v>1.1249786079415044E-3</v>
      </c>
      <c r="AJ9" s="442">
        <v>1.2731920774352013E-3</v>
      </c>
      <c r="AK9" s="442">
        <v>3.2723166876499242E-4</v>
      </c>
      <c r="AL9" s="442">
        <v>1.5317087845287443E-5</v>
      </c>
      <c r="AM9" s="442">
        <v>1.8752499360725657E-2</v>
      </c>
      <c r="AN9" s="442">
        <v>8.1185734789494552E-5</v>
      </c>
      <c r="AO9" s="442">
        <v>4.8447126317852616E-4</v>
      </c>
      <c r="AP9" s="318">
        <f t="shared" si="0"/>
        <v>1.116796156572547</v>
      </c>
    </row>
    <row r="10" spans="1:42" ht="12.5" x14ac:dyDescent="0.2">
      <c r="A10" s="281" t="s">
        <v>450</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451</v>
      </c>
      <c r="B11" s="283" t="s">
        <v>285</v>
      </c>
      <c r="C11" s="442">
        <v>6.2841076962370374E-3</v>
      </c>
      <c r="D11" s="442">
        <v>4.8499017713220963E-5</v>
      </c>
      <c r="E11" s="442">
        <v>2.6476669659569795E-4</v>
      </c>
      <c r="F11" s="442">
        <v>1.1974121427755713E-4</v>
      </c>
      <c r="G11" s="442">
        <v>4.278880707414166E-3</v>
      </c>
      <c r="H11" s="442">
        <v>1.0395035822097583E-3</v>
      </c>
      <c r="I11" s="442">
        <v>1.0652336797469173</v>
      </c>
      <c r="J11" s="442">
        <v>3.2795957172251952E-3</v>
      </c>
      <c r="K11" s="442">
        <v>5.8850978673735504E-5</v>
      </c>
      <c r="L11" s="442">
        <v>1.5872930277274794E-3</v>
      </c>
      <c r="M11" s="442">
        <v>5.0218617176334829E-3</v>
      </c>
      <c r="N11" s="442">
        <v>2.7590245529325906E-4</v>
      </c>
      <c r="O11" s="442">
        <v>9.3372290888990041E-4</v>
      </c>
      <c r="P11" s="442">
        <v>1.0772459305364781E-3</v>
      </c>
      <c r="Q11" s="442">
        <v>7.3731675914126863E-4</v>
      </c>
      <c r="R11" s="442">
        <v>5.955648650461825E-4</v>
      </c>
      <c r="S11" s="442">
        <v>1.5760924799201835E-3</v>
      </c>
      <c r="T11" s="442">
        <v>1.5992736588083668E-3</v>
      </c>
      <c r="U11" s="442">
        <v>1.9149249399432902E-3</v>
      </c>
      <c r="V11" s="442">
        <v>1.652213981606463E-3</v>
      </c>
      <c r="W11" s="442">
        <v>5.8082685282844469E-4</v>
      </c>
      <c r="X11" s="442">
        <v>1.2272611891864016E-2</v>
      </c>
      <c r="Y11" s="442">
        <v>1.1035047850634173E-2</v>
      </c>
      <c r="Z11" s="442">
        <v>7.747095668304959E-4</v>
      </c>
      <c r="AA11" s="442">
        <v>1.4807651058820438E-3</v>
      </c>
      <c r="AB11" s="442">
        <v>1.7262945622217773E-3</v>
      </c>
      <c r="AC11" s="442">
        <v>2.3567484922871209E-3</v>
      </c>
      <c r="AD11" s="442">
        <v>1.831217406039433E-3</v>
      </c>
      <c r="AE11" s="442">
        <v>2.6468344750196543E-4</v>
      </c>
      <c r="AF11" s="442">
        <v>1.0296600525869608E-3</v>
      </c>
      <c r="AG11" s="442">
        <v>2.3693505820906076E-3</v>
      </c>
      <c r="AH11" s="442">
        <v>9.9794077185645191E-4</v>
      </c>
      <c r="AI11" s="442">
        <v>2.6012655059055598E-3</v>
      </c>
      <c r="AJ11" s="442">
        <v>1.2901094476939318E-3</v>
      </c>
      <c r="AK11" s="442">
        <v>5.2391732988259342E-3</v>
      </c>
      <c r="AL11" s="442">
        <v>1.0803853925987256E-3</v>
      </c>
      <c r="AM11" s="442">
        <v>2.0076774648473904E-3</v>
      </c>
      <c r="AN11" s="442">
        <v>0.10965508023281051</v>
      </c>
      <c r="AO11" s="442">
        <v>2.2501135573622232E-2</v>
      </c>
      <c r="AP11" s="318">
        <f t="shared" si="0"/>
        <v>1.2561725860071156</v>
      </c>
    </row>
    <row r="12" spans="1:42" ht="12.5" x14ac:dyDescent="0.2">
      <c r="A12" s="281" t="s">
        <v>452</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453</v>
      </c>
      <c r="B13" s="283" t="s">
        <v>30</v>
      </c>
      <c r="C13" s="442">
        <v>5.6715693883074771E-4</v>
      </c>
      <c r="D13" s="442">
        <v>1.6796603137068244E-4</v>
      </c>
      <c r="E13" s="442">
        <v>9.2942620037692221E-3</v>
      </c>
      <c r="F13" s="442">
        <v>3.2673678005677772E-3</v>
      </c>
      <c r="G13" s="442">
        <v>4.2276535475077072E-4</v>
      </c>
      <c r="H13" s="442">
        <v>4.9569909103169927E-4</v>
      </c>
      <c r="I13" s="442">
        <v>3.8767052501800114E-4</v>
      </c>
      <c r="J13" s="442">
        <v>5.3421296186206705E-3</v>
      </c>
      <c r="K13" s="442">
        <v>1.0040518114595827</v>
      </c>
      <c r="L13" s="442">
        <v>2.113542005269259E-4</v>
      </c>
      <c r="M13" s="442">
        <v>1.6310950298325771E-3</v>
      </c>
      <c r="N13" s="442">
        <v>1.6542043354363159E-3</v>
      </c>
      <c r="O13" s="442">
        <v>2.6249667522809569E-4</v>
      </c>
      <c r="P13" s="442">
        <v>3.1685169200126851E-4</v>
      </c>
      <c r="Q13" s="442">
        <v>1.6293017467237968E-4</v>
      </c>
      <c r="R13" s="442">
        <v>1.4012639169446196E-4</v>
      </c>
      <c r="S13" s="442">
        <v>1.0939730408010628E-4</v>
      </c>
      <c r="T13" s="442">
        <v>1.6127218178373464E-4</v>
      </c>
      <c r="U13" s="442">
        <v>1.2647419983737506E-4</v>
      </c>
      <c r="V13" s="442">
        <v>9.2589458523652821E-5</v>
      </c>
      <c r="W13" s="442">
        <v>1.9702905989576067E-4</v>
      </c>
      <c r="X13" s="442">
        <v>4.0813962468852581E-4</v>
      </c>
      <c r="Y13" s="442">
        <v>9.4634531397987868E-4</v>
      </c>
      <c r="Z13" s="442">
        <v>3.7422324280172521E-3</v>
      </c>
      <c r="AA13" s="442">
        <v>8.8229302683146362E-4</v>
      </c>
      <c r="AB13" s="442">
        <v>8.9846984589910352E-4</v>
      </c>
      <c r="AC13" s="442">
        <v>1.7257014624556385E-4</v>
      </c>
      <c r="AD13" s="442">
        <v>1.0999655489751725E-4</v>
      </c>
      <c r="AE13" s="442">
        <v>2.4043621706969204E-5</v>
      </c>
      <c r="AF13" s="442">
        <v>3.5660085677738148E-3</v>
      </c>
      <c r="AG13" s="442">
        <v>4.7565371736310797E-5</v>
      </c>
      <c r="AH13" s="442">
        <v>7.9651838291565922E-4</v>
      </c>
      <c r="AI13" s="442">
        <v>3.3318119269875397E-4</v>
      </c>
      <c r="AJ13" s="442">
        <v>2.0152372609390386E-4</v>
      </c>
      <c r="AK13" s="442">
        <v>3.3667952673250618E-4</v>
      </c>
      <c r="AL13" s="442">
        <v>1.9945570707098154E-4</v>
      </c>
      <c r="AM13" s="442">
        <v>4.9720181556983439E-4</v>
      </c>
      <c r="AN13" s="442">
        <v>2.8325176390600691E-4</v>
      </c>
      <c r="AO13" s="442">
        <v>1.3000508823559729E-3</v>
      </c>
      <c r="AP13" s="318">
        <f t="shared" si="0"/>
        <v>1.0425081261438192</v>
      </c>
    </row>
    <row r="14" spans="1:42" ht="12.5" x14ac:dyDescent="0.2">
      <c r="A14" s="281" t="s">
        <v>454</v>
      </c>
      <c r="B14" s="283" t="s">
        <v>455</v>
      </c>
      <c r="C14" s="442">
        <v>6.9486996925539933E-4</v>
      </c>
      <c r="D14" s="442">
        <v>1.0579363714940712E-5</v>
      </c>
      <c r="E14" s="442">
        <v>6.9438177461891328E-5</v>
      </c>
      <c r="F14" s="442">
        <v>2.956106892020006E-5</v>
      </c>
      <c r="G14" s="442">
        <v>1.4621268019646162E-3</v>
      </c>
      <c r="H14" s="442">
        <v>1.0720155602105663E-3</v>
      </c>
      <c r="I14" s="442">
        <v>1.7537219101965316E-3</v>
      </c>
      <c r="J14" s="442">
        <v>1.4439474730930095E-3</v>
      </c>
      <c r="K14" s="442">
        <v>1.4214591152504038E-5</v>
      </c>
      <c r="L14" s="442">
        <v>1.0151200684959822</v>
      </c>
      <c r="M14" s="442">
        <v>6.8735993215849993E-4</v>
      </c>
      <c r="N14" s="442">
        <v>9.8480982144981329E-5</v>
      </c>
      <c r="O14" s="442">
        <v>5.2289012186273131E-4</v>
      </c>
      <c r="P14" s="442">
        <v>4.3811288224938878E-4</v>
      </c>
      <c r="Q14" s="442">
        <v>1.0888452145946719E-3</v>
      </c>
      <c r="R14" s="442">
        <v>1.6236636242120391E-3</v>
      </c>
      <c r="S14" s="442">
        <v>3.1051848743641371E-3</v>
      </c>
      <c r="T14" s="442">
        <v>1.5605771726810874E-3</v>
      </c>
      <c r="U14" s="442">
        <v>3.0523566733432666E-3</v>
      </c>
      <c r="V14" s="442">
        <v>3.2257744078158404E-3</v>
      </c>
      <c r="W14" s="442">
        <v>3.1036670338837132E-3</v>
      </c>
      <c r="X14" s="442">
        <v>5.0558780594857416E-3</v>
      </c>
      <c r="Y14" s="442">
        <v>1.1916040320596485E-3</v>
      </c>
      <c r="Z14" s="442">
        <v>9.6775784564651386E-5</v>
      </c>
      <c r="AA14" s="442">
        <v>3.1327408422451701E-3</v>
      </c>
      <c r="AB14" s="442">
        <v>1.1384763000988069E-3</v>
      </c>
      <c r="AC14" s="442">
        <v>4.897169098759238E-4</v>
      </c>
      <c r="AD14" s="442">
        <v>3.5678989558210169E-4</v>
      </c>
      <c r="AE14" s="442">
        <v>6.2526781735477895E-5</v>
      </c>
      <c r="AF14" s="442">
        <v>2.2460554280654909E-4</v>
      </c>
      <c r="AG14" s="442">
        <v>7.0714606558937049E-4</v>
      </c>
      <c r="AH14" s="442">
        <v>2.8403330638299108E-4</v>
      </c>
      <c r="AI14" s="442">
        <v>4.7989966961834796E-4</v>
      </c>
      <c r="AJ14" s="442">
        <v>2.753492134546205E-4</v>
      </c>
      <c r="AK14" s="442">
        <v>8.1502041063608499E-4</v>
      </c>
      <c r="AL14" s="442">
        <v>1.2460799111472501E-3</v>
      </c>
      <c r="AM14" s="442">
        <v>4.745493693061126E-4</v>
      </c>
      <c r="AN14" s="442">
        <v>2.6287329566683309E-3</v>
      </c>
      <c r="AO14" s="442">
        <v>1.2950972382469452E-3</v>
      </c>
      <c r="AP14" s="318">
        <f t="shared" si="0"/>
        <v>1.0588373813825198</v>
      </c>
    </row>
    <row r="15" spans="1:42" ht="12.5" x14ac:dyDescent="0.2">
      <c r="A15" s="281" t="s">
        <v>456</v>
      </c>
      <c r="B15" s="283" t="s">
        <v>31</v>
      </c>
      <c r="C15" s="442">
        <v>2.6872415229664873E-4</v>
      </c>
      <c r="D15" s="442">
        <v>9.9680292173935795E-7</v>
      </c>
      <c r="E15" s="442">
        <v>7.8616480604991206E-6</v>
      </c>
      <c r="F15" s="442">
        <v>1.1579365450923829E-5</v>
      </c>
      <c r="G15" s="442">
        <v>1.4832752518391601E-4</v>
      </c>
      <c r="H15" s="442">
        <v>3.2053424731547004E-5</v>
      </c>
      <c r="I15" s="442">
        <v>2.7477412334049091E-4</v>
      </c>
      <c r="J15" s="442">
        <v>6.1865061010886869E-4</v>
      </c>
      <c r="K15" s="442">
        <v>9.6009568754196878E-5</v>
      </c>
      <c r="L15" s="442">
        <v>2.7813994985751046E-4</v>
      </c>
      <c r="M15" s="442">
        <v>1.0075159754147991</v>
      </c>
      <c r="N15" s="442">
        <v>4.901913767284907E-4</v>
      </c>
      <c r="O15" s="442">
        <v>8.8549594751031828E-4</v>
      </c>
      <c r="P15" s="442">
        <v>3.7893144745934258E-4</v>
      </c>
      <c r="Q15" s="442">
        <v>6.2187096604855209E-4</v>
      </c>
      <c r="R15" s="442">
        <v>4.2832498041675375E-4</v>
      </c>
      <c r="S15" s="442">
        <v>1.7357853828037877E-3</v>
      </c>
      <c r="T15" s="442">
        <v>3.1462937061141789E-3</v>
      </c>
      <c r="U15" s="442">
        <v>8.567170111396027E-4</v>
      </c>
      <c r="V15" s="442">
        <v>2.9997916923116036E-4</v>
      </c>
      <c r="W15" s="442">
        <v>5.7319679961103276E-4</v>
      </c>
      <c r="X15" s="442">
        <v>8.0171075756736308E-4</v>
      </c>
      <c r="Y15" s="442">
        <v>4.9534401010491291E-3</v>
      </c>
      <c r="Z15" s="442">
        <v>7.2187229188448458E-5</v>
      </c>
      <c r="AA15" s="442">
        <v>6.2088681997396467E-4</v>
      </c>
      <c r="AB15" s="442">
        <v>8.2616843380222928E-5</v>
      </c>
      <c r="AC15" s="442">
        <v>4.8838926639971178E-5</v>
      </c>
      <c r="AD15" s="442">
        <v>3.1679069147445886E-5</v>
      </c>
      <c r="AE15" s="442">
        <v>5.8882269575078768E-5</v>
      </c>
      <c r="AF15" s="442">
        <v>2.1162658486940707E-5</v>
      </c>
      <c r="AG15" s="442">
        <v>3.4041184838166672E-5</v>
      </c>
      <c r="AH15" s="442">
        <v>7.3396806502001765E-5</v>
      </c>
      <c r="AI15" s="442">
        <v>2.2054374482190149E-4</v>
      </c>
      <c r="AJ15" s="442">
        <v>9.433471711417152E-5</v>
      </c>
      <c r="AK15" s="442">
        <v>8.1334489657394497E-5</v>
      </c>
      <c r="AL15" s="442">
        <v>1.2851140242675741E-4</v>
      </c>
      <c r="AM15" s="442">
        <v>1.499681306817966E-4</v>
      </c>
      <c r="AN15" s="442">
        <v>1.9203857247904473E-4</v>
      </c>
      <c r="AO15" s="442">
        <v>4.7718723994442653E-4</v>
      </c>
      <c r="AP15" s="318">
        <f t="shared" si="0"/>
        <v>1.0263354530960982</v>
      </c>
    </row>
    <row r="16" spans="1:42" ht="12.5" x14ac:dyDescent="0.2">
      <c r="A16" s="281" t="s">
        <v>457</v>
      </c>
      <c r="B16" s="283" t="s">
        <v>32</v>
      </c>
      <c r="C16" s="442">
        <v>5.9879139053547276E-5</v>
      </c>
      <c r="D16" s="442">
        <v>2.7948884965803187E-6</v>
      </c>
      <c r="E16" s="442">
        <v>9.5538026097904422E-6</v>
      </c>
      <c r="F16" s="442">
        <v>8.5645486564562895E-4</v>
      </c>
      <c r="G16" s="442">
        <v>1.2673473919384387E-4</v>
      </c>
      <c r="H16" s="442">
        <v>9.7215177120025281E-5</v>
      </c>
      <c r="I16" s="442">
        <v>1.2678577069008992E-3</v>
      </c>
      <c r="J16" s="442">
        <v>1.9800694384010533E-4</v>
      </c>
      <c r="K16" s="442">
        <v>2.9196030365312112E-5</v>
      </c>
      <c r="L16" s="442">
        <v>5.3236175556391099E-4</v>
      </c>
      <c r="M16" s="442">
        <v>1.5008096758056808E-3</v>
      </c>
      <c r="N16" s="442">
        <v>1.0758925899526115</v>
      </c>
      <c r="O16" s="442">
        <v>2.4303385382850012E-4</v>
      </c>
      <c r="P16" s="442">
        <v>3.459173473189376E-2</v>
      </c>
      <c r="Q16" s="442">
        <v>1.7695775307151818E-2</v>
      </c>
      <c r="R16" s="442">
        <v>1.4154670255535438E-2</v>
      </c>
      <c r="S16" s="442">
        <v>4.1358872965089766E-3</v>
      </c>
      <c r="T16" s="442">
        <v>1.2756092309128097E-3</v>
      </c>
      <c r="U16" s="442">
        <v>7.0642934820392455E-3</v>
      </c>
      <c r="V16" s="442">
        <v>1.8749026160129513E-3</v>
      </c>
      <c r="W16" s="442">
        <v>8.7363292433304991E-3</v>
      </c>
      <c r="X16" s="442">
        <v>1.3229353250543763E-3</v>
      </c>
      <c r="Y16" s="442">
        <v>5.3033946135548947E-3</v>
      </c>
      <c r="Z16" s="442">
        <v>8.3427608834218974E-5</v>
      </c>
      <c r="AA16" s="442">
        <v>2.1757273417355913E-4</v>
      </c>
      <c r="AB16" s="442">
        <v>3.8993329684487742E-5</v>
      </c>
      <c r="AC16" s="442">
        <v>9.173991633379996E-5</v>
      </c>
      <c r="AD16" s="442">
        <v>4.5200083339279719E-5</v>
      </c>
      <c r="AE16" s="442">
        <v>6.0110321860727346E-5</v>
      </c>
      <c r="AF16" s="442">
        <v>5.9336975717326537E-5</v>
      </c>
      <c r="AG16" s="442">
        <v>4.6986396926114739E-5</v>
      </c>
      <c r="AH16" s="442">
        <v>1.5615382184888525E-4</v>
      </c>
      <c r="AI16" s="442">
        <v>6.5834222978033532E-5</v>
      </c>
      <c r="AJ16" s="442">
        <v>5.2626338840531988E-5</v>
      </c>
      <c r="AK16" s="442">
        <v>1.020932616190398E-4</v>
      </c>
      <c r="AL16" s="442">
        <v>1.9298281064970661E-4</v>
      </c>
      <c r="AM16" s="442">
        <v>6.7764235710559954E-5</v>
      </c>
      <c r="AN16" s="442">
        <v>2.3600346146672338E-4</v>
      </c>
      <c r="AO16" s="442">
        <v>7.1855064001652468E-4</v>
      </c>
      <c r="AP16" s="318">
        <f t="shared" si="0"/>
        <v>1.1784888461530132</v>
      </c>
    </row>
    <row r="17" spans="1:42" ht="12.5" x14ac:dyDescent="0.2">
      <c r="A17" s="281" t="s">
        <v>458</v>
      </c>
      <c r="B17" s="283" t="s">
        <v>33</v>
      </c>
      <c r="C17" s="442">
        <v>2.4281537915406059E-5</v>
      </c>
      <c r="D17" s="442">
        <v>1.047661003105751E-6</v>
      </c>
      <c r="E17" s="442">
        <v>8.2332117769213242E-6</v>
      </c>
      <c r="F17" s="442">
        <v>1.9648820527411352E-4</v>
      </c>
      <c r="G17" s="442">
        <v>2.2282419693818331E-4</v>
      </c>
      <c r="H17" s="442">
        <v>4.9088969709786449E-5</v>
      </c>
      <c r="I17" s="442">
        <v>3.4119812387649968E-4</v>
      </c>
      <c r="J17" s="442">
        <v>6.211383353931304E-4</v>
      </c>
      <c r="K17" s="442">
        <v>8.837244118336555E-6</v>
      </c>
      <c r="L17" s="442">
        <v>2.8799799888921327E-4</v>
      </c>
      <c r="M17" s="442">
        <v>1.1607157012903499E-3</v>
      </c>
      <c r="N17" s="442">
        <v>1.0686051778115693E-3</v>
      </c>
      <c r="O17" s="442">
        <v>1.0464191853923039</v>
      </c>
      <c r="P17" s="442">
        <v>7.8949962589681798E-3</v>
      </c>
      <c r="Q17" s="442">
        <v>4.5791934884624472E-3</v>
      </c>
      <c r="R17" s="442">
        <v>2.429989834566782E-3</v>
      </c>
      <c r="S17" s="442">
        <v>4.5720632032521125E-3</v>
      </c>
      <c r="T17" s="442">
        <v>5.4672663031612523E-3</v>
      </c>
      <c r="U17" s="442">
        <v>7.663575687019945E-3</v>
      </c>
      <c r="V17" s="442">
        <v>4.9518494521701194E-3</v>
      </c>
      <c r="W17" s="442">
        <v>3.1216130054714918E-3</v>
      </c>
      <c r="X17" s="442">
        <v>2.630709450579419E-3</v>
      </c>
      <c r="Y17" s="442">
        <v>1.5035913887152426E-3</v>
      </c>
      <c r="Z17" s="442">
        <v>3.6633369304249101E-5</v>
      </c>
      <c r="AA17" s="442">
        <v>7.4471753486825368E-5</v>
      </c>
      <c r="AB17" s="442">
        <v>2.2260244201652752E-5</v>
      </c>
      <c r="AC17" s="442">
        <v>3.8369469062985778E-5</v>
      </c>
      <c r="AD17" s="442">
        <v>3.8722826701300487E-5</v>
      </c>
      <c r="AE17" s="442">
        <v>1.8157564536259356E-5</v>
      </c>
      <c r="AF17" s="442">
        <v>2.2242402721016547E-5</v>
      </c>
      <c r="AG17" s="442">
        <v>4.1713200382429866E-5</v>
      </c>
      <c r="AH17" s="442">
        <v>9.5808000894455735E-5</v>
      </c>
      <c r="AI17" s="442">
        <v>6.3788788114573568E-5</v>
      </c>
      <c r="AJ17" s="442">
        <v>2.328137508202912E-4</v>
      </c>
      <c r="AK17" s="442">
        <v>1.4139036463735883E-4</v>
      </c>
      <c r="AL17" s="442">
        <v>1.549032538794074E-4</v>
      </c>
      <c r="AM17" s="442">
        <v>5.547128635246834E-5</v>
      </c>
      <c r="AN17" s="442">
        <v>1.697619882952585E-4</v>
      </c>
      <c r="AO17" s="442">
        <v>4.6599647923580939E-4</v>
      </c>
      <c r="AP17" s="318">
        <f t="shared" si="0"/>
        <v>1.0964309980920581</v>
      </c>
    </row>
    <row r="18" spans="1:42" ht="12.5" x14ac:dyDescent="0.2">
      <c r="A18" s="281" t="s">
        <v>459</v>
      </c>
      <c r="B18" s="283" t="s">
        <v>34</v>
      </c>
      <c r="C18" s="442">
        <v>1.1087463825255385E-3</v>
      </c>
      <c r="D18" s="442">
        <v>4.3521891294030191E-5</v>
      </c>
      <c r="E18" s="442">
        <v>2.1545128750132005E-4</v>
      </c>
      <c r="F18" s="442">
        <v>2.5656201393725941E-2</v>
      </c>
      <c r="G18" s="442">
        <v>3.261158336625985E-3</v>
      </c>
      <c r="H18" s="442">
        <v>2.1078032956985942E-3</v>
      </c>
      <c r="I18" s="442">
        <v>5.8401387258153721E-3</v>
      </c>
      <c r="J18" s="442">
        <v>5.0160254732498051E-3</v>
      </c>
      <c r="K18" s="442">
        <v>7.1145555679782253E-4</v>
      </c>
      <c r="L18" s="442">
        <v>5.2132714110145464E-3</v>
      </c>
      <c r="M18" s="442">
        <v>6.0169850517474595E-3</v>
      </c>
      <c r="N18" s="442">
        <v>8.454600531530601E-4</v>
      </c>
      <c r="O18" s="442">
        <v>1.2776064857320218E-3</v>
      </c>
      <c r="P18" s="442">
        <v>1.0379390656299383</v>
      </c>
      <c r="Q18" s="442">
        <v>1.9600771325347037E-2</v>
      </c>
      <c r="R18" s="442">
        <v>1.7576846527530658E-2</v>
      </c>
      <c r="S18" s="442">
        <v>2.1527383401295275E-2</v>
      </c>
      <c r="T18" s="442">
        <v>1.1276255694629211E-2</v>
      </c>
      <c r="U18" s="442">
        <v>1.5023619525899284E-2</v>
      </c>
      <c r="V18" s="442">
        <v>1.490433292060714E-2</v>
      </c>
      <c r="W18" s="442">
        <v>6.0709421710351142E-3</v>
      </c>
      <c r="X18" s="442">
        <v>1.1257994190055003E-2</v>
      </c>
      <c r="Y18" s="442">
        <v>5.2522142486056765E-2</v>
      </c>
      <c r="Z18" s="442">
        <v>8.380073576860367E-4</v>
      </c>
      <c r="AA18" s="442">
        <v>2.286926074375503E-3</v>
      </c>
      <c r="AB18" s="442">
        <v>3.2661295559631312E-4</v>
      </c>
      <c r="AC18" s="442">
        <v>1.9090655584007342E-3</v>
      </c>
      <c r="AD18" s="442">
        <v>4.3673569461974486E-4</v>
      </c>
      <c r="AE18" s="442">
        <v>7.0729217036083947E-4</v>
      </c>
      <c r="AF18" s="442">
        <v>9.2399300009490804E-4</v>
      </c>
      <c r="AG18" s="442">
        <v>3.880743198882413E-4</v>
      </c>
      <c r="AH18" s="442">
        <v>2.9159493006778092E-3</v>
      </c>
      <c r="AI18" s="442">
        <v>6.71600369427211E-4</v>
      </c>
      <c r="AJ18" s="442">
        <v>5.4405774371148457E-4</v>
      </c>
      <c r="AK18" s="442">
        <v>1.7516783064852549E-3</v>
      </c>
      <c r="AL18" s="442">
        <v>1.249353948553425E-3</v>
      </c>
      <c r="AM18" s="442">
        <v>1.2436488793697517E-3</v>
      </c>
      <c r="AN18" s="442">
        <v>2.0725811156451306E-3</v>
      </c>
      <c r="AO18" s="442">
        <v>3.470943444960007E-3</v>
      </c>
      <c r="AP18" s="318">
        <f t="shared" si="0"/>
        <v>1.2832787560121675</v>
      </c>
    </row>
    <row r="19" spans="1:42" ht="12.5" x14ac:dyDescent="0.2">
      <c r="A19" s="281" t="s">
        <v>460</v>
      </c>
      <c r="B19" s="285" t="s">
        <v>269</v>
      </c>
      <c r="C19" s="442">
        <v>1.2183098375968603E-5</v>
      </c>
      <c r="D19" s="442">
        <v>1.2360095435134135E-6</v>
      </c>
      <c r="E19" s="442">
        <v>2.7689065510381216E-6</v>
      </c>
      <c r="F19" s="442">
        <v>4.1311427885094123E-6</v>
      </c>
      <c r="G19" s="442">
        <v>1.42462858716133E-5</v>
      </c>
      <c r="H19" s="442">
        <v>1.6956405126747516E-5</v>
      </c>
      <c r="I19" s="442">
        <v>6.5609166693666792E-5</v>
      </c>
      <c r="J19" s="442">
        <v>2.0999511767110125E-5</v>
      </c>
      <c r="K19" s="442">
        <v>3.4676783629354275E-6</v>
      </c>
      <c r="L19" s="442">
        <v>3.5967375220192078E-5</v>
      </c>
      <c r="M19" s="442">
        <v>2.1407133539690763E-4</v>
      </c>
      <c r="N19" s="442">
        <v>1.7844977833207164E-5</v>
      </c>
      <c r="O19" s="442">
        <v>9.8422925718115703E-6</v>
      </c>
      <c r="P19" s="442">
        <v>9.3099392950322479E-5</v>
      </c>
      <c r="Q19" s="442">
        <v>1.0115154989324575</v>
      </c>
      <c r="R19" s="442">
        <v>2.9007237814115783E-3</v>
      </c>
      <c r="S19" s="442">
        <v>1.151214544631169E-3</v>
      </c>
      <c r="T19" s="442">
        <v>2.0126931089424198E-4</v>
      </c>
      <c r="U19" s="442">
        <v>9.643238711769046E-4</v>
      </c>
      <c r="V19" s="442">
        <v>1.813103639868455E-4</v>
      </c>
      <c r="W19" s="442">
        <v>6.3297817666101716E-4</v>
      </c>
      <c r="X19" s="442">
        <v>8.6676293446547899E-5</v>
      </c>
      <c r="Y19" s="442">
        <v>5.2532071575057927E-4</v>
      </c>
      <c r="Z19" s="442">
        <v>3.3703413287357095E-5</v>
      </c>
      <c r="AA19" s="442">
        <v>8.0300268238230554E-4</v>
      </c>
      <c r="AB19" s="442">
        <v>2.9585466841705724E-5</v>
      </c>
      <c r="AC19" s="442">
        <v>3.5783755807279893E-5</v>
      </c>
      <c r="AD19" s="442">
        <v>4.6107849087262859E-5</v>
      </c>
      <c r="AE19" s="442">
        <v>1.0863362064231944E-5</v>
      </c>
      <c r="AF19" s="442">
        <v>2.6241142843292548E-5</v>
      </c>
      <c r="AG19" s="442">
        <v>7.9991197766508777E-5</v>
      </c>
      <c r="AH19" s="442">
        <v>6.6774441550997244E-5</v>
      </c>
      <c r="AI19" s="442">
        <v>3.6258634597733382E-5</v>
      </c>
      <c r="AJ19" s="442">
        <v>2.7720551762615268E-5</v>
      </c>
      <c r="AK19" s="442">
        <v>3.4782239130991166E-5</v>
      </c>
      <c r="AL19" s="442">
        <v>9.1520635532036287E-4</v>
      </c>
      <c r="AM19" s="442">
        <v>2.2566156634130427E-5</v>
      </c>
      <c r="AN19" s="442">
        <v>2.0142099164775141E-5</v>
      </c>
      <c r="AO19" s="442">
        <v>3.249005264151623E-5</v>
      </c>
      <c r="AP19" s="318">
        <f t="shared" si="0"/>
        <v>1.0208604689177112</v>
      </c>
    </row>
    <row r="20" spans="1:42" ht="12.5" x14ac:dyDescent="0.2">
      <c r="A20" s="281" t="s">
        <v>461</v>
      </c>
      <c r="B20" s="285" t="s">
        <v>270</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462</v>
      </c>
      <c r="B21" s="285" t="s">
        <v>271</v>
      </c>
      <c r="C21" s="442">
        <v>1.8194625524529782E-4</v>
      </c>
      <c r="D21" s="442">
        <v>4.6766179826258274E-6</v>
      </c>
      <c r="E21" s="442">
        <v>3.7464989523845186E-5</v>
      </c>
      <c r="F21" s="442">
        <v>1.6877516679991083E-5</v>
      </c>
      <c r="G21" s="442">
        <v>7.3187381258488053E-5</v>
      </c>
      <c r="H21" s="442">
        <v>5.7676553468124611E-5</v>
      </c>
      <c r="I21" s="442">
        <v>5.5659661147643154E-5</v>
      </c>
      <c r="J21" s="442">
        <v>6.2425564886041941E-5</v>
      </c>
      <c r="K21" s="442">
        <v>1.0499390213701497E-5</v>
      </c>
      <c r="L21" s="442">
        <v>5.7558403937527416E-5</v>
      </c>
      <c r="M21" s="442">
        <v>8.7126251692404663E-5</v>
      </c>
      <c r="N21" s="442">
        <v>2.5407175873838102E-5</v>
      </c>
      <c r="O21" s="442">
        <v>3.8301744520140896E-5</v>
      </c>
      <c r="P21" s="442">
        <v>4.9839792052430623E-5</v>
      </c>
      <c r="Q21" s="442">
        <v>1.0963123575152189E-3</v>
      </c>
      <c r="R21" s="442">
        <v>2.1270867869053458E-3</v>
      </c>
      <c r="S21" s="442">
        <v>1.0317943786259223</v>
      </c>
      <c r="T21" s="442">
        <v>6.2986596391527712E-5</v>
      </c>
      <c r="U21" s="442">
        <v>3.8416144247291827E-4</v>
      </c>
      <c r="V21" s="442">
        <v>5.3996490124084561E-4</v>
      </c>
      <c r="W21" s="442">
        <v>2.1156098156305291E-4</v>
      </c>
      <c r="X21" s="442">
        <v>2.2094143783553136E-4</v>
      </c>
      <c r="Y21" s="442">
        <v>2.1210656761589124E-4</v>
      </c>
      <c r="Z21" s="442">
        <v>8.4386798982801444E-5</v>
      </c>
      <c r="AA21" s="442">
        <v>1.6853999971213533E-4</v>
      </c>
      <c r="AB21" s="442">
        <v>1.1703264814449805E-4</v>
      </c>
      <c r="AC21" s="442">
        <v>5.3444831727907126E-4</v>
      </c>
      <c r="AD21" s="442">
        <v>1.5046930509079193E-4</v>
      </c>
      <c r="AE21" s="442">
        <v>2.0216011105550803E-5</v>
      </c>
      <c r="AF21" s="442">
        <v>9.9287097862333918E-5</v>
      </c>
      <c r="AG21" s="442">
        <v>2.1597707695096929E-4</v>
      </c>
      <c r="AH21" s="442">
        <v>1.2724281326111724E-3</v>
      </c>
      <c r="AI21" s="442">
        <v>1.2698093417539921E-4</v>
      </c>
      <c r="AJ21" s="442">
        <v>5.2036527709739934E-3</v>
      </c>
      <c r="AK21" s="442">
        <v>1.3476793907786077E-4</v>
      </c>
      <c r="AL21" s="442">
        <v>2.4155084096935883E-3</v>
      </c>
      <c r="AM21" s="442">
        <v>7.4264788962446777E-4</v>
      </c>
      <c r="AN21" s="442">
        <v>4.4608906209558982E-3</v>
      </c>
      <c r="AO21" s="442">
        <v>2.415000287273639E-3</v>
      </c>
      <c r="AP21" s="318">
        <f t="shared" si="0"/>
        <v>1.0531553809481855</v>
      </c>
    </row>
    <row r="22" spans="1:42" ht="12.5" x14ac:dyDescent="0.2">
      <c r="A22" s="281" t="s">
        <v>463</v>
      </c>
      <c r="B22" s="285" t="s">
        <v>281</v>
      </c>
      <c r="C22" s="442">
        <v>7.6759025395572779E-6</v>
      </c>
      <c r="D22" s="442">
        <v>8.7667992618429026E-7</v>
      </c>
      <c r="E22" s="442">
        <v>2.0386757870135267E-6</v>
      </c>
      <c r="F22" s="442">
        <v>3.2315501145033576E-6</v>
      </c>
      <c r="G22" s="442">
        <v>1.0730428474376965E-5</v>
      </c>
      <c r="H22" s="442">
        <v>1.1426427204532073E-5</v>
      </c>
      <c r="I22" s="442">
        <v>9.8620496303550419E-6</v>
      </c>
      <c r="J22" s="442">
        <v>1.2100704507210307E-5</v>
      </c>
      <c r="K22" s="442">
        <v>1.8112951156903563E-6</v>
      </c>
      <c r="L22" s="442">
        <v>9.6298895193142116E-6</v>
      </c>
      <c r="M22" s="442">
        <v>1.6571509480663025E-5</v>
      </c>
      <c r="N22" s="442">
        <v>5.02086498439294E-6</v>
      </c>
      <c r="O22" s="442">
        <v>1.0507766863865062E-5</v>
      </c>
      <c r="P22" s="442">
        <v>7.9007221916645404E-5</v>
      </c>
      <c r="Q22" s="442">
        <v>2.2604471600442386E-4</v>
      </c>
      <c r="R22" s="442">
        <v>2.7036299791741744E-4</v>
      </c>
      <c r="S22" s="442">
        <v>3.5961205480942596E-3</v>
      </c>
      <c r="T22" s="442">
        <v>1.0071591707813159</v>
      </c>
      <c r="U22" s="442">
        <v>3.7504910357777964E-3</v>
      </c>
      <c r="V22" s="442">
        <v>8.1678530241295778E-3</v>
      </c>
      <c r="W22" s="442">
        <v>3.7548914797069788E-4</v>
      </c>
      <c r="X22" s="442">
        <v>3.3634706477052854E-4</v>
      </c>
      <c r="Y22" s="442">
        <v>5.2177234300909314E-5</v>
      </c>
      <c r="Z22" s="442">
        <v>1.7490977294705737E-5</v>
      </c>
      <c r="AA22" s="442">
        <v>3.3490241363058052E-5</v>
      </c>
      <c r="AB22" s="442">
        <v>1.9394768253423542E-5</v>
      </c>
      <c r="AC22" s="442">
        <v>2.6358510903725773E-5</v>
      </c>
      <c r="AD22" s="442">
        <v>3.1430666919006154E-5</v>
      </c>
      <c r="AE22" s="442">
        <v>4.0463265177726745E-6</v>
      </c>
      <c r="AF22" s="442">
        <v>1.8612383125664326E-5</v>
      </c>
      <c r="AG22" s="442">
        <v>4.628076033257166E-5</v>
      </c>
      <c r="AH22" s="442">
        <v>9.9584985789820935E-5</v>
      </c>
      <c r="AI22" s="442">
        <v>6.9266370824860453E-5</v>
      </c>
      <c r="AJ22" s="442">
        <v>3.0826293699682609E-5</v>
      </c>
      <c r="AK22" s="442">
        <v>2.967171743771493E-5</v>
      </c>
      <c r="AL22" s="442">
        <v>5.0332175861718495E-4</v>
      </c>
      <c r="AM22" s="442">
        <v>1.7209817360212855E-5</v>
      </c>
      <c r="AN22" s="442">
        <v>5.0168479320170946E-4</v>
      </c>
      <c r="AO22" s="442">
        <v>2.5815990929131211E-4</v>
      </c>
      <c r="AP22" s="318">
        <f t="shared" si="0"/>
        <v>1.025563217887987</v>
      </c>
    </row>
    <row r="23" spans="1:42" ht="12.5" x14ac:dyDescent="0.2">
      <c r="A23" s="281" t="s">
        <v>464</v>
      </c>
      <c r="B23" s="283" t="s">
        <v>35</v>
      </c>
      <c r="C23" s="442">
        <v>1.3007985067654191E-5</v>
      </c>
      <c r="D23" s="442">
        <v>1.7080637741036807E-6</v>
      </c>
      <c r="E23" s="442">
        <v>3.9068116017520887E-6</v>
      </c>
      <c r="F23" s="442">
        <v>4.3069794360844974E-6</v>
      </c>
      <c r="G23" s="442">
        <v>1.4869728290533125E-5</v>
      </c>
      <c r="H23" s="442">
        <v>1.788300771257943E-5</v>
      </c>
      <c r="I23" s="442">
        <v>2.953420276442972E-5</v>
      </c>
      <c r="J23" s="442">
        <v>2.0506310827688207E-5</v>
      </c>
      <c r="K23" s="442">
        <v>3.4617133111432705E-6</v>
      </c>
      <c r="L23" s="442">
        <v>1.7443941321852116E-5</v>
      </c>
      <c r="M23" s="442">
        <v>2.7914145010307121E-5</v>
      </c>
      <c r="N23" s="442">
        <v>9.1227695352769978E-6</v>
      </c>
      <c r="O23" s="442">
        <v>1.2642813007112413E-5</v>
      </c>
      <c r="P23" s="442">
        <v>8.4075371119601546E-5</v>
      </c>
      <c r="Q23" s="442">
        <v>1.9284605963349852E-3</v>
      </c>
      <c r="R23" s="442">
        <v>1.8631415253642699E-3</v>
      </c>
      <c r="S23" s="442">
        <v>1.6562304040189605E-3</v>
      </c>
      <c r="T23" s="442">
        <v>1.6767881529493071E-3</v>
      </c>
      <c r="U23" s="442">
        <v>1.0092674709559928</v>
      </c>
      <c r="V23" s="442">
        <v>1.570636278088284E-3</v>
      </c>
      <c r="W23" s="442">
        <v>2.806880563764629E-3</v>
      </c>
      <c r="X23" s="442">
        <v>2.1236713038512759E-4</v>
      </c>
      <c r="Y23" s="442">
        <v>7.0430046014410374E-4</v>
      </c>
      <c r="Z23" s="442">
        <v>3.5838185619234072E-5</v>
      </c>
      <c r="AA23" s="442">
        <v>7.5145640866279003E-5</v>
      </c>
      <c r="AB23" s="442">
        <v>2.7628538130736542E-5</v>
      </c>
      <c r="AC23" s="442">
        <v>5.2666188278887564E-5</v>
      </c>
      <c r="AD23" s="442">
        <v>4.6158138520858169E-5</v>
      </c>
      <c r="AE23" s="442">
        <v>1.2420349797292809E-5</v>
      </c>
      <c r="AF23" s="442">
        <v>3.6263106314131504E-5</v>
      </c>
      <c r="AG23" s="442">
        <v>7.8562957045791491E-5</v>
      </c>
      <c r="AH23" s="442">
        <v>1.9486295610866459E-4</v>
      </c>
      <c r="AI23" s="442">
        <v>7.2396042996610317E-5</v>
      </c>
      <c r="AJ23" s="442">
        <v>3.6722680641620876E-5</v>
      </c>
      <c r="AK23" s="442">
        <v>3.6882554096489039E-5</v>
      </c>
      <c r="AL23" s="442">
        <v>8.7531748696496956E-4</v>
      </c>
      <c r="AM23" s="442">
        <v>4.998750315693284E-5</v>
      </c>
      <c r="AN23" s="442">
        <v>2.6324252510996007E-5</v>
      </c>
      <c r="AO23" s="442">
        <v>1.2788209211379644E-4</v>
      </c>
      <c r="AP23" s="318">
        <f t="shared" si="0"/>
        <v>1.0236038364908722</v>
      </c>
    </row>
    <row r="24" spans="1:42" ht="12.5" x14ac:dyDescent="0.2">
      <c r="A24" s="281" t="s">
        <v>465</v>
      </c>
      <c r="B24" s="283" t="s">
        <v>466</v>
      </c>
      <c r="C24" s="442">
        <v>4.2723956548959999E-5</v>
      </c>
      <c r="D24" s="442">
        <v>1.1950126704691782E-5</v>
      </c>
      <c r="E24" s="442">
        <v>2.7853568917427507E-5</v>
      </c>
      <c r="F24" s="442">
        <v>1.6493211129087462E-5</v>
      </c>
      <c r="G24" s="442">
        <v>7.5777659822593349E-5</v>
      </c>
      <c r="H24" s="442">
        <v>4.9249690045224536E-5</v>
      </c>
      <c r="I24" s="442">
        <v>4.6055936450466913E-5</v>
      </c>
      <c r="J24" s="442">
        <v>1.1363923944553302E-4</v>
      </c>
      <c r="K24" s="442">
        <v>1.1054497097470637E-5</v>
      </c>
      <c r="L24" s="442">
        <v>4.7806484860668131E-5</v>
      </c>
      <c r="M24" s="442">
        <v>7.0413297557415575E-5</v>
      </c>
      <c r="N24" s="442">
        <v>2.5067068282666667E-5</v>
      </c>
      <c r="O24" s="442">
        <v>3.0454652878970291E-5</v>
      </c>
      <c r="P24" s="442">
        <v>9.0707739289871601E-5</v>
      </c>
      <c r="Q24" s="442">
        <v>8.8970556810856753E-4</v>
      </c>
      <c r="R24" s="442">
        <v>2.5256159461628405E-4</v>
      </c>
      <c r="S24" s="442">
        <v>4.2246767732455742E-5</v>
      </c>
      <c r="T24" s="442">
        <v>5.152317968197526E-5</v>
      </c>
      <c r="U24" s="442">
        <v>4.7983953143941199E-5</v>
      </c>
      <c r="V24" s="442">
        <v>1.0274880742138524</v>
      </c>
      <c r="W24" s="442">
        <v>7.282267461384849E-3</v>
      </c>
      <c r="X24" s="442">
        <v>6.1989496883777957E-5</v>
      </c>
      <c r="Y24" s="442">
        <v>1.8976791724359201E-3</v>
      </c>
      <c r="Z24" s="442">
        <v>8.8010035180937908E-5</v>
      </c>
      <c r="AA24" s="442">
        <v>1.7815887078337727E-4</v>
      </c>
      <c r="AB24" s="442">
        <v>7.0004296454656629E-5</v>
      </c>
      <c r="AC24" s="442">
        <v>3.8880858182551337E-4</v>
      </c>
      <c r="AD24" s="442">
        <v>2.5021514399963446E-4</v>
      </c>
      <c r="AE24" s="442">
        <v>3.5431604270182191E-5</v>
      </c>
      <c r="AF24" s="442">
        <v>2.5370757329420149E-4</v>
      </c>
      <c r="AG24" s="442">
        <v>1.7287804257224408E-4</v>
      </c>
      <c r="AH24" s="442">
        <v>1.8772759101903145E-3</v>
      </c>
      <c r="AI24" s="442">
        <v>2.2906443800778506E-4</v>
      </c>
      <c r="AJ24" s="442">
        <v>5.7697225872197831E-5</v>
      </c>
      <c r="AK24" s="442">
        <v>8.139242971520558E-5</v>
      </c>
      <c r="AL24" s="442">
        <v>1.9136394607714589E-3</v>
      </c>
      <c r="AM24" s="442">
        <v>2.6655684569193552E-4</v>
      </c>
      <c r="AN24" s="442">
        <v>5.9287568983576248E-5</v>
      </c>
      <c r="AO24" s="442">
        <v>4.0458373616809651E-4</v>
      </c>
      <c r="AP24" s="318">
        <f t="shared" si="0"/>
        <v>1.0445954065644845</v>
      </c>
    </row>
    <row r="25" spans="1:42" ht="12.5" x14ac:dyDescent="0.2">
      <c r="A25" s="281" t="s">
        <v>467</v>
      </c>
      <c r="B25" s="283" t="s">
        <v>192</v>
      </c>
      <c r="C25" s="442">
        <v>9.8132444530472845E-5</v>
      </c>
      <c r="D25" s="442">
        <v>1.5652465179194344E-5</v>
      </c>
      <c r="E25" s="442">
        <v>2.4892780975461948E-5</v>
      </c>
      <c r="F25" s="442">
        <v>1.9781406551996115E-5</v>
      </c>
      <c r="G25" s="442">
        <v>1.2223339821512471E-4</v>
      </c>
      <c r="H25" s="442">
        <v>1.3137685679034792E-4</v>
      </c>
      <c r="I25" s="442">
        <v>9.6318705434819766E-5</v>
      </c>
      <c r="J25" s="442">
        <v>1.7694969448294251E-4</v>
      </c>
      <c r="K25" s="442">
        <v>2.5207336992109007E-5</v>
      </c>
      <c r="L25" s="442">
        <v>1.472000566669198E-4</v>
      </c>
      <c r="M25" s="442">
        <v>2.188738609873727E-4</v>
      </c>
      <c r="N25" s="442">
        <v>5.0008299909625413E-5</v>
      </c>
      <c r="O25" s="442">
        <v>6.5688444050425904E-5</v>
      </c>
      <c r="P25" s="442">
        <v>1.1452653005642674E-4</v>
      </c>
      <c r="Q25" s="442">
        <v>1.5251503020845619E-4</v>
      </c>
      <c r="R25" s="442">
        <v>2.3584563888841975E-4</v>
      </c>
      <c r="S25" s="442">
        <v>1.2595424154998464E-4</v>
      </c>
      <c r="T25" s="442">
        <v>1.7190429824592322E-4</v>
      </c>
      <c r="U25" s="442">
        <v>1.5237554367259054E-4</v>
      </c>
      <c r="V25" s="442">
        <v>1.4366543555621933E-4</v>
      </c>
      <c r="W25" s="442">
        <v>1.0923030653061558</v>
      </c>
      <c r="X25" s="442">
        <v>1.5815313025582237E-4</v>
      </c>
      <c r="Y25" s="442">
        <v>3.720984448002902E-4</v>
      </c>
      <c r="Z25" s="442">
        <v>2.7452606097686769E-4</v>
      </c>
      <c r="AA25" s="442">
        <v>5.4072766883749371E-4</v>
      </c>
      <c r="AB25" s="442">
        <v>2.4740981447645739E-4</v>
      </c>
      <c r="AC25" s="442">
        <v>3.2473805373290417E-4</v>
      </c>
      <c r="AD25" s="442">
        <v>4.3811373848868244E-4</v>
      </c>
      <c r="AE25" s="442">
        <v>6.0102911185693753E-5</v>
      </c>
      <c r="AF25" s="442">
        <v>3.3231019677191023E-4</v>
      </c>
      <c r="AG25" s="442">
        <v>7.8353273954379044E-4</v>
      </c>
      <c r="AH25" s="442">
        <v>1.4411046321362343E-3</v>
      </c>
      <c r="AI25" s="442">
        <v>3.0955961373856414E-4</v>
      </c>
      <c r="AJ25" s="442">
        <v>1.8869202809495089E-4</v>
      </c>
      <c r="AK25" s="442">
        <v>3.1127552099563803E-4</v>
      </c>
      <c r="AL25" s="442">
        <v>9.2011102979540765E-3</v>
      </c>
      <c r="AM25" s="442">
        <v>1.6839391476771549E-4</v>
      </c>
      <c r="AN25" s="442">
        <v>6.7383094323353952E-5</v>
      </c>
      <c r="AO25" s="442">
        <v>4.1708914853641547E-4</v>
      </c>
      <c r="AP25" s="318">
        <f t="shared" si="0"/>
        <v>1.1098113996361816</v>
      </c>
    </row>
    <row r="26" spans="1:42" ht="12.5" x14ac:dyDescent="0.2">
      <c r="A26" s="281" t="s">
        <v>468</v>
      </c>
      <c r="B26" s="283" t="s">
        <v>50</v>
      </c>
      <c r="C26" s="442">
        <v>1.1212277198820501E-3</v>
      </c>
      <c r="D26" s="442">
        <v>8.5252944203139939E-5</v>
      </c>
      <c r="E26" s="442">
        <v>3.9490699475408102E-4</v>
      </c>
      <c r="F26" s="442">
        <v>3.321322354283654E-4</v>
      </c>
      <c r="G26" s="442">
        <v>5.7102117324301449E-3</v>
      </c>
      <c r="H26" s="442">
        <v>1.0378900098800469E-2</v>
      </c>
      <c r="I26" s="442">
        <v>8.5060257112794576E-3</v>
      </c>
      <c r="J26" s="442">
        <v>2.2055402397565789E-3</v>
      </c>
      <c r="K26" s="442">
        <v>5.9352675050515361E-4</v>
      </c>
      <c r="L26" s="442">
        <v>1.3633168090072297E-3</v>
      </c>
      <c r="M26" s="442">
        <v>5.886233746663987E-3</v>
      </c>
      <c r="N26" s="442">
        <v>4.5891725881622826E-3</v>
      </c>
      <c r="O26" s="442">
        <v>1.7975107628713207E-2</v>
      </c>
      <c r="P26" s="442">
        <v>2.1790335515327838E-3</v>
      </c>
      <c r="Q26" s="442">
        <v>1.1774477450555425E-3</v>
      </c>
      <c r="R26" s="442">
        <v>1.967889799372533E-3</v>
      </c>
      <c r="S26" s="442">
        <v>4.379759257422771E-3</v>
      </c>
      <c r="T26" s="442">
        <v>3.2401217746037682E-3</v>
      </c>
      <c r="U26" s="442">
        <v>2.541619454701756E-3</v>
      </c>
      <c r="V26" s="442">
        <v>4.4255634783422525E-3</v>
      </c>
      <c r="W26" s="442">
        <v>1.2451878407031811E-3</v>
      </c>
      <c r="X26" s="442">
        <v>1.0280100297969168</v>
      </c>
      <c r="Y26" s="442">
        <v>2.4933375957061359E-3</v>
      </c>
      <c r="Z26" s="442">
        <v>4.5357203526212734E-3</v>
      </c>
      <c r="AA26" s="442">
        <v>2.9692139900553819E-3</v>
      </c>
      <c r="AB26" s="442">
        <v>2.5422793612495608E-3</v>
      </c>
      <c r="AC26" s="442">
        <v>3.6989420739234891E-3</v>
      </c>
      <c r="AD26" s="442">
        <v>9.067486299112186E-3</v>
      </c>
      <c r="AE26" s="442">
        <v>3.4217351809360288E-4</v>
      </c>
      <c r="AF26" s="442">
        <v>1.8099655446726461E-3</v>
      </c>
      <c r="AG26" s="442">
        <v>9.1871719152912638E-3</v>
      </c>
      <c r="AH26" s="442">
        <v>5.1181159698616124E-3</v>
      </c>
      <c r="AI26" s="442">
        <v>1.059899239149904E-2</v>
      </c>
      <c r="AJ26" s="442">
        <v>2.1083600975922278E-3</v>
      </c>
      <c r="AK26" s="442">
        <v>2.5980822763861617E-2</v>
      </c>
      <c r="AL26" s="442">
        <v>3.545761742696748E-3</v>
      </c>
      <c r="AM26" s="442">
        <v>5.1174703126471918E-3</v>
      </c>
      <c r="AN26" s="442">
        <v>4.1064989492858486E-2</v>
      </c>
      <c r="AO26" s="442">
        <v>1.9887767060264645E-2</v>
      </c>
      <c r="AP26" s="318">
        <f t="shared" si="0"/>
        <v>1.23848901131998</v>
      </c>
    </row>
    <row r="27" spans="1:42" ht="12.5" x14ac:dyDescent="0.2">
      <c r="A27" s="281" t="s">
        <v>469</v>
      </c>
      <c r="B27" s="283" t="s">
        <v>36</v>
      </c>
      <c r="C27" s="442">
        <v>3.2771963362341091E-3</v>
      </c>
      <c r="D27" s="442">
        <v>1.0757000871770912E-4</v>
      </c>
      <c r="E27" s="442">
        <v>2.7076581337025707E-4</v>
      </c>
      <c r="F27" s="442">
        <v>2.8117696683424505E-4</v>
      </c>
      <c r="G27" s="442">
        <v>1.0522894786046851E-3</v>
      </c>
      <c r="H27" s="442">
        <v>3.6606315277481769E-3</v>
      </c>
      <c r="I27" s="442">
        <v>4.4234264969879745E-3</v>
      </c>
      <c r="J27" s="442">
        <v>3.4927936646980992E-3</v>
      </c>
      <c r="K27" s="442">
        <v>1.1148205567317673E-3</v>
      </c>
      <c r="L27" s="442">
        <v>3.1889258036384353E-3</v>
      </c>
      <c r="M27" s="442">
        <v>6.5726521606411983E-3</v>
      </c>
      <c r="N27" s="442">
        <v>4.5202780809007245E-3</v>
      </c>
      <c r="O27" s="442">
        <v>3.3779649772277803E-3</v>
      </c>
      <c r="P27" s="442">
        <v>4.3540837263552276E-3</v>
      </c>
      <c r="Q27" s="442">
        <v>2.2056248496754079E-3</v>
      </c>
      <c r="R27" s="442">
        <v>2.0096892313669935E-3</v>
      </c>
      <c r="S27" s="442">
        <v>1.7523105793315458E-3</v>
      </c>
      <c r="T27" s="442">
        <v>3.3521001965219578E-3</v>
      </c>
      <c r="U27" s="442">
        <v>2.1275390414920037E-3</v>
      </c>
      <c r="V27" s="442">
        <v>1.9642120570864093E-3</v>
      </c>
      <c r="W27" s="442">
        <v>9.1489603547596885E-4</v>
      </c>
      <c r="X27" s="442">
        <v>1.8754311620758364E-3</v>
      </c>
      <c r="Y27" s="442">
        <v>1.0012681177355909</v>
      </c>
      <c r="Z27" s="442">
        <v>1.2701957537101001E-2</v>
      </c>
      <c r="AA27" s="442">
        <v>3.164143329939504E-2</v>
      </c>
      <c r="AB27" s="442">
        <v>3.3656888098087924E-3</v>
      </c>
      <c r="AC27" s="442">
        <v>3.5203331545042536E-3</v>
      </c>
      <c r="AD27" s="442">
        <v>3.0536405236530409E-3</v>
      </c>
      <c r="AE27" s="442">
        <v>9.8164959638528219E-3</v>
      </c>
      <c r="AF27" s="442">
        <v>2.2837687453381669E-3</v>
      </c>
      <c r="AG27" s="442">
        <v>2.9279062785602587E-3</v>
      </c>
      <c r="AH27" s="442">
        <v>8.5655685235402935E-3</v>
      </c>
      <c r="AI27" s="442">
        <v>6.0200649648958241E-3</v>
      </c>
      <c r="AJ27" s="442">
        <v>2.7268430748723124E-3</v>
      </c>
      <c r="AK27" s="442">
        <v>1.8948263396233824E-3</v>
      </c>
      <c r="AL27" s="442">
        <v>1.5541395120731894E-3</v>
      </c>
      <c r="AM27" s="442">
        <v>3.5434271934091407E-3</v>
      </c>
      <c r="AN27" s="442">
        <v>1.0113515211501928E-3</v>
      </c>
      <c r="AO27" s="442">
        <v>2.2484760512926504E-3</v>
      </c>
      <c r="AP27" s="318">
        <f t="shared" si="0"/>
        <v>1.1517919419290856</v>
      </c>
    </row>
    <row r="28" spans="1:42" ht="12.5" x14ac:dyDescent="0.2">
      <c r="A28" s="281" t="s">
        <v>470</v>
      </c>
      <c r="B28" s="283" t="s">
        <v>193</v>
      </c>
      <c r="C28" s="442">
        <v>5.2812708538187397E-4</v>
      </c>
      <c r="D28" s="442">
        <v>1.5716679988964255E-5</v>
      </c>
      <c r="E28" s="442">
        <v>9.3899694304664261E-5</v>
      </c>
      <c r="F28" s="442">
        <v>2.232795901098253E-3</v>
      </c>
      <c r="G28" s="442">
        <v>7.7021240572672873E-4</v>
      </c>
      <c r="H28" s="442">
        <v>1.365451130459722E-3</v>
      </c>
      <c r="I28" s="442">
        <v>2.2491246178799268E-3</v>
      </c>
      <c r="J28" s="442">
        <v>1.3687905116445719E-3</v>
      </c>
      <c r="K28" s="442">
        <v>3.7901430756529978E-4</v>
      </c>
      <c r="L28" s="442">
        <v>1.520974809437789E-3</v>
      </c>
      <c r="M28" s="442">
        <v>2.587773041644792E-3</v>
      </c>
      <c r="N28" s="442">
        <v>2.0955168539560812E-3</v>
      </c>
      <c r="O28" s="442">
        <v>1.7165686484288006E-3</v>
      </c>
      <c r="P28" s="442">
        <v>1.2046829867974507E-3</v>
      </c>
      <c r="Q28" s="442">
        <v>7.2759848586255048E-4</v>
      </c>
      <c r="R28" s="442">
        <v>5.6389541056862307E-4</v>
      </c>
      <c r="S28" s="442">
        <v>5.2360860701845856E-4</v>
      </c>
      <c r="T28" s="442">
        <v>1.3580404072851811E-3</v>
      </c>
      <c r="U28" s="442">
        <v>4.8664583897769359E-4</v>
      </c>
      <c r="V28" s="442">
        <v>3.355786971835346E-4</v>
      </c>
      <c r="W28" s="442">
        <v>6.6419823696803229E-4</v>
      </c>
      <c r="X28" s="442">
        <v>7.7307572978821415E-4</v>
      </c>
      <c r="Y28" s="442">
        <v>3.045174527013415E-4</v>
      </c>
      <c r="Z28" s="442">
        <v>1.0045714889262718</v>
      </c>
      <c r="AA28" s="442">
        <v>2.0291163517587533E-3</v>
      </c>
      <c r="AB28" s="442">
        <v>3.375019297396776E-3</v>
      </c>
      <c r="AC28" s="442">
        <v>1.0686364916318825E-3</v>
      </c>
      <c r="AD28" s="442">
        <v>2.6685962294925413E-4</v>
      </c>
      <c r="AE28" s="442">
        <v>9.1223966499004449E-5</v>
      </c>
      <c r="AF28" s="442">
        <v>3.3367351148470554E-4</v>
      </c>
      <c r="AG28" s="442">
        <v>5.4808528450754809E-5</v>
      </c>
      <c r="AH28" s="442">
        <v>6.4912990066174996E-4</v>
      </c>
      <c r="AI28" s="442">
        <v>9.0712841704750926E-4</v>
      </c>
      <c r="AJ28" s="442">
        <v>5.4940394583840723E-4</v>
      </c>
      <c r="AK28" s="442">
        <v>2.6645821876265135E-4</v>
      </c>
      <c r="AL28" s="442">
        <v>2.7980907781925999E-4</v>
      </c>
      <c r="AM28" s="442">
        <v>1.660276864556642E-3</v>
      </c>
      <c r="AN28" s="442">
        <v>3.8753197629138989E-4</v>
      </c>
      <c r="AO28" s="442">
        <v>4.4357970578306881E-4</v>
      </c>
      <c r="AP28" s="318">
        <f t="shared" si="0"/>
        <v>1.0403563726380889</v>
      </c>
    </row>
    <row r="29" spans="1:42" ht="12.5" x14ac:dyDescent="0.2">
      <c r="A29" s="281" t="s">
        <v>471</v>
      </c>
      <c r="B29" s="283" t="s">
        <v>286</v>
      </c>
      <c r="C29" s="442">
        <v>4.954733972247343E-4</v>
      </c>
      <c r="D29" s="442">
        <v>3.1542827503405754E-5</v>
      </c>
      <c r="E29" s="442">
        <v>1.2558202870413711E-4</v>
      </c>
      <c r="F29" s="442">
        <v>5.9654120682404054E-5</v>
      </c>
      <c r="G29" s="442">
        <v>1.2362528810566228E-3</v>
      </c>
      <c r="H29" s="442">
        <v>1.8966055272181344E-3</v>
      </c>
      <c r="I29" s="442">
        <v>1.407095562105192E-3</v>
      </c>
      <c r="J29" s="442">
        <v>1.4420808194326262E-3</v>
      </c>
      <c r="K29" s="442">
        <v>5.8046763746440102E-4</v>
      </c>
      <c r="L29" s="442">
        <v>6.4825661829402182E-4</v>
      </c>
      <c r="M29" s="442">
        <v>1.0585612662677292E-3</v>
      </c>
      <c r="N29" s="442">
        <v>6.5140034826369491E-4</v>
      </c>
      <c r="O29" s="442">
        <v>4.9183977945659962E-4</v>
      </c>
      <c r="P29" s="442">
        <v>4.3889119381687234E-4</v>
      </c>
      <c r="Q29" s="442">
        <v>4.1398455926232005E-4</v>
      </c>
      <c r="R29" s="442">
        <v>3.6451011309153952E-4</v>
      </c>
      <c r="S29" s="442">
        <v>4.6410312308008573E-4</v>
      </c>
      <c r="T29" s="442">
        <v>1.1831510103530211E-3</v>
      </c>
      <c r="U29" s="442">
        <v>3.2642825455855596E-4</v>
      </c>
      <c r="V29" s="442">
        <v>2.1080062875174842E-4</v>
      </c>
      <c r="W29" s="442">
        <v>2.7306554020723557E-4</v>
      </c>
      <c r="X29" s="442">
        <v>6.6577218940279772E-4</v>
      </c>
      <c r="Y29" s="442">
        <v>5.2877565506471047E-4</v>
      </c>
      <c r="Z29" s="442">
        <v>1.0949470024554393E-4</v>
      </c>
      <c r="AA29" s="442">
        <v>1.0503862485380162</v>
      </c>
      <c r="AB29" s="442">
        <v>4.9345880637400221E-3</v>
      </c>
      <c r="AC29" s="442">
        <v>1.341025534946525E-3</v>
      </c>
      <c r="AD29" s="442">
        <v>7.7896961208009409E-4</v>
      </c>
      <c r="AE29" s="442">
        <v>1.0816487316306001E-4</v>
      </c>
      <c r="AF29" s="442">
        <v>6.6967107700914336E-4</v>
      </c>
      <c r="AG29" s="442">
        <v>9.1860078772806344E-5</v>
      </c>
      <c r="AH29" s="442">
        <v>2.3729016904913188E-3</v>
      </c>
      <c r="AI29" s="442">
        <v>5.2575152578686188E-3</v>
      </c>
      <c r="AJ29" s="442">
        <v>2.6160415432031352E-3</v>
      </c>
      <c r="AK29" s="442">
        <v>1.4133645706701386E-3</v>
      </c>
      <c r="AL29" s="442">
        <v>4.6409783953465838E-4</v>
      </c>
      <c r="AM29" s="442">
        <v>4.1167846013904514E-3</v>
      </c>
      <c r="AN29" s="442">
        <v>3.4029367062412728E-4</v>
      </c>
      <c r="AO29" s="442">
        <v>1.1090240078049226E-3</v>
      </c>
      <c r="AP29" s="318">
        <f t="shared" si="0"/>
        <v>1.0899953167330183</v>
      </c>
    </row>
    <row r="30" spans="1:42" ht="12.5" x14ac:dyDescent="0.2">
      <c r="A30" s="281" t="s">
        <v>472</v>
      </c>
      <c r="B30" s="283" t="s">
        <v>282</v>
      </c>
      <c r="C30" s="442">
        <v>6.2978654060534848E-4</v>
      </c>
      <c r="D30" s="442">
        <v>1.1152046902721544E-4</v>
      </c>
      <c r="E30" s="442">
        <v>1.1812509955658849E-4</v>
      </c>
      <c r="F30" s="442">
        <v>1.2351539888106607E-4</v>
      </c>
      <c r="G30" s="442">
        <v>1.0475253221713162E-3</v>
      </c>
      <c r="H30" s="442">
        <v>1.6166792577452518E-4</v>
      </c>
      <c r="I30" s="442">
        <v>8.2196666642235917E-4</v>
      </c>
      <c r="J30" s="442">
        <v>2.1218814394779765E-3</v>
      </c>
      <c r="K30" s="442">
        <v>5.1501708607446395E-5</v>
      </c>
      <c r="L30" s="442">
        <v>1.2085800225622128E-4</v>
      </c>
      <c r="M30" s="442">
        <v>1.7599760358592211E-3</v>
      </c>
      <c r="N30" s="442">
        <v>2.3247965628548213E-4</v>
      </c>
      <c r="O30" s="442">
        <v>1.5117670622686853E-4</v>
      </c>
      <c r="P30" s="442">
        <v>2.2354535893074972E-4</v>
      </c>
      <c r="Q30" s="442">
        <v>3.3108011783941871E-4</v>
      </c>
      <c r="R30" s="442">
        <v>1.3300079091821564E-4</v>
      </c>
      <c r="S30" s="442">
        <v>7.2975154197422987E-4</v>
      </c>
      <c r="T30" s="442">
        <v>9.9037863225441385E-4</v>
      </c>
      <c r="U30" s="442">
        <v>1.2426587604857798E-4</v>
      </c>
      <c r="V30" s="442">
        <v>3.1986230913402949E-4</v>
      </c>
      <c r="W30" s="442">
        <v>4.3037795452826336E-4</v>
      </c>
      <c r="X30" s="442">
        <v>4.0808318026523151E-4</v>
      </c>
      <c r="Y30" s="442">
        <v>1.9917410025205523E-3</v>
      </c>
      <c r="Z30" s="442">
        <v>1.0903613515763029E-2</v>
      </c>
      <c r="AA30" s="442">
        <v>2.5080050248056413E-3</v>
      </c>
      <c r="AB30" s="442">
        <v>1.0003610456281888</v>
      </c>
      <c r="AC30" s="442">
        <v>1.3736956917729908E-3</v>
      </c>
      <c r="AD30" s="442">
        <v>3.1279972168567283E-3</v>
      </c>
      <c r="AE30" s="442">
        <v>1.293002353464155E-4</v>
      </c>
      <c r="AF30" s="442">
        <v>2.3676391279112995E-3</v>
      </c>
      <c r="AG30" s="442">
        <v>1.4947553658285875E-4</v>
      </c>
      <c r="AH30" s="442">
        <v>2.3894417433037256E-2</v>
      </c>
      <c r="AI30" s="442">
        <v>4.3916671779244089E-3</v>
      </c>
      <c r="AJ30" s="442">
        <v>3.448786368791288E-3</v>
      </c>
      <c r="AK30" s="442">
        <v>2.2634631246848193E-4</v>
      </c>
      <c r="AL30" s="442">
        <v>4.7328208206176792E-4</v>
      </c>
      <c r="AM30" s="442">
        <v>1.2616999905402767E-2</v>
      </c>
      <c r="AN30" s="442">
        <v>3.827430781892526E-4</v>
      </c>
      <c r="AO30" s="442">
        <v>1.4339625297830559E-2</v>
      </c>
      <c r="AP30" s="318">
        <f t="shared" si="0"/>
        <v>1.0794890820706686</v>
      </c>
    </row>
    <row r="31" spans="1:42" ht="12.5" x14ac:dyDescent="0.2">
      <c r="A31" s="281" t="s">
        <v>473</v>
      </c>
      <c r="B31" s="283" t="s">
        <v>385</v>
      </c>
      <c r="C31" s="442">
        <v>3.7092601123401514E-2</v>
      </c>
      <c r="D31" s="442">
        <v>3.2895312179466435E-4</v>
      </c>
      <c r="E31" s="442">
        <v>6.8062063739371917E-2</v>
      </c>
      <c r="F31" s="442">
        <v>2.4140552966644486E-2</v>
      </c>
      <c r="G31" s="442">
        <v>4.3176771443135913E-2</v>
      </c>
      <c r="H31" s="442">
        <v>3.6856251558866883E-2</v>
      </c>
      <c r="I31" s="442">
        <v>4.2052414799599827E-2</v>
      </c>
      <c r="J31" s="442">
        <v>1.9928576395648021E-2</v>
      </c>
      <c r="K31" s="442">
        <v>5.1189532150633862E-3</v>
      </c>
      <c r="L31" s="442">
        <v>2.8865128370072206E-2</v>
      </c>
      <c r="M31" s="442">
        <v>1.9594792948865437E-2</v>
      </c>
      <c r="N31" s="442">
        <v>1.2280525528620394E-2</v>
      </c>
      <c r="O31" s="442">
        <v>2.045506377996674E-2</v>
      </c>
      <c r="P31" s="442">
        <v>2.3708859365806127E-2</v>
      </c>
      <c r="Q31" s="442">
        <v>2.3027734770949604E-2</v>
      </c>
      <c r="R31" s="442">
        <v>2.0891032973033276E-2</v>
      </c>
      <c r="S31" s="442">
        <v>2.5593781246201264E-2</v>
      </c>
      <c r="T31" s="442">
        <v>2.1510010283166792E-2</v>
      </c>
      <c r="U31" s="442">
        <v>2.603249471550351E-2</v>
      </c>
      <c r="V31" s="442">
        <v>2.2528314392473259E-2</v>
      </c>
      <c r="W31" s="442">
        <v>2.1645216777917649E-2</v>
      </c>
      <c r="X31" s="442">
        <v>3.80981123633417E-2</v>
      </c>
      <c r="Y31" s="442">
        <v>3.0660264583755772E-2</v>
      </c>
      <c r="Z31" s="442">
        <v>1.009558220190186E-2</v>
      </c>
      <c r="AA31" s="442">
        <v>1.1517898418150858E-2</v>
      </c>
      <c r="AB31" s="442">
        <v>8.6525791594966525E-3</v>
      </c>
      <c r="AC31" s="442">
        <v>1.0068106079195223</v>
      </c>
      <c r="AD31" s="442">
        <v>4.6250777402388667E-3</v>
      </c>
      <c r="AE31" s="442">
        <v>9.8715645942537762E-4</v>
      </c>
      <c r="AF31" s="442">
        <v>6.9838504913349152E-3</v>
      </c>
      <c r="AG31" s="442">
        <v>7.7392321872334444E-3</v>
      </c>
      <c r="AH31" s="442">
        <v>6.57974754906911E-3</v>
      </c>
      <c r="AI31" s="442">
        <v>1.2304436176540673E-2</v>
      </c>
      <c r="AJ31" s="442">
        <v>3.1311205614100612E-2</v>
      </c>
      <c r="AK31" s="442">
        <v>2.1841722047686717E-2</v>
      </c>
      <c r="AL31" s="442">
        <v>1.4046202402501682E-2</v>
      </c>
      <c r="AM31" s="442">
        <v>3.2570023853657044E-2</v>
      </c>
      <c r="AN31" s="442">
        <v>0.10124901456412715</v>
      </c>
      <c r="AO31" s="442">
        <v>3.2737401151264472E-2</v>
      </c>
      <c r="AP31" s="318">
        <f t="shared" si="0"/>
        <v>1.8889628072481877</v>
      </c>
    </row>
    <row r="32" spans="1:42" ht="12.5" x14ac:dyDescent="0.2">
      <c r="A32" s="281" t="s">
        <v>474</v>
      </c>
      <c r="B32" s="283" t="s">
        <v>37</v>
      </c>
      <c r="C32" s="442">
        <v>2.7633005348568591E-3</v>
      </c>
      <c r="D32" s="442">
        <v>2.5403033572032543E-4</v>
      </c>
      <c r="E32" s="442">
        <v>6.3067917218109933E-4</v>
      </c>
      <c r="F32" s="442">
        <v>2.0674284389564732E-2</v>
      </c>
      <c r="G32" s="442">
        <v>2.6083186257143281E-3</v>
      </c>
      <c r="H32" s="442">
        <v>8.7670632918861405E-3</v>
      </c>
      <c r="I32" s="442">
        <v>4.2406352655875116E-3</v>
      </c>
      <c r="J32" s="442">
        <v>2.908271692906186E-3</v>
      </c>
      <c r="K32" s="442">
        <v>1.4921953712124885E-3</v>
      </c>
      <c r="L32" s="442">
        <v>1.7717095743099748E-3</v>
      </c>
      <c r="M32" s="442">
        <v>5.0219985936991538E-3</v>
      </c>
      <c r="N32" s="442">
        <v>1.9803613428819359E-3</v>
      </c>
      <c r="O32" s="442">
        <v>3.9024870765668141E-3</v>
      </c>
      <c r="P32" s="442">
        <v>5.3226310288325166E-3</v>
      </c>
      <c r="Q32" s="442">
        <v>3.0770988885025011E-3</v>
      </c>
      <c r="R32" s="442">
        <v>3.1324621757483776E-3</v>
      </c>
      <c r="S32" s="442">
        <v>5.1686468629439548E-3</v>
      </c>
      <c r="T32" s="442">
        <v>2.7790500741021401E-3</v>
      </c>
      <c r="U32" s="442">
        <v>2.9415602001336976E-3</v>
      </c>
      <c r="V32" s="442">
        <v>3.1243312023564512E-3</v>
      </c>
      <c r="W32" s="442">
        <v>2.1108373945746273E-3</v>
      </c>
      <c r="X32" s="442">
        <v>9.170493260910963E-3</v>
      </c>
      <c r="Y32" s="442">
        <v>6.127071769003802E-3</v>
      </c>
      <c r="Z32" s="442">
        <v>9.0928008628037727E-3</v>
      </c>
      <c r="AA32" s="442">
        <v>1.1028143562878189E-2</v>
      </c>
      <c r="AB32" s="442">
        <v>1.1392268154408055E-2</v>
      </c>
      <c r="AC32" s="442">
        <v>8.2936703169258254E-3</v>
      </c>
      <c r="AD32" s="442">
        <v>1.0204762733609829</v>
      </c>
      <c r="AE32" s="442">
        <v>3.1495684463717748E-2</v>
      </c>
      <c r="AF32" s="442">
        <v>5.3931997217578735E-3</v>
      </c>
      <c r="AG32" s="442">
        <v>2.3298230643702951E-3</v>
      </c>
      <c r="AH32" s="442">
        <v>9.3791636973518944E-3</v>
      </c>
      <c r="AI32" s="442">
        <v>3.5490494948723066E-3</v>
      </c>
      <c r="AJ32" s="442">
        <v>3.9039036321503076E-3</v>
      </c>
      <c r="AK32" s="442">
        <v>1.2080173468749265E-2</v>
      </c>
      <c r="AL32" s="442">
        <v>4.791817325418119E-3</v>
      </c>
      <c r="AM32" s="442">
        <v>3.7591854387711006E-3</v>
      </c>
      <c r="AN32" s="442">
        <v>1.9197487145623203E-3</v>
      </c>
      <c r="AO32" s="442">
        <v>4.318785377990097E-3</v>
      </c>
      <c r="AP32" s="318">
        <f t="shared" si="0"/>
        <v>1.2388544234039163</v>
      </c>
    </row>
    <row r="33" spans="1:42" ht="12.5" x14ac:dyDescent="0.2">
      <c r="A33" s="281" t="s">
        <v>475</v>
      </c>
      <c r="B33" s="283" t="s">
        <v>38</v>
      </c>
      <c r="C33" s="442">
        <v>3.0974164385856352E-3</v>
      </c>
      <c r="D33" s="442">
        <v>7.0646406011770342E-4</v>
      </c>
      <c r="E33" s="442">
        <v>1.6621370665747303E-3</v>
      </c>
      <c r="F33" s="442">
        <v>9.14899192536573E-4</v>
      </c>
      <c r="G33" s="442">
        <v>2.9283301127225967E-3</v>
      </c>
      <c r="H33" s="442">
        <v>4.0747603161300815E-3</v>
      </c>
      <c r="I33" s="442">
        <v>2.7128167505570265E-3</v>
      </c>
      <c r="J33" s="442">
        <v>2.3142308261663515E-3</v>
      </c>
      <c r="K33" s="442">
        <v>1.1859301685727005E-3</v>
      </c>
      <c r="L33" s="442">
        <v>1.4368407418436403E-3</v>
      </c>
      <c r="M33" s="442">
        <v>3.4212862104148582E-3</v>
      </c>
      <c r="N33" s="442">
        <v>1.5082934829794171E-3</v>
      </c>
      <c r="O33" s="442">
        <v>1.5645864100941047E-3</v>
      </c>
      <c r="P33" s="442">
        <v>3.8038122235099056E-3</v>
      </c>
      <c r="Q33" s="442">
        <v>2.5611985711015773E-3</v>
      </c>
      <c r="R33" s="442">
        <v>2.265986397160255E-3</v>
      </c>
      <c r="S33" s="442">
        <v>2.7902212595299226E-3</v>
      </c>
      <c r="T33" s="442">
        <v>1.2942885131306369E-3</v>
      </c>
      <c r="U33" s="442">
        <v>2.5172160759837745E-3</v>
      </c>
      <c r="V33" s="442">
        <v>2.5251272515998263E-3</v>
      </c>
      <c r="W33" s="442">
        <v>1.1293529093803717E-3</v>
      </c>
      <c r="X33" s="442">
        <v>3.0664354417053066E-3</v>
      </c>
      <c r="Y33" s="442">
        <v>4.5035000132408872E-3</v>
      </c>
      <c r="Z33" s="442">
        <v>2.6127838506946263E-3</v>
      </c>
      <c r="AA33" s="442">
        <v>1.1780463315981485E-3</v>
      </c>
      <c r="AB33" s="442">
        <v>2.1572434347395552E-3</v>
      </c>
      <c r="AC33" s="442">
        <v>2.3731283365070743E-2</v>
      </c>
      <c r="AD33" s="442">
        <v>1.3026127833088099E-2</v>
      </c>
      <c r="AE33" s="442">
        <v>1.0144920241391371</v>
      </c>
      <c r="AF33" s="442">
        <v>1.4998609365510847E-2</v>
      </c>
      <c r="AG33" s="442">
        <v>2.3791178143266756E-2</v>
      </c>
      <c r="AH33" s="442">
        <v>2.1189450099260479E-3</v>
      </c>
      <c r="AI33" s="442">
        <v>7.0099593484099004E-3</v>
      </c>
      <c r="AJ33" s="442">
        <v>1.7901087939958114E-2</v>
      </c>
      <c r="AK33" s="442">
        <v>1.4253139155601694E-2</v>
      </c>
      <c r="AL33" s="442">
        <v>5.617374138295282E-3</v>
      </c>
      <c r="AM33" s="442">
        <v>8.2980629543700311E-3</v>
      </c>
      <c r="AN33" s="442">
        <v>3.5463922190586052E-3</v>
      </c>
      <c r="AO33" s="442">
        <v>2.2528213702630834E-2</v>
      </c>
      <c r="AP33" s="318">
        <f t="shared" si="0"/>
        <v>1.2087173876623634</v>
      </c>
    </row>
    <row r="34" spans="1:42" ht="12.5" x14ac:dyDescent="0.2">
      <c r="A34" s="281" t="s">
        <v>476</v>
      </c>
      <c r="B34" s="283" t="s">
        <v>477</v>
      </c>
      <c r="C34" s="442">
        <v>1.7935604931441928E-2</v>
      </c>
      <c r="D34" s="442">
        <v>4.8427532428919028E-2</v>
      </c>
      <c r="E34" s="442">
        <v>1.3559229067153498E-3</v>
      </c>
      <c r="F34" s="442">
        <v>1.0033219904543487E-3</v>
      </c>
      <c r="G34" s="442">
        <v>1.7563880243769703E-2</v>
      </c>
      <c r="H34" s="442">
        <v>1.2110469428745175E-2</v>
      </c>
      <c r="I34" s="442">
        <v>2.0618041091607541E-2</v>
      </c>
      <c r="J34" s="442">
        <v>1.2453243613162178E-2</v>
      </c>
      <c r="K34" s="442">
        <v>1.054602831073277E-2</v>
      </c>
      <c r="L34" s="442">
        <v>9.5254927630082711E-3</v>
      </c>
      <c r="M34" s="442">
        <v>2.6466676772290053E-2</v>
      </c>
      <c r="N34" s="442">
        <v>1.0359161782650806E-2</v>
      </c>
      <c r="O34" s="442">
        <v>1.6807659489985586E-2</v>
      </c>
      <c r="P34" s="442">
        <v>1.2430784929010157E-2</v>
      </c>
      <c r="Q34" s="442">
        <v>9.8830770446254376E-3</v>
      </c>
      <c r="R34" s="442">
        <v>8.5378095225547099E-3</v>
      </c>
      <c r="S34" s="442">
        <v>1.0360463435169729E-2</v>
      </c>
      <c r="T34" s="442">
        <v>1.0040523618545608E-2</v>
      </c>
      <c r="U34" s="442">
        <v>1.0987087338109162E-2</v>
      </c>
      <c r="V34" s="442">
        <v>1.2054687462001498E-2</v>
      </c>
      <c r="W34" s="442">
        <v>9.3723012258846786E-3</v>
      </c>
      <c r="X34" s="442">
        <v>6.6321796093022925E-2</v>
      </c>
      <c r="Y34" s="442">
        <v>1.6270161397656517E-2</v>
      </c>
      <c r="Z34" s="442">
        <v>1.7803262066875127E-2</v>
      </c>
      <c r="AA34" s="442">
        <v>9.2484598653627074E-3</v>
      </c>
      <c r="AB34" s="442">
        <v>2.4828785876768334E-2</v>
      </c>
      <c r="AC34" s="442">
        <v>1.2290704659879978E-2</v>
      </c>
      <c r="AD34" s="442">
        <v>1.6979778063183164E-2</v>
      </c>
      <c r="AE34" s="442">
        <v>8.6551760504441236E-4</v>
      </c>
      <c r="AF34" s="442">
        <v>1.0281423818162088</v>
      </c>
      <c r="AG34" s="442">
        <v>6.6587907653134579E-3</v>
      </c>
      <c r="AH34" s="442">
        <v>1.4260278341164946E-2</v>
      </c>
      <c r="AI34" s="442">
        <v>1.2591864814698589E-2</v>
      </c>
      <c r="AJ34" s="442">
        <v>7.807392945402435E-3</v>
      </c>
      <c r="AK34" s="442">
        <v>1.7586280622511802E-2</v>
      </c>
      <c r="AL34" s="442">
        <v>6.2294379826718102E-3</v>
      </c>
      <c r="AM34" s="442">
        <v>1.1861507444819201E-2</v>
      </c>
      <c r="AN34" s="442">
        <v>6.6275717406339085E-2</v>
      </c>
      <c r="AO34" s="442">
        <v>4.5287975710466999E-2</v>
      </c>
      <c r="AP34" s="318">
        <f t="shared" si="0"/>
        <v>1.6248618880963066</v>
      </c>
    </row>
    <row r="35" spans="1:42" ht="12.5" x14ac:dyDescent="0.2">
      <c r="A35" s="281" t="s">
        <v>478</v>
      </c>
      <c r="B35" s="283" t="s">
        <v>194</v>
      </c>
      <c r="C35" s="442">
        <v>1.1135368178992737E-4</v>
      </c>
      <c r="D35" s="442">
        <v>1.1076741436548174E-5</v>
      </c>
      <c r="E35" s="442">
        <v>5.2299294680345055E-5</v>
      </c>
      <c r="F35" s="442">
        <v>4.3444375885113067E-5</v>
      </c>
      <c r="G35" s="442">
        <v>1.2246773343886036E-4</v>
      </c>
      <c r="H35" s="442">
        <v>1.1068771901579663E-4</v>
      </c>
      <c r="I35" s="442">
        <v>1.4047660414610099E-4</v>
      </c>
      <c r="J35" s="442">
        <v>2.3685782031116964E-4</v>
      </c>
      <c r="K35" s="442">
        <v>1.0139444075254553E-5</v>
      </c>
      <c r="L35" s="442">
        <v>1.2882985087131133E-4</v>
      </c>
      <c r="M35" s="442">
        <v>1.4272089883740987E-4</v>
      </c>
      <c r="N35" s="442">
        <v>5.3661029310192179E-5</v>
      </c>
      <c r="O35" s="442">
        <v>8.2302197972464633E-5</v>
      </c>
      <c r="P35" s="442">
        <v>1.4835703313635778E-4</v>
      </c>
      <c r="Q35" s="442">
        <v>1.6067024552795153E-4</v>
      </c>
      <c r="R35" s="442">
        <v>2.1208309192777432E-4</v>
      </c>
      <c r="S35" s="442">
        <v>1.6805145586434365E-4</v>
      </c>
      <c r="T35" s="442">
        <v>1.5545320157037042E-4</v>
      </c>
      <c r="U35" s="442">
        <v>2.6615579604239174E-4</v>
      </c>
      <c r="V35" s="442">
        <v>3.8938225941847132E-4</v>
      </c>
      <c r="W35" s="442">
        <v>7.3609947074923659E-5</v>
      </c>
      <c r="X35" s="442">
        <v>1.5793629795002293E-4</v>
      </c>
      <c r="Y35" s="442">
        <v>2.2619381433896946E-4</v>
      </c>
      <c r="Z35" s="442">
        <v>1.5537311684677866E-4</v>
      </c>
      <c r="AA35" s="442">
        <v>8.2769526402373325E-4</v>
      </c>
      <c r="AB35" s="442">
        <v>2.1987185322772367E-4</v>
      </c>
      <c r="AC35" s="442">
        <v>7.3901479798870536E-4</v>
      </c>
      <c r="AD35" s="442">
        <v>1.1156994759578388E-3</v>
      </c>
      <c r="AE35" s="442">
        <v>6.0516992917323666E-5</v>
      </c>
      <c r="AF35" s="442">
        <v>2.3516513751863571E-4</v>
      </c>
      <c r="AG35" s="442">
        <v>1.0022904978565381</v>
      </c>
      <c r="AH35" s="442">
        <v>6.0196098361690387E-4</v>
      </c>
      <c r="AI35" s="442">
        <v>6.3190673468780279E-4</v>
      </c>
      <c r="AJ35" s="442">
        <v>2.5425476691997418E-4</v>
      </c>
      <c r="AK35" s="442">
        <v>1.3468258568044441E-3</v>
      </c>
      <c r="AL35" s="442">
        <v>5.3220268385101592E-4</v>
      </c>
      <c r="AM35" s="442">
        <v>5.0958364681617969E-4</v>
      </c>
      <c r="AN35" s="442">
        <v>1.0593352698100093E-4</v>
      </c>
      <c r="AO35" s="442">
        <v>1.2047436163573298E-3</v>
      </c>
      <c r="AP35" s="318">
        <f t="shared" si="0"/>
        <v>1.0128307132293182</v>
      </c>
    </row>
    <row r="36" spans="1:42" ht="12.5" x14ac:dyDescent="0.2">
      <c r="A36" s="281" t="s">
        <v>479</v>
      </c>
      <c r="B36" s="283" t="s">
        <v>39</v>
      </c>
      <c r="C36" s="442">
        <v>5.2511281501735221E-4</v>
      </c>
      <c r="D36" s="442">
        <v>6.8136003969731688E-5</v>
      </c>
      <c r="E36" s="442">
        <v>8.7474971223382923E-5</v>
      </c>
      <c r="F36" s="442">
        <v>5.6888606323401115E-5</v>
      </c>
      <c r="G36" s="442">
        <v>7.6548894214586744E-4</v>
      </c>
      <c r="H36" s="442">
        <v>4.200123646085907E-4</v>
      </c>
      <c r="I36" s="442">
        <v>4.7308494228986509E-4</v>
      </c>
      <c r="J36" s="442">
        <v>2.5823726898721361E-4</v>
      </c>
      <c r="K36" s="442">
        <v>1.300949877347966E-4</v>
      </c>
      <c r="L36" s="442">
        <v>3.6298253146652056E-4</v>
      </c>
      <c r="M36" s="442">
        <v>1.002613441519069E-3</v>
      </c>
      <c r="N36" s="442">
        <v>4.4393395556096437E-4</v>
      </c>
      <c r="O36" s="442">
        <v>6.2740681232226084E-4</v>
      </c>
      <c r="P36" s="442">
        <v>5.2108963471087357E-4</v>
      </c>
      <c r="Q36" s="442">
        <v>9.4922097628057989E-4</v>
      </c>
      <c r="R36" s="442">
        <v>7.6920556802283831E-4</v>
      </c>
      <c r="S36" s="442">
        <v>4.3333688489314112E-4</v>
      </c>
      <c r="T36" s="442">
        <v>2.2695103348842856E-4</v>
      </c>
      <c r="U36" s="442">
        <v>4.3990105531983457E-4</v>
      </c>
      <c r="V36" s="442">
        <v>3.0410401989882166E-4</v>
      </c>
      <c r="W36" s="442">
        <v>2.7955958856664515E-4</v>
      </c>
      <c r="X36" s="442">
        <v>5.2981833914529349E-4</v>
      </c>
      <c r="Y36" s="442">
        <v>1.7039780095294309E-3</v>
      </c>
      <c r="Z36" s="442">
        <v>5.3149117504774196E-4</v>
      </c>
      <c r="AA36" s="442">
        <v>1.1955863050629536E-3</v>
      </c>
      <c r="AB36" s="442">
        <v>2.6778347992120069E-3</v>
      </c>
      <c r="AC36" s="442">
        <v>1.0083554599084978E-3</v>
      </c>
      <c r="AD36" s="442">
        <v>9.5423051047336315E-4</v>
      </c>
      <c r="AE36" s="442">
        <v>1.4326871986906729E-4</v>
      </c>
      <c r="AF36" s="442">
        <v>1.446563760226722E-3</v>
      </c>
      <c r="AG36" s="442">
        <v>3.315320622022098E-4</v>
      </c>
      <c r="AH36" s="442">
        <v>1.0005309812235157</v>
      </c>
      <c r="AI36" s="442">
        <v>1.5514420218429466E-3</v>
      </c>
      <c r="AJ36" s="442">
        <v>5.2694972872762878E-4</v>
      </c>
      <c r="AK36" s="442">
        <v>1.122435937953742E-3</v>
      </c>
      <c r="AL36" s="442">
        <v>5.5190750094266682E-4</v>
      </c>
      <c r="AM36" s="442">
        <v>5.2042511256427673E-4</v>
      </c>
      <c r="AN36" s="442">
        <v>3.901042644357076E-4</v>
      </c>
      <c r="AO36" s="442">
        <v>0.18976348633299206</v>
      </c>
      <c r="AP36" s="318">
        <f t="shared" si="0"/>
        <v>1.0248617413350103</v>
      </c>
    </row>
    <row r="37" spans="1:42" ht="12.5" x14ac:dyDescent="0.2">
      <c r="A37" s="281" t="s">
        <v>480</v>
      </c>
      <c r="B37" s="283" t="s">
        <v>40</v>
      </c>
      <c r="C37" s="442">
        <v>1.0321211752303248E-5</v>
      </c>
      <c r="D37" s="442">
        <v>8.9486239284111605E-6</v>
      </c>
      <c r="E37" s="442">
        <v>5.1204100653477863E-6</v>
      </c>
      <c r="F37" s="442">
        <v>1.0919845422674424E-5</v>
      </c>
      <c r="G37" s="442">
        <v>9.5230215534459957E-5</v>
      </c>
      <c r="H37" s="442">
        <v>8.8188097511890625E-6</v>
      </c>
      <c r="I37" s="442">
        <v>1.0425900279616751E-5</v>
      </c>
      <c r="J37" s="442">
        <v>1.8175511188332034E-4</v>
      </c>
      <c r="K37" s="442">
        <v>3.2348151981452626E-6</v>
      </c>
      <c r="L37" s="442">
        <v>8.1299852336470851E-6</v>
      </c>
      <c r="M37" s="442">
        <v>1.4439794710277361E-5</v>
      </c>
      <c r="N37" s="442">
        <v>5.0880267854768341E-6</v>
      </c>
      <c r="O37" s="442">
        <v>7.2949681570406729E-6</v>
      </c>
      <c r="P37" s="442">
        <v>2.7776397765083132E-4</v>
      </c>
      <c r="Q37" s="442">
        <v>2.1317561479121272E-4</v>
      </c>
      <c r="R37" s="442">
        <v>7.9363050188032379E-5</v>
      </c>
      <c r="S37" s="442">
        <v>1.7603052479496938E-5</v>
      </c>
      <c r="T37" s="442">
        <v>9.9077479037538844E-4</v>
      </c>
      <c r="U37" s="442">
        <v>8.7954826466177618E-4</v>
      </c>
      <c r="V37" s="442">
        <v>1.3149052737312921E-3</v>
      </c>
      <c r="W37" s="442">
        <v>7.2720752969002045E-5</v>
      </c>
      <c r="X37" s="442">
        <v>2.180741351930254E-5</v>
      </c>
      <c r="Y37" s="442">
        <v>1.8026046575744331E-4</v>
      </c>
      <c r="Z37" s="442">
        <v>1.3037144895454788E-5</v>
      </c>
      <c r="AA37" s="442">
        <v>2.2811782418831292E-5</v>
      </c>
      <c r="AB37" s="442">
        <v>1.6158004367387677E-5</v>
      </c>
      <c r="AC37" s="442">
        <v>4.0567928834206393E-5</v>
      </c>
      <c r="AD37" s="442">
        <v>1.5497501406091485E-4</v>
      </c>
      <c r="AE37" s="442">
        <v>7.6494023962267784E-6</v>
      </c>
      <c r="AF37" s="442">
        <v>1.8998406605247591E-4</v>
      </c>
      <c r="AG37" s="442">
        <v>2.4057463260327098E-3</v>
      </c>
      <c r="AH37" s="442">
        <v>1.7567957504646011E-4</v>
      </c>
      <c r="AI37" s="442">
        <v>1.0000140264868518</v>
      </c>
      <c r="AJ37" s="442">
        <v>1.0112305785535282E-4</v>
      </c>
      <c r="AK37" s="442">
        <v>1.6988189657061192E-5</v>
      </c>
      <c r="AL37" s="442">
        <v>1.7352674478599269E-4</v>
      </c>
      <c r="AM37" s="442">
        <v>1.4328716687980652E-4</v>
      </c>
      <c r="AN37" s="442">
        <v>1.7861170167243432E-5</v>
      </c>
      <c r="AO37" s="442">
        <v>3.3161812517490066E-4</v>
      </c>
      <c r="AP37" s="318">
        <f t="shared" si="0"/>
        <v>1.0079110724351277</v>
      </c>
    </row>
    <row r="38" spans="1:42" ht="12.5" x14ac:dyDescent="0.2">
      <c r="A38" s="281" t="s">
        <v>481</v>
      </c>
      <c r="B38" s="283" t="s">
        <v>482</v>
      </c>
      <c r="C38" s="442">
        <v>4.5092129377927528E-4</v>
      </c>
      <c r="D38" s="442">
        <v>3.6701627376142058E-5</v>
      </c>
      <c r="E38" s="442">
        <v>3.8718156675674783E-6</v>
      </c>
      <c r="F38" s="442">
        <v>4.1107097330744745E-6</v>
      </c>
      <c r="G38" s="442">
        <v>4.4098211888516543E-5</v>
      </c>
      <c r="H38" s="442">
        <v>1.5199888503112795E-5</v>
      </c>
      <c r="I38" s="442">
        <v>2.0475018069206514E-5</v>
      </c>
      <c r="J38" s="442">
        <v>1.2220837125059657E-5</v>
      </c>
      <c r="K38" s="442">
        <v>9.1484906096323955E-6</v>
      </c>
      <c r="L38" s="442">
        <v>1.2600400364815175E-5</v>
      </c>
      <c r="M38" s="442">
        <v>2.8408664765200548E-5</v>
      </c>
      <c r="N38" s="442">
        <v>1.1615051017859116E-5</v>
      </c>
      <c r="O38" s="442">
        <v>1.823479145549304E-5</v>
      </c>
      <c r="P38" s="442">
        <v>1.4393243689887558E-5</v>
      </c>
      <c r="Q38" s="442">
        <v>1.5471053972509369E-5</v>
      </c>
      <c r="R38" s="442">
        <v>1.3062228037928299E-5</v>
      </c>
      <c r="S38" s="442">
        <v>1.2207126297637781E-5</v>
      </c>
      <c r="T38" s="442">
        <v>1.0028246080093198E-5</v>
      </c>
      <c r="U38" s="442">
        <v>1.2476594208493555E-5</v>
      </c>
      <c r="V38" s="442">
        <v>1.2190358002055086E-5</v>
      </c>
      <c r="W38" s="442">
        <v>9.8604543654772737E-6</v>
      </c>
      <c r="X38" s="442">
        <v>5.5879428561596365E-5</v>
      </c>
      <c r="Y38" s="442">
        <v>2.6626302288022107E-5</v>
      </c>
      <c r="Z38" s="442">
        <v>1.8612384664473784E-5</v>
      </c>
      <c r="AA38" s="442">
        <v>1.7544504578539436E-5</v>
      </c>
      <c r="AB38" s="442">
        <v>4.0415879127673848E-5</v>
      </c>
      <c r="AC38" s="442">
        <v>4.029793821733995E-5</v>
      </c>
      <c r="AD38" s="442">
        <v>1.379832975908945E-4</v>
      </c>
      <c r="AE38" s="442">
        <v>5.4144175736290044E-6</v>
      </c>
      <c r="AF38" s="442">
        <v>7.7919515396378356E-4</v>
      </c>
      <c r="AG38" s="442">
        <v>8.2118792789768819E-6</v>
      </c>
      <c r="AH38" s="442">
        <v>1.5938323382116643E-5</v>
      </c>
      <c r="AI38" s="442">
        <v>2.2264216715709748E-5</v>
      </c>
      <c r="AJ38" s="442">
        <v>1.0168859604147535</v>
      </c>
      <c r="AK38" s="442">
        <v>2.3869944322337707E-5</v>
      </c>
      <c r="AL38" s="442">
        <v>9.7568636129521839E-6</v>
      </c>
      <c r="AM38" s="442">
        <v>9.0761873099123226E-5</v>
      </c>
      <c r="AN38" s="442">
        <v>5.4946824804143691E-5</v>
      </c>
      <c r="AO38" s="442">
        <v>1.478450495201489E-3</v>
      </c>
      <c r="AP38" s="318">
        <f t="shared" si="0"/>
        <v>1.0190009757515439</v>
      </c>
    </row>
    <row r="39" spans="1:42" ht="12.5" x14ac:dyDescent="0.2">
      <c r="A39" s="281" t="s">
        <v>483</v>
      </c>
      <c r="B39" s="283" t="s">
        <v>484</v>
      </c>
      <c r="C39" s="442">
        <v>1.982867608545856E-4</v>
      </c>
      <c r="D39" s="442">
        <v>5.6786229027173984E-5</v>
      </c>
      <c r="E39" s="442">
        <v>3.0978870961579964E-5</v>
      </c>
      <c r="F39" s="442">
        <v>6.2500373370895278E-5</v>
      </c>
      <c r="G39" s="442">
        <v>3.6356030473347058E-4</v>
      </c>
      <c r="H39" s="442">
        <v>8.2732757160082306E-5</v>
      </c>
      <c r="I39" s="442">
        <v>6.1354565268696693E-4</v>
      </c>
      <c r="J39" s="442">
        <v>1.1052342567038555E-3</v>
      </c>
      <c r="K39" s="442">
        <v>2.5736145158107196E-5</v>
      </c>
      <c r="L39" s="442">
        <v>4.4315687836394109E-4</v>
      </c>
      <c r="M39" s="442">
        <v>1.0852923942690055E-4</v>
      </c>
      <c r="N39" s="442">
        <v>4.4588248290693751E-4</v>
      </c>
      <c r="O39" s="442">
        <v>3.4594951069206109E-4</v>
      </c>
      <c r="P39" s="442">
        <v>6.13854288220658E-4</v>
      </c>
      <c r="Q39" s="442">
        <v>1.7072784148605574E-3</v>
      </c>
      <c r="R39" s="442">
        <v>1.2481058803181053E-3</v>
      </c>
      <c r="S39" s="442">
        <v>1.0880919889232317E-3</v>
      </c>
      <c r="T39" s="442">
        <v>4.3828711804210489E-4</v>
      </c>
      <c r="U39" s="442">
        <v>3.9774030614735903E-4</v>
      </c>
      <c r="V39" s="442">
        <v>5.8418478600009624E-4</v>
      </c>
      <c r="W39" s="442">
        <v>1.7687766101862813E-4</v>
      </c>
      <c r="X39" s="442">
        <v>5.487483989730388E-4</v>
      </c>
      <c r="Y39" s="442">
        <v>6.3980955994335142E-4</v>
      </c>
      <c r="Z39" s="442">
        <v>1.0778154283365605E-4</v>
      </c>
      <c r="AA39" s="442">
        <v>7.0554749664733431E-3</v>
      </c>
      <c r="AB39" s="442">
        <v>1.4416396807024506E-3</v>
      </c>
      <c r="AC39" s="442">
        <v>3.2496665576737545E-4</v>
      </c>
      <c r="AD39" s="442">
        <v>1.9823339740212792E-3</v>
      </c>
      <c r="AE39" s="442">
        <v>1.2558893684762909E-4</v>
      </c>
      <c r="AF39" s="442">
        <v>1.205601975530237E-3</v>
      </c>
      <c r="AG39" s="442">
        <v>1.5318688436374975E-4</v>
      </c>
      <c r="AH39" s="442">
        <v>1.492550000391955E-4</v>
      </c>
      <c r="AI39" s="442">
        <v>1.7050291646993579E-3</v>
      </c>
      <c r="AJ39" s="442">
        <v>8.6678282717418914E-4</v>
      </c>
      <c r="AK39" s="442">
        <v>1.0001344305296487</v>
      </c>
      <c r="AL39" s="442">
        <v>1.3343019544825967E-3</v>
      </c>
      <c r="AM39" s="442">
        <v>3.6711413253135449E-3</v>
      </c>
      <c r="AN39" s="442">
        <v>1.9343255629363258E-4</v>
      </c>
      <c r="AO39" s="442">
        <v>2.6950950539024166E-3</v>
      </c>
      <c r="AP39" s="318">
        <f t="shared" si="0"/>
        <v>1.0317768058386847</v>
      </c>
    </row>
    <row r="40" spans="1:42" ht="12.5" x14ac:dyDescent="0.2">
      <c r="A40" s="281" t="s">
        <v>485</v>
      </c>
      <c r="B40" s="283" t="s">
        <v>41</v>
      </c>
      <c r="C40" s="442">
        <v>1.1047643708748289E-2</v>
      </c>
      <c r="D40" s="442">
        <v>1.3233390285471484E-3</v>
      </c>
      <c r="E40" s="442">
        <v>2.8390089798790235E-3</v>
      </c>
      <c r="F40" s="442">
        <v>2.2583414613535223E-3</v>
      </c>
      <c r="G40" s="442">
        <v>1.3792983620803475E-2</v>
      </c>
      <c r="H40" s="442">
        <v>1.4940795734369527E-2</v>
      </c>
      <c r="I40" s="442">
        <v>1.0819598016847391E-2</v>
      </c>
      <c r="J40" s="442">
        <v>2.0198970890307519E-2</v>
      </c>
      <c r="K40" s="442">
        <v>2.7809696747308028E-3</v>
      </c>
      <c r="L40" s="442">
        <v>1.6792864645470581E-2</v>
      </c>
      <c r="M40" s="442">
        <v>2.479262679493225E-2</v>
      </c>
      <c r="N40" s="442">
        <v>5.596024299942548E-3</v>
      </c>
      <c r="O40" s="442">
        <v>7.3141658764115268E-3</v>
      </c>
      <c r="P40" s="442">
        <v>1.2986395702000183E-2</v>
      </c>
      <c r="Q40" s="442">
        <v>1.732691442373057E-2</v>
      </c>
      <c r="R40" s="442">
        <v>1.4644169185142683E-2</v>
      </c>
      <c r="S40" s="442">
        <v>1.4332345771851777E-2</v>
      </c>
      <c r="T40" s="442">
        <v>1.9644145599473768E-2</v>
      </c>
      <c r="U40" s="442">
        <v>1.7362460147313529E-2</v>
      </c>
      <c r="V40" s="442">
        <v>1.6366365217568919E-2</v>
      </c>
      <c r="W40" s="442">
        <v>1.2141342565379562E-2</v>
      </c>
      <c r="X40" s="442">
        <v>1.7482390589877397E-2</v>
      </c>
      <c r="Y40" s="442">
        <v>4.2426484504395914E-2</v>
      </c>
      <c r="Z40" s="442">
        <v>3.1336294164445853E-2</v>
      </c>
      <c r="AA40" s="442">
        <v>6.1953498494250019E-2</v>
      </c>
      <c r="AB40" s="442">
        <v>2.7880961976780111E-2</v>
      </c>
      <c r="AC40" s="442">
        <v>3.7105093655753464E-2</v>
      </c>
      <c r="AD40" s="442">
        <v>5.0106334091896826E-2</v>
      </c>
      <c r="AE40" s="442">
        <v>6.886511281346373E-3</v>
      </c>
      <c r="AF40" s="442">
        <v>2.8095194459016617E-2</v>
      </c>
      <c r="AG40" s="442">
        <v>9.000802457426775E-2</v>
      </c>
      <c r="AH40" s="442">
        <v>4.0423193439066508E-2</v>
      </c>
      <c r="AI40" s="442">
        <v>3.3097218061608903E-2</v>
      </c>
      <c r="AJ40" s="442">
        <v>2.1561023742922666E-2</v>
      </c>
      <c r="AK40" s="442">
        <v>3.5491237391743514E-2</v>
      </c>
      <c r="AL40" s="442">
        <v>1.058149710324835</v>
      </c>
      <c r="AM40" s="442">
        <v>1.9187917226602874E-2</v>
      </c>
      <c r="AN40" s="442">
        <v>7.0602755226126896E-3</v>
      </c>
      <c r="AO40" s="442">
        <v>2.3789614098950286E-2</v>
      </c>
      <c r="AP40" s="318">
        <f t="shared" si="0"/>
        <v>1.8675528348462274</v>
      </c>
    </row>
    <row r="41" spans="1:42" ht="12.5" x14ac:dyDescent="0.2">
      <c r="A41" s="286">
        <v>37</v>
      </c>
      <c r="B41" s="283" t="s">
        <v>42</v>
      </c>
      <c r="C41" s="442">
        <v>1.147359122386873E-4</v>
      </c>
      <c r="D41" s="442">
        <v>8.4487571284866617E-6</v>
      </c>
      <c r="E41" s="442">
        <v>3.2821312583154798E-5</v>
      </c>
      <c r="F41" s="442">
        <v>1.4340262184387902E-5</v>
      </c>
      <c r="G41" s="442">
        <v>1.2163043387347609E-4</v>
      </c>
      <c r="H41" s="442">
        <v>3.0430509562677161E-5</v>
      </c>
      <c r="I41" s="442">
        <v>3.1784173813771514E-5</v>
      </c>
      <c r="J41" s="442">
        <v>8.0845891535388797E-5</v>
      </c>
      <c r="K41" s="442">
        <v>6.0554416499727414E-6</v>
      </c>
      <c r="L41" s="442">
        <v>2.4805742845301206E-5</v>
      </c>
      <c r="M41" s="442">
        <v>3.0637968336632638E-5</v>
      </c>
      <c r="N41" s="442">
        <v>1.3364685856058129E-5</v>
      </c>
      <c r="O41" s="442">
        <v>2.2519176131452975E-5</v>
      </c>
      <c r="P41" s="442">
        <v>6.7147396540453684E-5</v>
      </c>
      <c r="Q41" s="442">
        <v>2.6881449008123277E-5</v>
      </c>
      <c r="R41" s="442">
        <v>8.7490849667156746E-5</v>
      </c>
      <c r="S41" s="442">
        <v>2.4995733503917318E-5</v>
      </c>
      <c r="T41" s="442">
        <v>2.4651614972851338E-5</v>
      </c>
      <c r="U41" s="442">
        <v>2.658350443424121E-5</v>
      </c>
      <c r="V41" s="442">
        <v>1.009264914165802E-4</v>
      </c>
      <c r="W41" s="442">
        <v>7.1832527121775712E-5</v>
      </c>
      <c r="X41" s="442">
        <v>3.0035139437019224E-4</v>
      </c>
      <c r="Y41" s="442">
        <v>1.4359383874561874E-4</v>
      </c>
      <c r="Z41" s="442">
        <v>2.7099478054377489E-5</v>
      </c>
      <c r="AA41" s="442">
        <v>5.4235511707877106E-5</v>
      </c>
      <c r="AB41" s="442">
        <v>3.323481829227224E-5</v>
      </c>
      <c r="AC41" s="442">
        <v>4.4689430591333414E-4</v>
      </c>
      <c r="AD41" s="442">
        <v>1.1086626612217213E-4</v>
      </c>
      <c r="AE41" s="442">
        <v>2.014462426672565E-4</v>
      </c>
      <c r="AF41" s="442">
        <v>1.793716268781371E-4</v>
      </c>
      <c r="AG41" s="442">
        <v>3.5756197609558759E-3</v>
      </c>
      <c r="AH41" s="442">
        <v>2.6435607219948255E-4</v>
      </c>
      <c r="AI41" s="442">
        <v>1.4961500929669407E-3</v>
      </c>
      <c r="AJ41" s="442">
        <v>6.1889091915887937E-3</v>
      </c>
      <c r="AK41" s="442">
        <v>1.186433513701648E-3</v>
      </c>
      <c r="AL41" s="442">
        <v>4.9938148508964176E-4</v>
      </c>
      <c r="AM41" s="442">
        <v>1.0085727232423431</v>
      </c>
      <c r="AN41" s="442">
        <v>6.8173139121076949E-5</v>
      </c>
      <c r="AO41" s="442">
        <v>6.5829033703901363E-4</v>
      </c>
      <c r="AP41" s="318">
        <f t="shared" si="0"/>
        <v>1.0243117698151223</v>
      </c>
    </row>
    <row r="42" spans="1:42" ht="12.5" x14ac:dyDescent="0.2">
      <c r="A42" s="287">
        <v>38</v>
      </c>
      <c r="B42" s="272" t="s">
        <v>283</v>
      </c>
      <c r="C42" s="442">
        <v>1.2832721556526538E-3</v>
      </c>
      <c r="D42" s="442">
        <v>1.1238479658443818E-4</v>
      </c>
      <c r="E42" s="442">
        <v>2.3511725816212356E-4</v>
      </c>
      <c r="F42" s="442">
        <v>1.8422421953073458E-4</v>
      </c>
      <c r="G42" s="442">
        <v>1.4147049043461537E-3</v>
      </c>
      <c r="H42" s="442">
        <v>2.3025951757860716E-4</v>
      </c>
      <c r="I42" s="442">
        <v>1.3481005941701444E-3</v>
      </c>
      <c r="J42" s="442">
        <v>1.0052957258906211E-3</v>
      </c>
      <c r="K42" s="442">
        <v>5.400316374683722E-5</v>
      </c>
      <c r="L42" s="442">
        <v>4.3098869979618681E-4</v>
      </c>
      <c r="M42" s="442">
        <v>2.0040552562857203E-3</v>
      </c>
      <c r="N42" s="442">
        <v>2.3841356960938763E-4</v>
      </c>
      <c r="O42" s="442">
        <v>5.6369064887314222E-4</v>
      </c>
      <c r="P42" s="442">
        <v>7.3109214893978165E-4</v>
      </c>
      <c r="Q42" s="442">
        <v>9.9622028215134149E-4</v>
      </c>
      <c r="R42" s="442">
        <v>1.2427340927101426E-3</v>
      </c>
      <c r="S42" s="442">
        <v>1.5952440029480049E-3</v>
      </c>
      <c r="T42" s="442">
        <v>1.1894908693762174E-3</v>
      </c>
      <c r="U42" s="442">
        <v>1.0792452243345262E-3</v>
      </c>
      <c r="V42" s="442">
        <v>1.2888640682499172E-3</v>
      </c>
      <c r="W42" s="442">
        <v>1.2610131239394519E-3</v>
      </c>
      <c r="X42" s="442">
        <v>2.0255773149106268E-3</v>
      </c>
      <c r="Y42" s="442">
        <v>1.3923618433408864E-3</v>
      </c>
      <c r="Z42" s="442">
        <v>2.3273610972884649E-4</v>
      </c>
      <c r="AA42" s="442">
        <v>1.1905960687541967E-3</v>
      </c>
      <c r="AB42" s="442">
        <v>3.7842884176674603E-3</v>
      </c>
      <c r="AC42" s="442">
        <v>2.9944067929259595E-3</v>
      </c>
      <c r="AD42" s="442">
        <v>4.8120445335090327E-3</v>
      </c>
      <c r="AE42" s="442">
        <v>3.4541330779663793E-4</v>
      </c>
      <c r="AF42" s="442">
        <v>2.3859892636456932E-3</v>
      </c>
      <c r="AG42" s="442">
        <v>2.6600654508506313E-4</v>
      </c>
      <c r="AH42" s="442">
        <v>4.0695534083921162E-3</v>
      </c>
      <c r="AI42" s="442">
        <v>5.61762410151544E-3</v>
      </c>
      <c r="AJ42" s="442">
        <v>2.4515262927875727E-3</v>
      </c>
      <c r="AK42" s="442">
        <v>6.0731452213488501E-3</v>
      </c>
      <c r="AL42" s="442">
        <v>2.0805746502605667E-3</v>
      </c>
      <c r="AM42" s="442">
        <v>2.9147199362102505E-3</v>
      </c>
      <c r="AN42" s="442">
        <v>1.0006481313499755</v>
      </c>
      <c r="AO42" s="442">
        <v>1.4116625080664085E-3</v>
      </c>
      <c r="AP42" s="318">
        <f t="shared" si="0"/>
        <v>1.0617731094807308</v>
      </c>
    </row>
    <row r="43" spans="1:42" ht="12.5" x14ac:dyDescent="0.2">
      <c r="A43" s="287">
        <v>39</v>
      </c>
      <c r="B43" s="272" t="s">
        <v>284</v>
      </c>
      <c r="C43" s="442">
        <v>2.771293057859019E-3</v>
      </c>
      <c r="D43" s="442">
        <v>3.5958908141545218E-4</v>
      </c>
      <c r="E43" s="442">
        <v>4.6165085588278373E-4</v>
      </c>
      <c r="F43" s="442">
        <v>3.0023072236412004E-4</v>
      </c>
      <c r="G43" s="442">
        <v>4.0398827272318345E-3</v>
      </c>
      <c r="H43" s="442">
        <v>2.2166233939963456E-3</v>
      </c>
      <c r="I43" s="442">
        <v>2.4967149512475982E-3</v>
      </c>
      <c r="J43" s="442">
        <v>1.3628521916782561E-3</v>
      </c>
      <c r="K43" s="442">
        <v>6.8657881899108163E-4</v>
      </c>
      <c r="L43" s="442">
        <v>1.9156473443597457E-3</v>
      </c>
      <c r="M43" s="442">
        <v>5.2913118681099398E-3</v>
      </c>
      <c r="N43" s="442">
        <v>2.3428700538442211E-3</v>
      </c>
      <c r="O43" s="442">
        <v>3.3111516110774825E-3</v>
      </c>
      <c r="P43" s="442">
        <v>2.7500606458229666E-3</v>
      </c>
      <c r="Q43" s="442">
        <v>5.0095320980761146E-3</v>
      </c>
      <c r="R43" s="442">
        <v>4.059497292325181E-3</v>
      </c>
      <c r="S43" s="442">
        <v>2.2869438080251976E-3</v>
      </c>
      <c r="T43" s="442">
        <v>1.1977384775110245E-3</v>
      </c>
      <c r="U43" s="442">
        <v>2.3215863446646775E-3</v>
      </c>
      <c r="V43" s="442">
        <v>1.6049148585047892E-3</v>
      </c>
      <c r="W43" s="442">
        <v>1.4753811464819537E-3</v>
      </c>
      <c r="X43" s="442">
        <v>2.7961265526365566E-3</v>
      </c>
      <c r="Y43" s="442">
        <v>8.9927769681212143E-3</v>
      </c>
      <c r="Z43" s="442">
        <v>2.8049549765310289E-3</v>
      </c>
      <c r="AA43" s="442">
        <v>6.3097298952469677E-3</v>
      </c>
      <c r="AB43" s="442">
        <v>1.413232504886461E-2</v>
      </c>
      <c r="AC43" s="442">
        <v>5.3216154814395757E-3</v>
      </c>
      <c r="AD43" s="442">
        <v>5.0359700118625247E-3</v>
      </c>
      <c r="AE43" s="442">
        <v>7.5610344563458148E-4</v>
      </c>
      <c r="AF43" s="442">
        <v>7.6342682787779248E-3</v>
      </c>
      <c r="AG43" s="442">
        <v>1.7496668833121276E-3</v>
      </c>
      <c r="AH43" s="442">
        <v>2.8022636974380302E-3</v>
      </c>
      <c r="AI43" s="442">
        <v>8.187765336982001E-3</v>
      </c>
      <c r="AJ43" s="442">
        <v>2.7809874055641066E-3</v>
      </c>
      <c r="AK43" s="442">
        <v>5.9236774151853301E-3</v>
      </c>
      <c r="AL43" s="442">
        <v>2.9127025321067255E-3</v>
      </c>
      <c r="AM43" s="442">
        <v>2.7465536173159662E-3</v>
      </c>
      <c r="AN43" s="442">
        <v>2.0587828157196107E-3</v>
      </c>
      <c r="AO43" s="442">
        <v>1.0014804767093102</v>
      </c>
      <c r="AP43" s="318">
        <f t="shared" si="0"/>
        <v>0.13120832171220867</v>
      </c>
    </row>
    <row r="44" spans="1:42" ht="12.5" x14ac:dyDescent="0.2">
      <c r="A44" s="319">
        <v>40</v>
      </c>
      <c r="B44" s="320" t="s">
        <v>43</v>
      </c>
      <c r="C44" s="321">
        <f t="shared" ref="C44:AO44" si="1">SUM(C5:C42)</f>
        <v>1.1539976220711037</v>
      </c>
      <c r="D44" s="322">
        <f t="shared" si="1"/>
        <v>1.0596635954929297</v>
      </c>
      <c r="E44" s="322">
        <f t="shared" si="1"/>
        <v>1.1136017843901651</v>
      </c>
      <c r="F44" s="322">
        <f t="shared" si="1"/>
        <v>1.0826199159671943</v>
      </c>
      <c r="G44" s="322">
        <f t="shared" si="1"/>
        <v>1.2006952012085443</v>
      </c>
      <c r="H44" s="322">
        <f t="shared" si="1"/>
        <v>1.1036934042461464</v>
      </c>
      <c r="I44" s="322">
        <f t="shared" si="1"/>
        <v>1.1782982407487503</v>
      </c>
      <c r="J44" s="322">
        <f t="shared" si="1"/>
        <v>1.0901069358368136</v>
      </c>
      <c r="K44" s="322">
        <f t="shared" si="1"/>
        <v>1.0329231688290239</v>
      </c>
      <c r="L44" s="322">
        <f t="shared" si="1"/>
        <v>1.0948306655690205</v>
      </c>
      <c r="M44" s="322">
        <f t="shared" si="1"/>
        <v>1.1253256280158423</v>
      </c>
      <c r="N44" s="322">
        <f t="shared" si="1"/>
        <v>1.125867837554356</v>
      </c>
      <c r="O44" s="322">
        <f t="shared" si="1"/>
        <v>1.1271949421997183</v>
      </c>
      <c r="P44" s="322">
        <f t="shared" si="1"/>
        <v>1.1522150650895642</v>
      </c>
      <c r="Q44" s="322">
        <f t="shared" si="1"/>
        <v>1.125124783064881</v>
      </c>
      <c r="R44" s="322">
        <f t="shared" si="1"/>
        <v>1.1027906452871585</v>
      </c>
      <c r="S44" s="322">
        <f t="shared" si="1"/>
        <v>1.1446017671218514</v>
      </c>
      <c r="T44" s="322">
        <f t="shared" si="1"/>
        <v>1.1022712737916633</v>
      </c>
      <c r="U44" s="322">
        <f t="shared" si="1"/>
        <v>1.118858686028092</v>
      </c>
      <c r="V44" s="322">
        <f t="shared" si="1"/>
        <v>1.1329841332733808</v>
      </c>
      <c r="W44" s="322">
        <f t="shared" si="1"/>
        <v>1.1778995727661514</v>
      </c>
      <c r="X44" s="322">
        <f t="shared" si="1"/>
        <v>1.2063222113978664</v>
      </c>
      <c r="Y44" s="322">
        <f t="shared" si="1"/>
        <v>1.1925002660116535</v>
      </c>
      <c r="Z44" s="322">
        <f t="shared" si="1"/>
        <v>1.1129990281444462</v>
      </c>
      <c r="AA44" s="322">
        <f t="shared" si="1"/>
        <v>1.2053712978471696</v>
      </c>
      <c r="AB44" s="322">
        <f t="shared" si="1"/>
        <v>1.1024834190454278</v>
      </c>
      <c r="AC44" s="322">
        <f t="shared" si="1"/>
        <v>1.1113997501643982</v>
      </c>
      <c r="AD44" s="322">
        <f t="shared" si="1"/>
        <v>1.1346218991838999</v>
      </c>
      <c r="AE44" s="322">
        <f t="shared" si="1"/>
        <v>1.0674528003702399</v>
      </c>
      <c r="AF44" s="322">
        <f t="shared" si="1"/>
        <v>1.1041699655945449</v>
      </c>
      <c r="AG44" s="322">
        <f t="shared" si="1"/>
        <v>1.1570980115056713</v>
      </c>
      <c r="AH44" s="322">
        <f t="shared" si="1"/>
        <v>1.1295337283220788</v>
      </c>
      <c r="AI44" s="322">
        <f t="shared" si="1"/>
        <v>1.1138321095498376</v>
      </c>
      <c r="AJ44" s="322">
        <f t="shared" si="1"/>
        <v>1.1312768749999653</v>
      </c>
      <c r="AK44" s="322">
        <f t="shared" si="1"/>
        <v>1.1509406654388123</v>
      </c>
      <c r="AL44" s="322">
        <f t="shared" si="1"/>
        <v>1.1204414776613567</v>
      </c>
      <c r="AM44" s="322">
        <f t="shared" si="1"/>
        <v>1.1486791347926109</v>
      </c>
      <c r="AN44" s="322">
        <f t="shared" si="1"/>
        <v>1.3454360002056498</v>
      </c>
      <c r="AO44" s="322">
        <f t="shared" si="1"/>
        <v>0.39871097070822903</v>
      </c>
      <c r="AP44" s="323">
        <f t="shared" si="0"/>
        <v>43.080123508787985</v>
      </c>
    </row>
    <row r="45" spans="1:42" ht="13" x14ac:dyDescent="0.2">
      <c r="A45" s="56" t="s">
        <v>486</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R40"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489</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178</v>
      </c>
      <c r="B2" s="326" t="s">
        <v>351</v>
      </c>
      <c r="C2" s="327"/>
      <c r="D2" s="327"/>
      <c r="E2" s="327" t="s">
        <v>178</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490</v>
      </c>
      <c r="AR2" s="327"/>
    </row>
    <row r="3" spans="1:44" x14ac:dyDescent="0.2">
      <c r="A3" s="460" t="s">
        <v>491</v>
      </c>
      <c r="B3" s="461"/>
      <c r="C3" s="330" t="s">
        <v>492</v>
      </c>
      <c r="D3" s="331" t="s">
        <v>133</v>
      </c>
      <c r="E3" s="332" t="s">
        <v>493</v>
      </c>
      <c r="F3" s="331" t="s">
        <v>494</v>
      </c>
      <c r="G3" s="333" t="s">
        <v>495</v>
      </c>
      <c r="H3" s="332" t="s">
        <v>496</v>
      </c>
      <c r="I3" s="332" t="s">
        <v>497</v>
      </c>
      <c r="J3" s="331" t="s">
        <v>498</v>
      </c>
      <c r="K3" s="333" t="s">
        <v>499</v>
      </c>
      <c r="L3" s="332" t="s">
        <v>500</v>
      </c>
      <c r="M3" s="332" t="s">
        <v>501</v>
      </c>
      <c r="N3" s="331" t="s">
        <v>502</v>
      </c>
      <c r="O3" s="333" t="s">
        <v>503</v>
      </c>
      <c r="P3" s="331" t="s">
        <v>504</v>
      </c>
      <c r="Q3" s="333" t="s">
        <v>505</v>
      </c>
      <c r="R3" s="332" t="s">
        <v>506</v>
      </c>
      <c r="S3" s="332" t="s">
        <v>507</v>
      </c>
      <c r="T3" s="331" t="s">
        <v>508</v>
      </c>
      <c r="U3" s="333" t="s">
        <v>509</v>
      </c>
      <c r="V3" s="332" t="s">
        <v>510</v>
      </c>
      <c r="W3" s="332" t="s">
        <v>511</v>
      </c>
      <c r="X3" s="331" t="s">
        <v>512</v>
      </c>
      <c r="Y3" s="333" t="s">
        <v>513</v>
      </c>
      <c r="Z3" s="332" t="s">
        <v>514</v>
      </c>
      <c r="AA3" s="332" t="s">
        <v>515</v>
      </c>
      <c r="AB3" s="331" t="s">
        <v>516</v>
      </c>
      <c r="AC3" s="333" t="s">
        <v>517</v>
      </c>
      <c r="AD3" s="332" t="s">
        <v>518</v>
      </c>
      <c r="AE3" s="332" t="s">
        <v>519</v>
      </c>
      <c r="AF3" s="331" t="s">
        <v>520</v>
      </c>
      <c r="AG3" s="333" t="s">
        <v>521</v>
      </c>
      <c r="AH3" s="332" t="s">
        <v>522</v>
      </c>
      <c r="AI3" s="332" t="s">
        <v>523</v>
      </c>
      <c r="AJ3" s="331" t="s">
        <v>524</v>
      </c>
      <c r="AK3" s="333" t="s">
        <v>525</v>
      </c>
      <c r="AL3" s="332" t="s">
        <v>526</v>
      </c>
      <c r="AM3" s="332" t="s">
        <v>527</v>
      </c>
      <c r="AN3" s="331" t="s">
        <v>528</v>
      </c>
      <c r="AO3" s="333" t="s">
        <v>529</v>
      </c>
      <c r="AP3" s="332" t="s">
        <v>530</v>
      </c>
      <c r="AQ3" s="332" t="s">
        <v>531</v>
      </c>
      <c r="AR3" s="334" t="s">
        <v>532</v>
      </c>
    </row>
    <row r="4" spans="1:44" x14ac:dyDescent="0.2">
      <c r="A4" s="335"/>
      <c r="B4" s="336"/>
      <c r="C4" s="337" t="s">
        <v>533</v>
      </c>
      <c r="D4" s="338" t="s">
        <v>533</v>
      </c>
      <c r="E4" s="339" t="s">
        <v>533</v>
      </c>
      <c r="F4" s="338" t="s">
        <v>533</v>
      </c>
      <c r="G4" s="340" t="s">
        <v>533</v>
      </c>
      <c r="H4" s="339" t="s">
        <v>533</v>
      </c>
      <c r="I4" s="339" t="s">
        <v>533</v>
      </c>
      <c r="J4" s="338" t="s">
        <v>533</v>
      </c>
      <c r="K4" s="340" t="s">
        <v>533</v>
      </c>
      <c r="L4" s="339" t="s">
        <v>533</v>
      </c>
      <c r="M4" s="339" t="s">
        <v>533</v>
      </c>
      <c r="N4" s="338" t="s">
        <v>533</v>
      </c>
      <c r="O4" s="340" t="s">
        <v>533</v>
      </c>
      <c r="P4" s="338" t="s">
        <v>533</v>
      </c>
      <c r="Q4" s="340" t="s">
        <v>533</v>
      </c>
      <c r="R4" s="339" t="s">
        <v>533</v>
      </c>
      <c r="S4" s="339" t="s">
        <v>533</v>
      </c>
      <c r="T4" s="338" t="s">
        <v>533</v>
      </c>
      <c r="U4" s="340" t="s">
        <v>533</v>
      </c>
      <c r="V4" s="339" t="s">
        <v>533</v>
      </c>
      <c r="W4" s="339" t="s">
        <v>533</v>
      </c>
      <c r="X4" s="338" t="s">
        <v>533</v>
      </c>
      <c r="Y4" s="340" t="s">
        <v>533</v>
      </c>
      <c r="Z4" s="339" t="s">
        <v>533</v>
      </c>
      <c r="AA4" s="339" t="s">
        <v>533</v>
      </c>
      <c r="AB4" s="338" t="s">
        <v>533</v>
      </c>
      <c r="AC4" s="340" t="s">
        <v>533</v>
      </c>
      <c r="AD4" s="339" t="s">
        <v>533</v>
      </c>
      <c r="AE4" s="339" t="s">
        <v>533</v>
      </c>
      <c r="AF4" s="338" t="s">
        <v>533</v>
      </c>
      <c r="AG4" s="340" t="s">
        <v>533</v>
      </c>
      <c r="AH4" s="339" t="s">
        <v>533</v>
      </c>
      <c r="AI4" s="339" t="s">
        <v>533</v>
      </c>
      <c r="AJ4" s="338" t="s">
        <v>533</v>
      </c>
      <c r="AK4" s="340" t="s">
        <v>533</v>
      </c>
      <c r="AL4" s="339" t="s">
        <v>533</v>
      </c>
      <c r="AM4" s="339" t="s">
        <v>533</v>
      </c>
      <c r="AN4" s="338" t="s">
        <v>533</v>
      </c>
      <c r="AO4" s="340" t="s">
        <v>533</v>
      </c>
      <c r="AP4" s="339" t="s">
        <v>533</v>
      </c>
      <c r="AQ4" s="339" t="s">
        <v>533</v>
      </c>
      <c r="AR4" s="341" t="s">
        <v>533</v>
      </c>
    </row>
    <row r="5" spans="1:44" x14ac:dyDescent="0.2">
      <c r="A5" s="342" t="s">
        <v>264</v>
      </c>
      <c r="B5" s="343" t="s">
        <v>534</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220</v>
      </c>
      <c r="B6" s="343" t="s">
        <v>446</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221</v>
      </c>
      <c r="B7" s="343" t="s">
        <v>250</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222</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223</v>
      </c>
      <c r="B9" s="343" t="s">
        <v>191</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224</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225</v>
      </c>
      <c r="B11" s="343" t="s">
        <v>268</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226</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227</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535</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269</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270</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271</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281</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366</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192</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193</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273</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282</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385</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536</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194</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482</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537</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195</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201</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202</v>
      </c>
      <c r="B42" s="343" t="s">
        <v>283</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538</v>
      </c>
    </row>
    <row r="43" spans="1:45" x14ac:dyDescent="0.2">
      <c r="A43" s="342" t="s">
        <v>203</v>
      </c>
      <c r="B43" s="343" t="s">
        <v>284</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539</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540</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541</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178</v>
      </c>
      <c r="B48" s="326" t="s">
        <v>542</v>
      </c>
      <c r="C48" s="327"/>
      <c r="D48" s="327"/>
      <c r="E48" s="327" t="s">
        <v>178</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490</v>
      </c>
      <c r="AR48" s="327"/>
    </row>
    <row r="49" spans="1:44" ht="13.5" customHeight="1" x14ac:dyDescent="0.2">
      <c r="A49" s="460" t="s">
        <v>491</v>
      </c>
      <c r="B49" s="462"/>
      <c r="C49" s="330" t="s">
        <v>492</v>
      </c>
      <c r="D49" s="332" t="s">
        <v>133</v>
      </c>
      <c r="E49" s="332" t="s">
        <v>493</v>
      </c>
      <c r="F49" s="331" t="s">
        <v>494</v>
      </c>
      <c r="G49" s="333" t="s">
        <v>495</v>
      </c>
      <c r="H49" s="332" t="s">
        <v>496</v>
      </c>
      <c r="I49" s="332" t="s">
        <v>497</v>
      </c>
      <c r="J49" s="331" t="s">
        <v>498</v>
      </c>
      <c r="K49" s="333" t="s">
        <v>499</v>
      </c>
      <c r="L49" s="332" t="s">
        <v>500</v>
      </c>
      <c r="M49" s="332" t="s">
        <v>501</v>
      </c>
      <c r="N49" s="331" t="s">
        <v>502</v>
      </c>
      <c r="O49" s="333" t="s">
        <v>503</v>
      </c>
      <c r="P49" s="332" t="s">
        <v>504</v>
      </c>
      <c r="Q49" s="332" t="s">
        <v>505</v>
      </c>
      <c r="R49" s="331" t="s">
        <v>506</v>
      </c>
      <c r="S49" s="333" t="s">
        <v>507</v>
      </c>
      <c r="T49" s="332" t="s">
        <v>508</v>
      </c>
      <c r="U49" s="332" t="s">
        <v>509</v>
      </c>
      <c r="V49" s="331" t="s">
        <v>510</v>
      </c>
      <c r="W49" s="333" t="s">
        <v>511</v>
      </c>
      <c r="X49" s="332" t="s">
        <v>512</v>
      </c>
      <c r="Y49" s="332" t="s">
        <v>513</v>
      </c>
      <c r="Z49" s="331" t="s">
        <v>514</v>
      </c>
      <c r="AA49" s="333" t="s">
        <v>515</v>
      </c>
      <c r="AB49" s="332" t="s">
        <v>516</v>
      </c>
      <c r="AC49" s="332" t="s">
        <v>517</v>
      </c>
      <c r="AD49" s="331" t="s">
        <v>518</v>
      </c>
      <c r="AE49" s="333" t="s">
        <v>519</v>
      </c>
      <c r="AF49" s="332" t="s">
        <v>520</v>
      </c>
      <c r="AG49" s="332" t="s">
        <v>521</v>
      </c>
      <c r="AH49" s="331" t="s">
        <v>522</v>
      </c>
      <c r="AI49" s="333" t="s">
        <v>523</v>
      </c>
      <c r="AJ49" s="332" t="s">
        <v>524</v>
      </c>
      <c r="AK49" s="332" t="s">
        <v>525</v>
      </c>
      <c r="AL49" s="331" t="s">
        <v>526</v>
      </c>
      <c r="AM49" s="333" t="s">
        <v>527</v>
      </c>
      <c r="AN49" s="332" t="s">
        <v>528</v>
      </c>
      <c r="AO49" s="332" t="s">
        <v>529</v>
      </c>
      <c r="AP49" s="331" t="s">
        <v>530</v>
      </c>
      <c r="AQ49" s="333" t="s">
        <v>531</v>
      </c>
      <c r="AR49" s="334" t="s">
        <v>532</v>
      </c>
    </row>
    <row r="50" spans="1:44" ht="24" x14ac:dyDescent="0.2">
      <c r="A50" s="335"/>
      <c r="B50" s="358"/>
      <c r="C50" s="359" t="s">
        <v>543</v>
      </c>
      <c r="D50" s="360" t="s">
        <v>543</v>
      </c>
      <c r="E50" s="360" t="s">
        <v>543</v>
      </c>
      <c r="F50" s="361" t="s">
        <v>543</v>
      </c>
      <c r="G50" s="362" t="s">
        <v>543</v>
      </c>
      <c r="H50" s="360" t="s">
        <v>543</v>
      </c>
      <c r="I50" s="360" t="s">
        <v>543</v>
      </c>
      <c r="J50" s="361" t="s">
        <v>543</v>
      </c>
      <c r="K50" s="362" t="s">
        <v>543</v>
      </c>
      <c r="L50" s="360" t="s">
        <v>543</v>
      </c>
      <c r="M50" s="360" t="s">
        <v>543</v>
      </c>
      <c r="N50" s="361" t="s">
        <v>543</v>
      </c>
      <c r="O50" s="362" t="s">
        <v>543</v>
      </c>
      <c r="P50" s="360" t="s">
        <v>543</v>
      </c>
      <c r="Q50" s="360" t="s">
        <v>543</v>
      </c>
      <c r="R50" s="361" t="s">
        <v>543</v>
      </c>
      <c r="S50" s="362" t="s">
        <v>543</v>
      </c>
      <c r="T50" s="360" t="s">
        <v>543</v>
      </c>
      <c r="U50" s="360" t="s">
        <v>543</v>
      </c>
      <c r="V50" s="361" t="s">
        <v>543</v>
      </c>
      <c r="W50" s="362" t="s">
        <v>543</v>
      </c>
      <c r="X50" s="360" t="s">
        <v>543</v>
      </c>
      <c r="Y50" s="360" t="s">
        <v>543</v>
      </c>
      <c r="Z50" s="361" t="s">
        <v>543</v>
      </c>
      <c r="AA50" s="362" t="s">
        <v>543</v>
      </c>
      <c r="AB50" s="360" t="s">
        <v>543</v>
      </c>
      <c r="AC50" s="360" t="s">
        <v>543</v>
      </c>
      <c r="AD50" s="361" t="s">
        <v>543</v>
      </c>
      <c r="AE50" s="362" t="s">
        <v>543</v>
      </c>
      <c r="AF50" s="360" t="s">
        <v>543</v>
      </c>
      <c r="AG50" s="360" t="s">
        <v>543</v>
      </c>
      <c r="AH50" s="361" t="s">
        <v>543</v>
      </c>
      <c r="AI50" s="362" t="s">
        <v>543</v>
      </c>
      <c r="AJ50" s="360" t="s">
        <v>543</v>
      </c>
      <c r="AK50" s="360" t="s">
        <v>543</v>
      </c>
      <c r="AL50" s="361" t="s">
        <v>543</v>
      </c>
      <c r="AM50" s="362" t="s">
        <v>543</v>
      </c>
      <c r="AN50" s="360" t="s">
        <v>543</v>
      </c>
      <c r="AO50" s="360" t="s">
        <v>543</v>
      </c>
      <c r="AP50" s="361" t="s">
        <v>543</v>
      </c>
      <c r="AQ50" s="362" t="s">
        <v>543</v>
      </c>
      <c r="AR50" s="363" t="s">
        <v>543</v>
      </c>
    </row>
    <row r="51" spans="1:44" x14ac:dyDescent="0.2">
      <c r="A51" s="342" t="s">
        <v>264</v>
      </c>
      <c r="B51" s="326" t="s">
        <v>534</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220</v>
      </c>
      <c r="B52" s="326" t="s">
        <v>446</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221</v>
      </c>
      <c r="B53" s="326" t="s">
        <v>250</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222</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223</v>
      </c>
      <c r="B55" s="326" t="s">
        <v>191</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224</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225</v>
      </c>
      <c r="B57" s="326" t="s">
        <v>268</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226</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227</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535</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269</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270</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271</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281</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366</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192</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193</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273</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282</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385</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536</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194</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482</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537</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195</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201</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202</v>
      </c>
      <c r="B88" s="326" t="s">
        <v>283</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203</v>
      </c>
      <c r="B89" s="326" t="s">
        <v>284</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539</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538</v>
      </c>
    </row>
    <row r="91" spans="1:45" x14ac:dyDescent="0.2">
      <c r="D91" s="357" t="s">
        <v>540</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306</v>
      </c>
      <c r="S2" s="3" t="s">
        <v>153</v>
      </c>
      <c r="U2" s="64" t="s">
        <v>210</v>
      </c>
      <c r="W2" s="3" t="s">
        <v>130</v>
      </c>
      <c r="Y2" s="3" t="s">
        <v>154</v>
      </c>
    </row>
    <row r="3" spans="1:25" ht="44" x14ac:dyDescent="0.2">
      <c r="B3" s="65"/>
      <c r="C3" s="66" t="s">
        <v>228</v>
      </c>
      <c r="D3" s="66" t="s">
        <v>307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75">
        <f>最終需要_まとめ!C6</f>
        <v>100</v>
      </c>
      <c r="D5" s="76">
        <f>投入係数表!C5</f>
        <v>0.14082117407533085</v>
      </c>
      <c r="E5" s="77">
        <f>$C$5*D5</f>
        <v>14.082117407533085</v>
      </c>
      <c r="F5" s="76">
        <f>分析係数表!C8</f>
        <v>0.25708080716677228</v>
      </c>
      <c r="G5" s="77">
        <f t="shared" ref="G5:G38" si="0">E5*F5</f>
        <v>3.6202421097458601</v>
      </c>
      <c r="H5" s="77">
        <f t="array" ref="H5:H43">MMULT(逆行列係数!C5:AO43,'1'!G5:G43)</f>
        <v>3.8948229400251759</v>
      </c>
      <c r="I5" s="77">
        <f t="shared" ref="I5:I38" si="1">C5+H5</f>
        <v>103.89482294002518</v>
      </c>
      <c r="J5" s="76">
        <f>分析係数表!G8</f>
        <v>0.11961316593145571</v>
      </c>
      <c r="K5" s="78">
        <f t="shared" ref="K5:K38" si="2">I5*J5</f>
        <v>12.427188695744443</v>
      </c>
      <c r="L5" s="79" t="s">
        <v>178</v>
      </c>
      <c r="M5" s="80" t="s">
        <v>178</v>
      </c>
      <c r="N5" s="81">
        <f>分析係数表!H8</f>
        <v>1.1829938181254628E-2</v>
      </c>
      <c r="O5" s="82">
        <f t="shared" ref="O5:O43" si="3">$M$44*N5</f>
        <v>0.11969320941513041</v>
      </c>
      <c r="P5" s="76">
        <f>分析係数表!C8</f>
        <v>0.25708080716677228</v>
      </c>
      <c r="Q5" s="82">
        <f t="shared" ref="Q5:Q38" si="4">O5*P5</f>
        <v>3.0770826888823235E-2</v>
      </c>
      <c r="R5" s="83">
        <f t="array" ref="R5:R43">MMULT(逆行列係数!C5:AO43,'1'!Q5:Q43)</f>
        <v>4.4612361587341491E-2</v>
      </c>
      <c r="S5" s="84">
        <f t="shared" ref="S5:S38" si="5">I5+R5</f>
        <v>103.93943530161252</v>
      </c>
      <c r="T5" s="85">
        <f>分析係数表!F8</f>
        <v>0.4511367492365117</v>
      </c>
      <c r="U5" s="86">
        <f t="shared" ref="U5:U43" si="6">S5*T5</f>
        <v>46.890898959448201</v>
      </c>
      <c r="V5" s="87">
        <f>分析係数表!D8</f>
        <v>0.32558534102477094</v>
      </c>
      <c r="W5" s="167">
        <f t="shared" ref="W5:W43" si="7">ROUND(S5*V5,0)</f>
        <v>34</v>
      </c>
      <c r="X5" s="76">
        <f>分析係数表!E8</f>
        <v>0.2662029182219206</v>
      </c>
      <c r="Y5" s="166">
        <f t="shared" ref="Y5:Y43" si="8">ROUND(S5*X5,0)</f>
        <v>28</v>
      </c>
    </row>
    <row r="6" spans="1:25" x14ac:dyDescent="0.2">
      <c r="A6" s="6" t="s">
        <v>220</v>
      </c>
      <c r="B6" s="5" t="s">
        <v>266</v>
      </c>
      <c r="C6" s="90"/>
      <c r="D6" s="76">
        <f>投入係数表!C6</f>
        <v>1.6966406515100103E-4</v>
      </c>
      <c r="E6" s="77">
        <f t="shared" ref="E6:E38" si="9">$C$5*D6</f>
        <v>1.6966406515100101E-2</v>
      </c>
      <c r="F6" s="76">
        <f>分析係数表!C9</f>
        <v>5.5710306406685284E-2</v>
      </c>
      <c r="G6" s="77">
        <f t="shared" si="0"/>
        <v>9.4520370557660814E-4</v>
      </c>
      <c r="H6" s="77">
        <v>2.151037634802407E-3</v>
      </c>
      <c r="I6" s="77">
        <f t="shared" si="1"/>
        <v>2.151037634802407E-3</v>
      </c>
      <c r="J6" s="76">
        <f>分析係数表!G9</f>
        <v>0.27272727272727271</v>
      </c>
      <c r="K6" s="78">
        <f t="shared" si="2"/>
        <v>5.8664662767338367E-4</v>
      </c>
      <c r="L6" s="79"/>
      <c r="M6" s="80"/>
      <c r="N6" s="81">
        <f>分析係数表!H9</f>
        <v>6.1990942434522072E-4</v>
      </c>
      <c r="O6" s="82">
        <f t="shared" si="3"/>
        <v>6.2721332444609836E-3</v>
      </c>
      <c r="P6" s="76">
        <f>分析係数表!C9</f>
        <v>5.5710306406685284E-2</v>
      </c>
      <c r="Q6" s="82">
        <f t="shared" si="4"/>
        <v>3.4942246487247851E-4</v>
      </c>
      <c r="R6" s="83">
        <v>4.0606254353475009E-4</v>
      </c>
      <c r="S6" s="84">
        <f t="shared" si="5"/>
        <v>2.5571001783371572E-3</v>
      </c>
      <c r="T6" s="85">
        <f>分析係数表!F9</f>
        <v>0.77272727272727271</v>
      </c>
      <c r="U6" s="86">
        <f t="shared" si="6"/>
        <v>1.9759410468968941E-3</v>
      </c>
      <c r="V6" s="87">
        <f>分析係数表!D9</f>
        <v>0</v>
      </c>
      <c r="W6" s="167">
        <f t="shared" si="7"/>
        <v>0</v>
      </c>
      <c r="X6" s="76">
        <f>分析係数表!E9</f>
        <v>0</v>
      </c>
      <c r="Y6" s="166">
        <f t="shared" si="8"/>
        <v>0</v>
      </c>
    </row>
    <row r="7" spans="1:25" x14ac:dyDescent="0.2">
      <c r="A7" s="6" t="s">
        <v>221</v>
      </c>
      <c r="B7" s="5" t="s">
        <v>267</v>
      </c>
      <c r="C7" s="90"/>
      <c r="D7" s="76">
        <f>投入係数表!C7</f>
        <v>0</v>
      </c>
      <c r="E7" s="77">
        <f t="shared" si="9"/>
        <v>0</v>
      </c>
      <c r="F7" s="76">
        <f>分析係数表!C10</f>
        <v>2.7964205816555232E-3</v>
      </c>
      <c r="G7" s="77">
        <f t="shared" si="0"/>
        <v>0</v>
      </c>
      <c r="H7" s="77">
        <v>2.7600188679690571E-4</v>
      </c>
      <c r="I7" s="77">
        <f t="shared" si="1"/>
        <v>2.7600188679690571E-4</v>
      </c>
      <c r="J7" s="76">
        <f>分析係数表!G10</f>
        <v>0.2857142857142857</v>
      </c>
      <c r="K7" s="78">
        <f t="shared" si="2"/>
        <v>7.8857681941973059E-5</v>
      </c>
      <c r="L7" s="79"/>
      <c r="M7" s="80"/>
      <c r="N7" s="81">
        <f>分析係数表!H10</f>
        <v>1.205379436226818E-3</v>
      </c>
      <c r="O7" s="82">
        <f t="shared" si="3"/>
        <v>1.2195814642007467E-2</v>
      </c>
      <c r="P7" s="76">
        <f>分析係数表!C10</f>
        <v>2.7964205816555232E-3</v>
      </c>
      <c r="Q7" s="82">
        <f t="shared" si="4"/>
        <v>3.4104627074965471E-5</v>
      </c>
      <c r="R7" s="83">
        <v>6.0500373414552067E-5</v>
      </c>
      <c r="S7" s="84">
        <f t="shared" si="5"/>
        <v>3.3650226021145777E-4</v>
      </c>
      <c r="T7" s="85">
        <f>分析係数表!F10</f>
        <v>0.5714285714285714</v>
      </c>
      <c r="U7" s="86">
        <f t="shared" si="6"/>
        <v>1.9228700583511871E-4</v>
      </c>
      <c r="V7" s="87">
        <f>分析係数表!D10</f>
        <v>0.14285714285714285</v>
      </c>
      <c r="W7" s="167">
        <f t="shared" si="7"/>
        <v>0</v>
      </c>
      <c r="X7" s="76">
        <f>分析係数表!E10</f>
        <v>0</v>
      </c>
      <c r="Y7" s="166">
        <f t="shared" si="8"/>
        <v>0</v>
      </c>
    </row>
    <row r="8" spans="1:25" x14ac:dyDescent="0.2">
      <c r="A8" s="6" t="s">
        <v>222</v>
      </c>
      <c r="B8" s="5" t="s">
        <v>27</v>
      </c>
      <c r="C8" s="90"/>
      <c r="D8" s="76">
        <f>投入係数表!C8</f>
        <v>0</v>
      </c>
      <c r="E8" s="77">
        <f t="shared" si="9"/>
        <v>0</v>
      </c>
      <c r="F8" s="76">
        <f>分析係数表!C11</f>
        <v>6.4759848893686245E-3</v>
      </c>
      <c r="G8" s="77">
        <f t="shared" si="0"/>
        <v>0</v>
      </c>
      <c r="H8" s="77">
        <v>3.7471518957223093E-4</v>
      </c>
      <c r="I8" s="77">
        <f t="shared" si="1"/>
        <v>3.7471518957223093E-4</v>
      </c>
      <c r="J8" s="76">
        <f>分析係数表!G11</f>
        <v>0.45</v>
      </c>
      <c r="K8" s="78">
        <f t="shared" si="2"/>
        <v>1.6862183530750392E-4</v>
      </c>
      <c r="L8" s="79"/>
      <c r="M8" s="80"/>
      <c r="N8" s="81">
        <f>分析係数表!H11</f>
        <v>-2.2959608309082246E-5</v>
      </c>
      <c r="O8" s="82">
        <f t="shared" si="3"/>
        <v>-2.3230123127633269E-4</v>
      </c>
      <c r="P8" s="76">
        <f>分析係数表!C11</f>
        <v>6.4759848893686245E-3</v>
      </c>
      <c r="Q8" s="82">
        <f t="shared" si="4"/>
        <v>-1.5043792635272566E-6</v>
      </c>
      <c r="R8" s="83">
        <v>7.8335476034038673E-5</v>
      </c>
      <c r="S8" s="84">
        <f t="shared" si="5"/>
        <v>4.5305066560626963E-4</v>
      </c>
      <c r="T8" s="85">
        <f>分析係数表!F11</f>
        <v>0.7</v>
      </c>
      <c r="U8" s="86">
        <f t="shared" si="6"/>
        <v>3.1713546592438872E-4</v>
      </c>
      <c r="V8" s="87">
        <f>分析係数表!D11</f>
        <v>0</v>
      </c>
      <c r="W8" s="167">
        <f t="shared" si="7"/>
        <v>0</v>
      </c>
      <c r="X8" s="76">
        <f>分析係数表!E11</f>
        <v>0</v>
      </c>
      <c r="Y8" s="166">
        <f t="shared" si="8"/>
        <v>0</v>
      </c>
    </row>
    <row r="9" spans="1:25" x14ac:dyDescent="0.2">
      <c r="A9" s="6" t="s">
        <v>223</v>
      </c>
      <c r="B9" s="5" t="s">
        <v>191</v>
      </c>
      <c r="C9" s="90"/>
      <c r="D9" s="76">
        <f>投入係数表!C9</f>
        <v>0.13148965049202579</v>
      </c>
      <c r="E9" s="77">
        <f t="shared" si="9"/>
        <v>13.14896504920258</v>
      </c>
      <c r="F9" s="76">
        <f>分析係数表!C12</f>
        <v>0.17595248540478525</v>
      </c>
      <c r="G9" s="77">
        <f t="shared" si="0"/>
        <v>2.3135930809078484</v>
      </c>
      <c r="H9" s="77">
        <v>2.4975558017871355</v>
      </c>
      <c r="I9" s="77">
        <f t="shared" si="1"/>
        <v>2.4975558017871355</v>
      </c>
      <c r="J9" s="76">
        <f>分析係数表!G12</f>
        <v>0.14349788595589075</v>
      </c>
      <c r="K9" s="78">
        <f t="shared" si="2"/>
        <v>0.35839397761332364</v>
      </c>
      <c r="L9" s="79"/>
      <c r="M9" s="80"/>
      <c r="N9" s="81">
        <f>分析係数表!H12</f>
        <v>9.2205786969274298E-2</v>
      </c>
      <c r="O9" s="82">
        <f t="shared" si="3"/>
        <v>0.93292174480575207</v>
      </c>
      <c r="P9" s="76">
        <f>分析係数表!C12</f>
        <v>0.17595248540478525</v>
      </c>
      <c r="Q9" s="82">
        <f t="shared" si="4"/>
        <v>0.16414989968674087</v>
      </c>
      <c r="R9" s="83">
        <v>0.1825031699139065</v>
      </c>
      <c r="S9" s="84">
        <f t="shared" si="5"/>
        <v>2.6800589717010421</v>
      </c>
      <c r="T9" s="85">
        <f>分析係数表!F12</f>
        <v>0.29285224545766197</v>
      </c>
      <c r="U9" s="86">
        <f t="shared" si="6"/>
        <v>0.78486128782160269</v>
      </c>
      <c r="V9" s="87">
        <f>分析係数表!D12</f>
        <v>4.4880585075991318E-2</v>
      </c>
      <c r="W9" s="167">
        <f t="shared" si="7"/>
        <v>0</v>
      </c>
      <c r="X9" s="76">
        <f>分析係数表!E12</f>
        <v>4.4223517312307163E-2</v>
      </c>
      <c r="Y9" s="166">
        <f t="shared" si="8"/>
        <v>0</v>
      </c>
    </row>
    <row r="10" spans="1:25" x14ac:dyDescent="0.2">
      <c r="A10" s="6" t="s">
        <v>224</v>
      </c>
      <c r="B10" s="5" t="s">
        <v>28</v>
      </c>
      <c r="C10" s="90"/>
      <c r="D10" s="76">
        <f>投入係数表!C10</f>
        <v>4.2416016287750253E-3</v>
      </c>
      <c r="E10" s="77">
        <f t="shared" si="9"/>
        <v>0.42416016287750252</v>
      </c>
      <c r="F10" s="76">
        <f>分析係数表!C13</f>
        <v>0</v>
      </c>
      <c r="G10" s="77">
        <f t="shared" si="0"/>
        <v>0</v>
      </c>
      <c r="H10" s="77">
        <v>0</v>
      </c>
      <c r="I10" s="77">
        <f t="shared" si="1"/>
        <v>0</v>
      </c>
      <c r="J10" s="76">
        <f>分析係数表!G13</f>
        <v>0.2425249169435216</v>
      </c>
      <c r="K10" s="78">
        <f t="shared" si="2"/>
        <v>0</v>
      </c>
      <c r="L10" s="79"/>
      <c r="M10" s="80"/>
      <c r="N10" s="81">
        <f>分析係数表!H13</f>
        <v>1.40971995017765E-2</v>
      </c>
      <c r="O10" s="82">
        <f t="shared" si="3"/>
        <v>0.14263295600366827</v>
      </c>
      <c r="P10" s="76">
        <f>分析係数表!C13</f>
        <v>0</v>
      </c>
      <c r="Q10" s="82">
        <f t="shared" si="4"/>
        <v>0</v>
      </c>
      <c r="R10" s="83">
        <v>0</v>
      </c>
      <c r="S10" s="84">
        <f t="shared" si="5"/>
        <v>0</v>
      </c>
      <c r="T10" s="85">
        <f>分析係数表!F13</f>
        <v>0.37873754152823919</v>
      </c>
      <c r="U10" s="86">
        <f t="shared" si="6"/>
        <v>0</v>
      </c>
      <c r="V10" s="87">
        <f>分析係数表!D13</f>
        <v>0.50166112956810627</v>
      </c>
      <c r="W10" s="167">
        <f t="shared" si="7"/>
        <v>0</v>
      </c>
      <c r="X10" s="76">
        <f>分析係数表!E13</f>
        <v>0.36212624584717606</v>
      </c>
      <c r="Y10" s="166">
        <f t="shared" si="8"/>
        <v>0</v>
      </c>
    </row>
    <row r="11" spans="1:25" x14ac:dyDescent="0.2">
      <c r="A11" s="6" t="s">
        <v>225</v>
      </c>
      <c r="B11" s="5" t="s">
        <v>268</v>
      </c>
      <c r="C11" s="90"/>
      <c r="D11" s="76">
        <f>投入係数表!C11</f>
        <v>2.6976586359009163E-2</v>
      </c>
      <c r="E11" s="77">
        <f t="shared" si="9"/>
        <v>2.6976586359009165</v>
      </c>
      <c r="F11" s="76">
        <f>分析係数表!C14</f>
        <v>0.19640062597809071</v>
      </c>
      <c r="G11" s="77">
        <f t="shared" si="0"/>
        <v>0.52982184476614225</v>
      </c>
      <c r="H11" s="77">
        <v>0.62841076962370368</v>
      </c>
      <c r="I11" s="77">
        <f t="shared" si="1"/>
        <v>0.62841076962370368</v>
      </c>
      <c r="J11" s="76">
        <f>分析係数表!G14</f>
        <v>0.16773857118025379</v>
      </c>
      <c r="K11" s="78">
        <f t="shared" si="2"/>
        <v>0.10540872461096368</v>
      </c>
      <c r="L11" s="79"/>
      <c r="M11" s="80"/>
      <c r="N11" s="81">
        <f>分析係数表!H14</f>
        <v>1.1652001216859241E-3</v>
      </c>
      <c r="O11" s="82">
        <f t="shared" si="3"/>
        <v>1.1789287487273885E-2</v>
      </c>
      <c r="P11" s="76">
        <f>分析係数表!C14</f>
        <v>0.19640062597809071</v>
      </c>
      <c r="Q11" s="82">
        <f t="shared" si="4"/>
        <v>2.3154234423362632E-3</v>
      </c>
      <c r="R11" s="83">
        <v>1.2986454459160468E-2</v>
      </c>
      <c r="S11" s="84">
        <f t="shared" si="5"/>
        <v>0.64139722408286415</v>
      </c>
      <c r="T11" s="85">
        <f>分析係数表!F14</f>
        <v>0.31948548583347819</v>
      </c>
      <c r="U11" s="86">
        <f t="shared" si="6"/>
        <v>0.20491710374835814</v>
      </c>
      <c r="V11" s="87">
        <f>分析係数表!D14</f>
        <v>9.0039979141317575E-2</v>
      </c>
      <c r="W11" s="167">
        <f t="shared" si="7"/>
        <v>0</v>
      </c>
      <c r="X11" s="76">
        <f>分析係数表!E14</f>
        <v>7.6134190856944201E-2</v>
      </c>
      <c r="Y11" s="166">
        <f t="shared" si="8"/>
        <v>0</v>
      </c>
    </row>
    <row r="12" spans="1:25" x14ac:dyDescent="0.2">
      <c r="A12" s="6" t="s">
        <v>226</v>
      </c>
      <c r="B12" s="5" t="s">
        <v>29</v>
      </c>
      <c r="C12" s="90"/>
      <c r="D12" s="76">
        <f>投入係数表!C12</f>
        <v>6.7865626060400405E-2</v>
      </c>
      <c r="E12" s="77">
        <f t="shared" si="9"/>
        <v>6.7865626060400404</v>
      </c>
      <c r="F12" s="76">
        <f>分析係数表!C15</f>
        <v>0</v>
      </c>
      <c r="G12" s="77">
        <f t="shared" si="0"/>
        <v>0</v>
      </c>
      <c r="H12" s="77">
        <v>0</v>
      </c>
      <c r="I12" s="77">
        <f t="shared" si="1"/>
        <v>0</v>
      </c>
      <c r="J12" s="76">
        <f>分析係数表!G15</f>
        <v>9.5630372492836679E-2</v>
      </c>
      <c r="K12" s="78">
        <f t="shared" si="2"/>
        <v>0</v>
      </c>
      <c r="L12" s="79"/>
      <c r="M12" s="80"/>
      <c r="N12" s="81">
        <f>分析係数表!H15</f>
        <v>8.4950550743604306E-3</v>
      </c>
      <c r="O12" s="82">
        <f t="shared" si="3"/>
        <v>8.5951455572243082E-2</v>
      </c>
      <c r="P12" s="76">
        <f>分析係数表!C15</f>
        <v>0</v>
      </c>
      <c r="Q12" s="82">
        <f t="shared" si="4"/>
        <v>0</v>
      </c>
      <c r="R12" s="83">
        <v>0</v>
      </c>
      <c r="S12" s="84">
        <f t="shared" si="5"/>
        <v>0</v>
      </c>
      <c r="T12" s="85">
        <f>分析係数表!F15</f>
        <v>0.30372492836676218</v>
      </c>
      <c r="U12" s="86">
        <f t="shared" si="6"/>
        <v>0</v>
      </c>
      <c r="V12" s="87">
        <f>分析係数表!D15</f>
        <v>2.2027220630372494E-2</v>
      </c>
      <c r="W12" s="167">
        <f t="shared" si="7"/>
        <v>0</v>
      </c>
      <c r="X12" s="76">
        <f>分析係数表!E15</f>
        <v>2.0355778414517668E-2</v>
      </c>
      <c r="Y12" s="166">
        <f t="shared" si="8"/>
        <v>0</v>
      </c>
    </row>
    <row r="13" spans="1:25" x14ac:dyDescent="0.2">
      <c r="A13" s="6" t="s">
        <v>227</v>
      </c>
      <c r="B13" s="5" t="s">
        <v>30</v>
      </c>
      <c r="C13" s="90"/>
      <c r="D13" s="76">
        <f>投入係数表!C13</f>
        <v>7.1258907363420431E-3</v>
      </c>
      <c r="E13" s="77">
        <f t="shared" si="9"/>
        <v>0.71258907363420432</v>
      </c>
      <c r="F13" s="76">
        <f>分析係数表!C16</f>
        <v>6.4643221946592777E-2</v>
      </c>
      <c r="G13" s="77">
        <f t="shared" si="0"/>
        <v>4.6064053643652812E-2</v>
      </c>
      <c r="H13" s="77">
        <v>5.6715693883074784E-2</v>
      </c>
      <c r="I13" s="77">
        <f t="shared" si="1"/>
        <v>5.6715693883074784E-2</v>
      </c>
      <c r="J13" s="76">
        <f>分析係数表!G16</f>
        <v>3.2854209445585217E-2</v>
      </c>
      <c r="K13" s="78">
        <f t="shared" si="2"/>
        <v>1.8633492856862353E-3</v>
      </c>
      <c r="L13" s="79"/>
      <c r="M13" s="80"/>
      <c r="N13" s="81">
        <f>分析係数表!H16</f>
        <v>1.6731814555243689E-2</v>
      </c>
      <c r="O13" s="82">
        <f t="shared" si="3"/>
        <v>0.16928952229262748</v>
      </c>
      <c r="P13" s="76">
        <f>分析係数表!C16</f>
        <v>6.4643221946592777E-2</v>
      </c>
      <c r="Q13" s="82">
        <f t="shared" si="4"/>
        <v>1.0943420162794983E-2</v>
      </c>
      <c r="R13" s="83">
        <v>1.2980679386280117E-2</v>
      </c>
      <c r="S13" s="84">
        <f t="shared" si="5"/>
        <v>6.9696373269354905E-2</v>
      </c>
      <c r="T13" s="85">
        <f>分析係数表!F16</f>
        <v>0.28747433264887062</v>
      </c>
      <c r="U13" s="86">
        <f t="shared" si="6"/>
        <v>2.0035918393654387E-2</v>
      </c>
      <c r="V13" s="87">
        <f>分析係数表!D16</f>
        <v>2.0533880903490759E-2</v>
      </c>
      <c r="W13" s="167">
        <f t="shared" si="7"/>
        <v>0</v>
      </c>
      <c r="X13" s="76">
        <f>分析係数表!E16</f>
        <v>1.9507186858316223E-2</v>
      </c>
      <c r="Y13" s="166">
        <f t="shared" si="8"/>
        <v>0</v>
      </c>
    </row>
    <row r="14" spans="1:25" x14ac:dyDescent="0.2">
      <c r="A14" s="6" t="s">
        <v>2</v>
      </c>
      <c r="B14" s="5" t="s">
        <v>365</v>
      </c>
      <c r="C14" s="90"/>
      <c r="D14" s="76">
        <f>投入係数表!C14</f>
        <v>7.9742110620970481E-3</v>
      </c>
      <c r="E14" s="77">
        <f t="shared" si="9"/>
        <v>0.79742110620970486</v>
      </c>
      <c r="F14" s="76">
        <f>分析係数表!C17</f>
        <v>7.1833954921355581E-2</v>
      </c>
      <c r="G14" s="77">
        <f t="shared" si="0"/>
        <v>5.7281911796805439E-2</v>
      </c>
      <c r="H14" s="77">
        <v>6.9486996925539959E-2</v>
      </c>
      <c r="I14" s="77">
        <f t="shared" si="1"/>
        <v>6.9486996925539959E-2</v>
      </c>
      <c r="J14" s="76">
        <f>分析係数表!G17</f>
        <v>0.22404227212681638</v>
      </c>
      <c r="K14" s="78">
        <f t="shared" si="2"/>
        <v>1.5568024674467077E-2</v>
      </c>
      <c r="L14" s="79"/>
      <c r="M14" s="80"/>
      <c r="N14" s="81">
        <f>分析係数表!H17</f>
        <v>2.8642111365580103E-3</v>
      </c>
      <c r="O14" s="82">
        <f t="shared" si="3"/>
        <v>2.8979578601722504E-2</v>
      </c>
      <c r="P14" s="76">
        <f>分析係数表!C17</f>
        <v>7.1833954921355581E-2</v>
      </c>
      <c r="Q14" s="82">
        <f t="shared" si="4"/>
        <v>2.081717742916015E-3</v>
      </c>
      <c r="R14" s="83">
        <v>4.8014632102481719E-3</v>
      </c>
      <c r="S14" s="84">
        <f t="shared" si="5"/>
        <v>7.4288460135788131E-2</v>
      </c>
      <c r="T14" s="85">
        <f>分析係数表!F17</f>
        <v>0.35984147952443857</v>
      </c>
      <c r="U14" s="86">
        <f t="shared" si="6"/>
        <v>2.6732069406854277E-2</v>
      </c>
      <c r="V14" s="87">
        <f>分析係数表!D17</f>
        <v>0.11783355350066051</v>
      </c>
      <c r="W14" s="167">
        <f t="shared" si="7"/>
        <v>0</v>
      </c>
      <c r="X14" s="76">
        <f>分析係数表!E17</f>
        <v>0.10752972258916776</v>
      </c>
      <c r="Y14" s="166">
        <f t="shared" si="8"/>
        <v>0</v>
      </c>
    </row>
    <row r="15" spans="1:25" x14ac:dyDescent="0.2">
      <c r="A15" s="6" t="s">
        <v>3</v>
      </c>
      <c r="B15" s="5" t="s">
        <v>31</v>
      </c>
      <c r="C15" s="90"/>
      <c r="D15" s="76">
        <f>投入係数表!C15</f>
        <v>2.7146250424160165E-3</v>
      </c>
      <c r="E15" s="77">
        <f t="shared" si="9"/>
        <v>0.27146250424160162</v>
      </c>
      <c r="F15" s="76">
        <f>分析係数表!C18</f>
        <v>8.5547050877982866E-2</v>
      </c>
      <c r="G15" s="77">
        <f t="shared" si="0"/>
        <v>2.3222816661820935E-2</v>
      </c>
      <c r="H15" s="77">
        <v>2.687241522966486E-2</v>
      </c>
      <c r="I15" s="77">
        <f t="shared" si="1"/>
        <v>2.687241522966486E-2</v>
      </c>
      <c r="J15" s="76">
        <f>分析係数表!G18</f>
        <v>0.21485411140583555</v>
      </c>
      <c r="K15" s="78">
        <f t="shared" si="2"/>
        <v>5.7736488954982859E-3</v>
      </c>
      <c r="L15" s="79"/>
      <c r="M15" s="80"/>
      <c r="N15" s="81">
        <f>分析係数表!H18</f>
        <v>4.4771236202710384E-4</v>
      </c>
      <c r="O15" s="82">
        <f t="shared" si="3"/>
        <v>4.5298740098884873E-3</v>
      </c>
      <c r="P15" s="76">
        <f>分析係数表!C18</f>
        <v>8.5547050877982866E-2</v>
      </c>
      <c r="Q15" s="82">
        <f t="shared" si="4"/>
        <v>3.8751736239478268E-4</v>
      </c>
      <c r="R15" s="83">
        <v>9.6498948360617244E-4</v>
      </c>
      <c r="S15" s="84">
        <f t="shared" si="5"/>
        <v>2.7837404713271032E-2</v>
      </c>
      <c r="T15" s="85">
        <f>分析係数表!F18</f>
        <v>0.45800176834659595</v>
      </c>
      <c r="U15" s="86">
        <f t="shared" si="6"/>
        <v>1.2749580584857997E-2</v>
      </c>
      <c r="V15" s="87">
        <f>分析係数表!D18</f>
        <v>9.637488947833775E-2</v>
      </c>
      <c r="W15" s="167">
        <f t="shared" si="7"/>
        <v>0</v>
      </c>
      <c r="X15" s="76">
        <f>分析係数表!E18</f>
        <v>8.3996463306808128E-2</v>
      </c>
      <c r="Y15" s="166">
        <f t="shared" si="8"/>
        <v>0</v>
      </c>
    </row>
    <row r="16" spans="1:25" x14ac:dyDescent="0.2">
      <c r="A16" s="6" t="s">
        <v>4</v>
      </c>
      <c r="B16" s="5" t="s">
        <v>32</v>
      </c>
      <c r="C16" s="90"/>
      <c r="D16" s="76">
        <f>投入係数表!C16</f>
        <v>0</v>
      </c>
      <c r="E16" s="77">
        <f t="shared" si="9"/>
        <v>0</v>
      </c>
      <c r="F16" s="76">
        <f>分析係数表!C19</f>
        <v>0.13115875912408759</v>
      </c>
      <c r="G16" s="77">
        <f t="shared" si="0"/>
        <v>0</v>
      </c>
      <c r="H16" s="77">
        <v>5.9879139053547305E-3</v>
      </c>
      <c r="I16" s="77">
        <f t="shared" si="1"/>
        <v>5.9879139053547305E-3</v>
      </c>
      <c r="J16" s="76">
        <f>分析係数表!G19</f>
        <v>5.7684761281883587E-2</v>
      </c>
      <c r="K16" s="78">
        <f t="shared" si="2"/>
        <v>3.4541138420685888E-4</v>
      </c>
      <c r="L16" s="79"/>
      <c r="M16" s="80"/>
      <c r="N16" s="81">
        <f>分析係数表!H19</f>
        <v>-1.1479804154541123E-4</v>
      </c>
      <c r="O16" s="82">
        <f t="shared" si="3"/>
        <v>-1.1615061563816633E-3</v>
      </c>
      <c r="P16" s="76">
        <f>分析係数表!C19</f>
        <v>0.13115875912408759</v>
      </c>
      <c r="Q16" s="82">
        <f t="shared" si="4"/>
        <v>-1.5234170618600739E-4</v>
      </c>
      <c r="R16" s="83">
        <v>1.0957363786542344E-3</v>
      </c>
      <c r="S16" s="84">
        <f t="shared" si="5"/>
        <v>7.0836502840089651E-3</v>
      </c>
      <c r="T16" s="85">
        <f>分析係数表!F19</f>
        <v>0.24015696533682146</v>
      </c>
      <c r="U16" s="86">
        <f t="shared" si="6"/>
        <v>1.7011879557149066E-3</v>
      </c>
      <c r="V16" s="87">
        <f>分析係数表!D19</f>
        <v>2.0536298234139962E-2</v>
      </c>
      <c r="W16" s="167">
        <f t="shared" si="7"/>
        <v>0</v>
      </c>
      <c r="X16" s="76">
        <f>分析係数表!E19</f>
        <v>2.0274689339437543E-2</v>
      </c>
      <c r="Y16" s="166">
        <f t="shared" si="8"/>
        <v>0</v>
      </c>
    </row>
    <row r="17" spans="1:25" x14ac:dyDescent="0.2">
      <c r="A17" s="6" t="s">
        <v>5</v>
      </c>
      <c r="B17" s="5" t="s">
        <v>33</v>
      </c>
      <c r="C17" s="90"/>
      <c r="D17" s="76">
        <f>投入係数表!C17</f>
        <v>0</v>
      </c>
      <c r="E17" s="77">
        <f t="shared" si="9"/>
        <v>0</v>
      </c>
      <c r="F17" s="76">
        <f>分析係数表!C20</f>
        <v>0.10578609000584449</v>
      </c>
      <c r="G17" s="77">
        <f t="shared" si="0"/>
        <v>0</v>
      </c>
      <c r="H17" s="77">
        <v>2.4281537915406058E-3</v>
      </c>
      <c r="I17" s="77">
        <f t="shared" si="1"/>
        <v>2.4281537915406058E-3</v>
      </c>
      <c r="J17" s="76">
        <f>分析係数表!G20</f>
        <v>0.10007552870090634</v>
      </c>
      <c r="K17" s="78">
        <f t="shared" si="2"/>
        <v>2.4299877445553645E-4</v>
      </c>
      <c r="L17" s="79"/>
      <c r="M17" s="80"/>
      <c r="N17" s="81">
        <f>分析係数表!H20</f>
        <v>5.5677050149524447E-4</v>
      </c>
      <c r="O17" s="82">
        <f t="shared" si="3"/>
        <v>5.6333048584510676E-3</v>
      </c>
      <c r="P17" s="76">
        <f>分析係数表!C20</f>
        <v>0.10578609000584449</v>
      </c>
      <c r="Q17" s="82">
        <f t="shared" si="4"/>
        <v>5.9592529478646572E-4</v>
      </c>
      <c r="R17" s="83">
        <v>1.8812368198240141E-3</v>
      </c>
      <c r="S17" s="84">
        <f t="shared" si="5"/>
        <v>4.3093906113646201E-3</v>
      </c>
      <c r="T17" s="85">
        <f>分析係数表!F20</f>
        <v>0.22356495468277945</v>
      </c>
      <c r="U17" s="86">
        <f t="shared" si="6"/>
        <v>9.6342871674012657E-4</v>
      </c>
      <c r="V17" s="87">
        <f>分析係数表!D20</f>
        <v>3.8519637462235648E-2</v>
      </c>
      <c r="W17" s="167">
        <f t="shared" si="7"/>
        <v>0</v>
      </c>
      <c r="X17" s="76">
        <f>分析係数表!E20</f>
        <v>4.1163141993957701E-2</v>
      </c>
      <c r="Y17" s="166">
        <f t="shared" si="8"/>
        <v>0</v>
      </c>
    </row>
    <row r="18" spans="1:25" x14ac:dyDescent="0.2">
      <c r="A18" s="6" t="s">
        <v>6</v>
      </c>
      <c r="B18" s="5" t="s">
        <v>34</v>
      </c>
      <c r="C18" s="90"/>
      <c r="D18" s="76">
        <f>投入係数表!C18</f>
        <v>1.3573125212080082E-3</v>
      </c>
      <c r="E18" s="77">
        <f t="shared" si="9"/>
        <v>0.13573125212080081</v>
      </c>
      <c r="F18" s="76">
        <f>分析係数表!C21</f>
        <v>0.49326544021024965</v>
      </c>
      <c r="G18" s="77">
        <f t="shared" si="0"/>
        <v>6.6951535827655187E-2</v>
      </c>
      <c r="H18" s="77">
        <v>0.11087463825255379</v>
      </c>
      <c r="I18" s="77">
        <f t="shared" si="1"/>
        <v>0.11087463825255379</v>
      </c>
      <c r="J18" s="76">
        <f>分析係数表!G21</f>
        <v>0.28516082529957654</v>
      </c>
      <c r="K18" s="78">
        <f t="shared" si="2"/>
        <v>3.1617103348890237E-2</v>
      </c>
      <c r="L18" s="79"/>
      <c r="M18" s="80"/>
      <c r="N18" s="81">
        <f>分析係数表!H21</f>
        <v>9.2412423444056041E-4</v>
      </c>
      <c r="O18" s="82">
        <f t="shared" si="3"/>
        <v>9.3501245588723907E-3</v>
      </c>
      <c r="P18" s="76">
        <f>分析係数表!C21</f>
        <v>0.49326544021024965</v>
      </c>
      <c r="Q18" s="82">
        <f t="shared" si="4"/>
        <v>4.6120933065528563E-3</v>
      </c>
      <c r="R18" s="83">
        <v>1.2912397957116246E-2</v>
      </c>
      <c r="S18" s="84">
        <f t="shared" si="5"/>
        <v>0.12378703620967005</v>
      </c>
      <c r="T18" s="85">
        <f>分析係数表!F21</f>
        <v>0.42584917560140551</v>
      </c>
      <c r="U18" s="86">
        <f t="shared" si="6"/>
        <v>5.2714607320029319E-2</v>
      </c>
      <c r="V18" s="87">
        <f>分析係数表!D21</f>
        <v>0.11514550860437878</v>
      </c>
      <c r="W18" s="167">
        <f t="shared" si="7"/>
        <v>0</v>
      </c>
      <c r="X18" s="76">
        <f>分析係数表!E21</f>
        <v>9.1990269393639065E-2</v>
      </c>
      <c r="Y18" s="166">
        <f t="shared" si="8"/>
        <v>0</v>
      </c>
    </row>
    <row r="19" spans="1:25" x14ac:dyDescent="0.2">
      <c r="A19" s="6" t="s">
        <v>7</v>
      </c>
      <c r="B19" s="5" t="s">
        <v>269</v>
      </c>
      <c r="C19" s="90"/>
      <c r="D19" s="76">
        <f>投入係数表!C19</f>
        <v>0</v>
      </c>
      <c r="E19" s="77">
        <f t="shared" si="9"/>
        <v>0</v>
      </c>
      <c r="F19" s="76">
        <f>分析係数表!C22</f>
        <v>6.9390630503698536E-2</v>
      </c>
      <c r="G19" s="77">
        <f t="shared" si="0"/>
        <v>0</v>
      </c>
      <c r="H19" s="77">
        <v>1.2183098375968605E-3</v>
      </c>
      <c r="I19" s="77">
        <f t="shared" si="1"/>
        <v>1.2183098375968605E-3</v>
      </c>
      <c r="J19" s="76">
        <f>分析係数表!G22</f>
        <v>0.19456830158086744</v>
      </c>
      <c r="K19" s="78">
        <f t="shared" si="2"/>
        <v>2.3704447590048357E-4</v>
      </c>
      <c r="L19" s="79"/>
      <c r="M19" s="80"/>
      <c r="N19" s="81">
        <f>分析係数表!H22</f>
        <v>4.5919216618164492E-5</v>
      </c>
      <c r="O19" s="82">
        <f t="shared" si="3"/>
        <v>4.6460246255266538E-4</v>
      </c>
      <c r="P19" s="76">
        <f>分析係数表!C22</f>
        <v>6.9390630503698536E-2</v>
      </c>
      <c r="Q19" s="82">
        <f t="shared" si="4"/>
        <v>3.2239057810100437E-5</v>
      </c>
      <c r="R19" s="83">
        <v>3.5965788159411942E-4</v>
      </c>
      <c r="S19" s="84">
        <f t="shared" si="5"/>
        <v>1.5779677191909798E-3</v>
      </c>
      <c r="T19" s="85">
        <f>分析係数表!F22</f>
        <v>0.41264693960275639</v>
      </c>
      <c r="U19" s="86">
        <f t="shared" si="6"/>
        <v>6.5114355011609945E-4</v>
      </c>
      <c r="V19" s="87">
        <f>分析係数表!D22</f>
        <v>5.3506282934738546E-2</v>
      </c>
      <c r="W19" s="167">
        <f t="shared" si="7"/>
        <v>0</v>
      </c>
      <c r="X19" s="76">
        <f>分析係数表!E22</f>
        <v>5.2492906364004867E-2</v>
      </c>
      <c r="Y19" s="166">
        <f t="shared" si="8"/>
        <v>0</v>
      </c>
    </row>
    <row r="20" spans="1:25" x14ac:dyDescent="0.2">
      <c r="A20" s="6" t="s">
        <v>8</v>
      </c>
      <c r="B20" s="5" t="s">
        <v>270</v>
      </c>
      <c r="C20" s="90"/>
      <c r="D20" s="76">
        <f>投入係数表!C20</f>
        <v>0</v>
      </c>
      <c r="E20" s="77">
        <f t="shared" si="9"/>
        <v>0</v>
      </c>
      <c r="F20" s="76">
        <f>分析係数表!C23</f>
        <v>0</v>
      </c>
      <c r="G20" s="77">
        <f t="shared" si="0"/>
        <v>0</v>
      </c>
      <c r="H20" s="77">
        <v>0</v>
      </c>
      <c r="I20" s="77">
        <f t="shared" si="1"/>
        <v>0</v>
      </c>
      <c r="J20" s="76">
        <f>分析係数表!G23</f>
        <v>0.21586290978054729</v>
      </c>
      <c r="K20" s="78">
        <f t="shared" si="2"/>
        <v>0</v>
      </c>
      <c r="L20" s="79"/>
      <c r="M20" s="80"/>
      <c r="N20" s="81">
        <f>分析係数表!H23</f>
        <v>2.2959608309082246E-5</v>
      </c>
      <c r="O20" s="82">
        <f t="shared" si="3"/>
        <v>2.3230123127633269E-4</v>
      </c>
      <c r="P20" s="76">
        <f>分析係数表!C23</f>
        <v>0</v>
      </c>
      <c r="Q20" s="82">
        <f t="shared" si="4"/>
        <v>0</v>
      </c>
      <c r="R20" s="83">
        <v>0</v>
      </c>
      <c r="S20" s="84">
        <f t="shared" si="5"/>
        <v>0</v>
      </c>
      <c r="T20" s="85">
        <f>分析係数表!F23</f>
        <v>0.44086968301273366</v>
      </c>
      <c r="U20" s="86">
        <f t="shared" si="6"/>
        <v>0</v>
      </c>
      <c r="V20" s="87">
        <f>分析係数表!D23</f>
        <v>7.1254402600921155E-2</v>
      </c>
      <c r="W20" s="167">
        <f t="shared" si="7"/>
        <v>0</v>
      </c>
      <c r="X20" s="76">
        <f>分析係数表!E23</f>
        <v>7.0780276347873206E-2</v>
      </c>
      <c r="Y20" s="166">
        <f t="shared" si="8"/>
        <v>0</v>
      </c>
    </row>
    <row r="21" spans="1:25" x14ac:dyDescent="0.2">
      <c r="A21" s="6" t="s">
        <v>9</v>
      </c>
      <c r="B21" s="5" t="s">
        <v>271</v>
      </c>
      <c r="C21" s="90"/>
      <c r="D21" s="76">
        <f>投入係数表!C21</f>
        <v>3.3932813030200206E-4</v>
      </c>
      <c r="E21" s="77">
        <f t="shared" si="9"/>
        <v>3.3932813030200203E-2</v>
      </c>
      <c r="F21" s="76">
        <f>分析係数表!C24</f>
        <v>0.34782608695652173</v>
      </c>
      <c r="G21" s="77">
        <f t="shared" si="0"/>
        <v>1.180271757572181E-2</v>
      </c>
      <c r="H21" s="77">
        <v>1.8194625524529783E-2</v>
      </c>
      <c r="I21" s="77">
        <f t="shared" si="1"/>
        <v>1.8194625524529783E-2</v>
      </c>
      <c r="J21" s="76">
        <f>分析係数表!G24</f>
        <v>0.20816326530612245</v>
      </c>
      <c r="K21" s="78">
        <f t="shared" si="2"/>
        <v>3.7874526602082407E-3</v>
      </c>
      <c r="L21" s="79"/>
      <c r="M21" s="80"/>
      <c r="N21" s="81">
        <f>分析係数表!H24</f>
        <v>3.5587392879077485E-4</v>
      </c>
      <c r="O21" s="82">
        <f t="shared" si="3"/>
        <v>3.600669084783157E-3</v>
      </c>
      <c r="P21" s="76">
        <f>分析係数表!C24</f>
        <v>0.34782608695652173</v>
      </c>
      <c r="Q21" s="82">
        <f t="shared" si="4"/>
        <v>1.2524066381854459E-3</v>
      </c>
      <c r="R21" s="83">
        <v>5.1997711523713054E-3</v>
      </c>
      <c r="S21" s="84">
        <f t="shared" si="5"/>
        <v>2.3394396676901089E-2</v>
      </c>
      <c r="T21" s="85">
        <f>分析係数表!F24</f>
        <v>0.39183673469387753</v>
      </c>
      <c r="U21" s="86">
        <f t="shared" si="6"/>
        <v>9.1667840040102217E-3</v>
      </c>
      <c r="V21" s="87">
        <f>分析係数表!D24</f>
        <v>9.6598639455782315E-2</v>
      </c>
      <c r="W21" s="167">
        <f t="shared" si="7"/>
        <v>0</v>
      </c>
      <c r="X21" s="76">
        <f>分析係数表!E24</f>
        <v>8.9795918367346933E-2</v>
      </c>
      <c r="Y21" s="166">
        <f t="shared" si="8"/>
        <v>0</v>
      </c>
    </row>
    <row r="22" spans="1:25" x14ac:dyDescent="0.2">
      <c r="A22" s="6" t="s">
        <v>10</v>
      </c>
      <c r="B22" s="5" t="s">
        <v>272</v>
      </c>
      <c r="C22" s="90"/>
      <c r="D22" s="76">
        <f>投入係数表!C22</f>
        <v>0</v>
      </c>
      <c r="E22" s="77">
        <f t="shared" si="9"/>
        <v>0</v>
      </c>
      <c r="F22" s="76">
        <f>分析係数表!C25</f>
        <v>2.4457402008422391E-2</v>
      </c>
      <c r="G22" s="77">
        <f t="shared" si="0"/>
        <v>0</v>
      </c>
      <c r="H22" s="77">
        <v>7.6759025395572783E-4</v>
      </c>
      <c r="I22" s="77">
        <f t="shared" si="1"/>
        <v>7.6759025395572783E-4</v>
      </c>
      <c r="J22" s="76">
        <f>分析係数表!G25</f>
        <v>0.19696969696969696</v>
      </c>
      <c r="K22" s="78">
        <f t="shared" si="2"/>
        <v>1.5119201971855245E-4</v>
      </c>
      <c r="L22" s="79"/>
      <c r="M22" s="80"/>
      <c r="N22" s="81">
        <f>分析係数表!H25</f>
        <v>5.165911869543506E-4</v>
      </c>
      <c r="O22" s="82">
        <f t="shared" si="3"/>
        <v>5.2267777037174864E-3</v>
      </c>
      <c r="P22" s="76">
        <f>分析係数表!C25</f>
        <v>2.4457402008422391E-2</v>
      </c>
      <c r="Q22" s="82">
        <f t="shared" si="4"/>
        <v>1.2783340350847741E-4</v>
      </c>
      <c r="R22" s="83">
        <v>1.2936207418345605E-3</v>
      </c>
      <c r="S22" s="84">
        <f t="shared" si="5"/>
        <v>2.0612109957902883E-3</v>
      </c>
      <c r="T22" s="85">
        <f>分析係数表!F25</f>
        <v>0.35101010101010099</v>
      </c>
      <c r="U22" s="86">
        <f t="shared" si="6"/>
        <v>7.2350587983547991E-4</v>
      </c>
      <c r="V22" s="87">
        <f>分析係数表!D25</f>
        <v>2.5757575757575757E-2</v>
      </c>
      <c r="W22" s="167">
        <f t="shared" si="7"/>
        <v>0</v>
      </c>
      <c r="X22" s="76">
        <f>分析係数表!E25</f>
        <v>2.5757575757575757E-2</v>
      </c>
      <c r="Y22" s="166">
        <f t="shared" si="8"/>
        <v>0</v>
      </c>
    </row>
    <row r="23" spans="1:25" x14ac:dyDescent="0.2">
      <c r="A23" s="6" t="s">
        <v>11</v>
      </c>
      <c r="B23" s="5" t="s">
        <v>35</v>
      </c>
      <c r="C23" s="90"/>
      <c r="D23" s="76">
        <f>投入係数表!C23</f>
        <v>0</v>
      </c>
      <c r="E23" s="77">
        <f t="shared" si="9"/>
        <v>0</v>
      </c>
      <c r="F23" s="76">
        <f>分析係数表!C26</f>
        <v>7.6803723816912361E-2</v>
      </c>
      <c r="G23" s="77">
        <f t="shared" si="0"/>
        <v>0</v>
      </c>
      <c r="H23" s="77">
        <v>1.3007985067654193E-3</v>
      </c>
      <c r="I23" s="77">
        <f t="shared" si="1"/>
        <v>1.3007985067654193E-3</v>
      </c>
      <c r="J23" s="76">
        <f>分析係数表!G26</f>
        <v>0.19661921708185054</v>
      </c>
      <c r="K23" s="78">
        <f t="shared" si="2"/>
        <v>2.5576198398145699E-4</v>
      </c>
      <c r="L23" s="79"/>
      <c r="M23" s="80"/>
      <c r="N23" s="81">
        <f>分析係数表!H26</f>
        <v>1.0945993261354961E-2</v>
      </c>
      <c r="O23" s="82">
        <f t="shared" si="3"/>
        <v>0.11074961201099161</v>
      </c>
      <c r="P23" s="76">
        <f>分析係数表!C26</f>
        <v>7.6803723816912361E-2</v>
      </c>
      <c r="Q23" s="82">
        <f t="shared" si="4"/>
        <v>8.5059826137223998E-3</v>
      </c>
      <c r="R23" s="83">
        <v>9.1786821562103663E-3</v>
      </c>
      <c r="S23" s="84">
        <f t="shared" si="5"/>
        <v>1.0479480662975785E-2</v>
      </c>
      <c r="T23" s="85">
        <f>分析係数表!F26</f>
        <v>0.33496441281138789</v>
      </c>
      <c r="U23" s="86">
        <f t="shared" si="6"/>
        <v>3.5102530868419777E-3</v>
      </c>
      <c r="V23" s="87">
        <f>分析係数表!D26</f>
        <v>6.005338078291815E-2</v>
      </c>
      <c r="W23" s="167">
        <f t="shared" si="7"/>
        <v>0</v>
      </c>
      <c r="X23" s="76">
        <f>分析係数表!E26</f>
        <v>6.005338078291815E-2</v>
      </c>
      <c r="Y23" s="166">
        <f t="shared" si="8"/>
        <v>0</v>
      </c>
    </row>
    <row r="24" spans="1:25" x14ac:dyDescent="0.2">
      <c r="A24" s="6" t="s">
        <v>12</v>
      </c>
      <c r="B24" s="5" t="s">
        <v>367</v>
      </c>
      <c r="C24" s="90"/>
      <c r="D24" s="76">
        <f>投入係数表!C24</f>
        <v>0</v>
      </c>
      <c r="E24" s="77">
        <f t="shared" si="9"/>
        <v>0</v>
      </c>
      <c r="F24" s="76">
        <f>分析係数表!C27</f>
        <v>1</v>
      </c>
      <c r="G24" s="77">
        <f t="shared" si="0"/>
        <v>0</v>
      </c>
      <c r="H24" s="77">
        <v>4.2723956548960003E-3</v>
      </c>
      <c r="I24" s="77">
        <f t="shared" si="1"/>
        <v>4.2723956548960003E-3</v>
      </c>
      <c r="J24" s="76">
        <f>分析係数表!G27</f>
        <v>0.17096451389423448</v>
      </c>
      <c r="K24" s="78">
        <f t="shared" si="2"/>
        <v>7.3042804630313427E-4</v>
      </c>
      <c r="L24" s="79"/>
      <c r="M24" s="80"/>
      <c r="N24" s="81">
        <f>分析係数表!H27</f>
        <v>1.0923033653045878E-2</v>
      </c>
      <c r="O24" s="82">
        <f t="shared" si="3"/>
        <v>0.11051731077971527</v>
      </c>
      <c r="P24" s="76">
        <f>分析係数表!C27</f>
        <v>1</v>
      </c>
      <c r="Q24" s="82">
        <f t="shared" si="4"/>
        <v>0.11051731077971527</v>
      </c>
      <c r="R24" s="83">
        <v>0.11496900704517166</v>
      </c>
      <c r="S24" s="84">
        <f t="shared" si="5"/>
        <v>0.11924140270006765</v>
      </c>
      <c r="T24" s="85">
        <f>分析係数表!F27</f>
        <v>0.32199214841043799</v>
      </c>
      <c r="U24" s="86">
        <f t="shared" si="6"/>
        <v>3.8394795434868983E-2</v>
      </c>
      <c r="V24" s="87">
        <f>分析係数表!D27</f>
        <v>3.2561003771842047E-2</v>
      </c>
      <c r="W24" s="167">
        <f t="shared" si="7"/>
        <v>0</v>
      </c>
      <c r="X24" s="76">
        <f>分析係数表!E27</f>
        <v>3.9334924178277268E-2</v>
      </c>
      <c r="Y24" s="166">
        <f t="shared" si="8"/>
        <v>0</v>
      </c>
    </row>
    <row r="25" spans="1:25" x14ac:dyDescent="0.2">
      <c r="A25" s="6" t="s">
        <v>13</v>
      </c>
      <c r="B25" s="5" t="s">
        <v>192</v>
      </c>
      <c r="C25" s="90"/>
      <c r="D25" s="76">
        <f>投入係数表!C25</f>
        <v>0</v>
      </c>
      <c r="E25" s="77">
        <f t="shared" si="9"/>
        <v>0</v>
      </c>
      <c r="F25" s="76">
        <f>分析係数表!C28</f>
        <v>0.18074367492972143</v>
      </c>
      <c r="G25" s="77">
        <f t="shared" si="0"/>
        <v>0</v>
      </c>
      <c r="H25" s="77">
        <v>9.8132444530472877E-3</v>
      </c>
      <c r="I25" s="77">
        <f t="shared" si="1"/>
        <v>9.8132444530472877E-3</v>
      </c>
      <c r="J25" s="76">
        <f>分析係数表!G28</f>
        <v>0.12488465087665333</v>
      </c>
      <c r="K25" s="78">
        <f t="shared" si="2"/>
        <v>1.2255236074860654E-3</v>
      </c>
      <c r="L25" s="79"/>
      <c r="M25" s="80"/>
      <c r="N25" s="81">
        <f>分析係数表!H28</f>
        <v>2.063494796778767E-2</v>
      </c>
      <c r="O25" s="82">
        <f t="shared" si="3"/>
        <v>0.208780731609604</v>
      </c>
      <c r="P25" s="76">
        <f>分析係数表!C28</f>
        <v>0.18074367492972143</v>
      </c>
      <c r="Q25" s="82">
        <f t="shared" si="4"/>
        <v>3.7735796685635682E-2</v>
      </c>
      <c r="R25" s="83">
        <v>4.3540775745768825E-2</v>
      </c>
      <c r="S25" s="84">
        <f t="shared" si="5"/>
        <v>5.3354020198816111E-2</v>
      </c>
      <c r="T25" s="85">
        <f>分析係数表!F28</f>
        <v>0.21337024505280427</v>
      </c>
      <c r="U25" s="86">
        <f t="shared" si="6"/>
        <v>1.1384160364373662E-2</v>
      </c>
      <c r="V25" s="87">
        <f>分析係数表!D28</f>
        <v>2.7888854711370859E-2</v>
      </c>
      <c r="W25" s="167">
        <f t="shared" si="7"/>
        <v>0</v>
      </c>
      <c r="X25" s="76">
        <f>分析係数表!E28</f>
        <v>2.7735055880241978E-2</v>
      </c>
      <c r="Y25" s="166">
        <f t="shared" si="8"/>
        <v>0</v>
      </c>
    </row>
    <row r="26" spans="1:25" x14ac:dyDescent="0.2">
      <c r="A26" s="6" t="s">
        <v>14</v>
      </c>
      <c r="B26" s="5" t="s">
        <v>50</v>
      </c>
      <c r="C26" s="90"/>
      <c r="D26" s="76">
        <f>投入係数表!C26</f>
        <v>1.1876484560570072E-3</v>
      </c>
      <c r="E26" s="77">
        <f t="shared" si="9"/>
        <v>0.11876484560570072</v>
      </c>
      <c r="F26" s="76">
        <f>分析係数表!C29</f>
        <v>0.4900686838685725</v>
      </c>
      <c r="G26" s="77">
        <f t="shared" si="0"/>
        <v>5.8202931575839965E-2</v>
      </c>
      <c r="H26" s="77">
        <v>0.112122771988205</v>
      </c>
      <c r="I26" s="77">
        <f t="shared" si="1"/>
        <v>0.112122771988205</v>
      </c>
      <c r="J26" s="76">
        <f>分析係数表!G29</f>
        <v>0.25811666442139297</v>
      </c>
      <c r="K26" s="78">
        <f t="shared" si="2"/>
        <v>2.8940755911275869E-2</v>
      </c>
      <c r="L26" s="79"/>
      <c r="M26" s="80"/>
      <c r="N26" s="81">
        <f>分析係数表!H29</f>
        <v>9.8668916708280954E-3</v>
      </c>
      <c r="O26" s="82">
        <f t="shared" si="3"/>
        <v>9.9831454141003972E-2</v>
      </c>
      <c r="P26" s="76">
        <f>分析係数表!C29</f>
        <v>0.4900686838685725</v>
      </c>
      <c r="Q26" s="82">
        <f t="shared" si="4"/>
        <v>4.8924269339567568E-2</v>
      </c>
      <c r="R26" s="83">
        <v>7.047293076142909E-2</v>
      </c>
      <c r="S26" s="84">
        <f t="shared" si="5"/>
        <v>0.1825957027496341</v>
      </c>
      <c r="T26" s="85">
        <f>分析係数表!F29</f>
        <v>0.3889263101172033</v>
      </c>
      <c r="U26" s="86">
        <f t="shared" si="6"/>
        <v>7.1016272913672865E-2</v>
      </c>
      <c r="V26" s="87">
        <f>分析係数表!D29</f>
        <v>9.1472450491714943E-2</v>
      </c>
      <c r="W26" s="167">
        <f t="shared" si="7"/>
        <v>0</v>
      </c>
      <c r="X26" s="76">
        <f>分析係数表!E29</f>
        <v>6.1565404822847905E-2</v>
      </c>
      <c r="Y26" s="166">
        <f t="shared" si="8"/>
        <v>0</v>
      </c>
    </row>
    <row r="27" spans="1:25" x14ac:dyDescent="0.2">
      <c r="A27" s="6" t="s">
        <v>15</v>
      </c>
      <c r="B27" s="5" t="s">
        <v>36</v>
      </c>
      <c r="C27" s="90"/>
      <c r="D27" s="76">
        <f>投入係数表!C27</f>
        <v>2.8842891075670173E-3</v>
      </c>
      <c r="E27" s="77">
        <f t="shared" si="9"/>
        <v>0.28842891075670174</v>
      </c>
      <c r="F27" s="76">
        <f>分析係数表!C30</f>
        <v>1</v>
      </c>
      <c r="G27" s="77">
        <f t="shared" si="0"/>
        <v>0.28842891075670174</v>
      </c>
      <c r="H27" s="77">
        <v>0.32771963362341094</v>
      </c>
      <c r="I27" s="77">
        <f t="shared" si="1"/>
        <v>0.32771963362341094</v>
      </c>
      <c r="J27" s="76">
        <f>分析係数表!G30</f>
        <v>0.3444616177228233</v>
      </c>
      <c r="K27" s="78">
        <f t="shared" si="2"/>
        <v>0.11288683515745108</v>
      </c>
      <c r="L27" s="79"/>
      <c r="M27" s="80"/>
      <c r="N27" s="81">
        <f>分析係数表!H30</f>
        <v>0</v>
      </c>
      <c r="O27" s="82">
        <f t="shared" si="3"/>
        <v>0</v>
      </c>
      <c r="P27" s="76">
        <f>分析係数表!C30</f>
        <v>1</v>
      </c>
      <c r="Q27" s="82">
        <f t="shared" si="4"/>
        <v>0</v>
      </c>
      <c r="R27" s="83">
        <v>2.679492679584794E-2</v>
      </c>
      <c r="S27" s="84">
        <f t="shared" si="5"/>
        <v>0.35451456041925888</v>
      </c>
      <c r="T27" s="85">
        <f>分析係数表!F30</f>
        <v>0.4403400309119011</v>
      </c>
      <c r="U27" s="86">
        <f t="shared" si="6"/>
        <v>0.15610695249373549</v>
      </c>
      <c r="V27" s="87">
        <f>分析係数表!D30</f>
        <v>0.12627511591962906</v>
      </c>
      <c r="W27" s="167">
        <f t="shared" si="7"/>
        <v>0</v>
      </c>
      <c r="X27" s="76">
        <f>分析係数表!E30</f>
        <v>8.212261720762494E-2</v>
      </c>
      <c r="Y27" s="166">
        <f t="shared" si="8"/>
        <v>0</v>
      </c>
    </row>
    <row r="28" spans="1:25" x14ac:dyDescent="0.2">
      <c r="A28" s="6" t="s">
        <v>16</v>
      </c>
      <c r="B28" s="5" t="s">
        <v>193</v>
      </c>
      <c r="C28" s="90"/>
      <c r="D28" s="76">
        <f>投入係数表!C28</f>
        <v>9.8405157787580591E-3</v>
      </c>
      <c r="E28" s="77">
        <f t="shared" si="9"/>
        <v>0.98405157787580588</v>
      </c>
      <c r="F28" s="76">
        <f>分析係数表!C31</f>
        <v>4.323595505617972E-2</v>
      </c>
      <c r="G28" s="77">
        <f t="shared" si="0"/>
        <v>4.254640979400108E-2</v>
      </c>
      <c r="H28" s="77">
        <v>5.2812708538187404E-2</v>
      </c>
      <c r="I28" s="77">
        <f t="shared" si="1"/>
        <v>5.2812708538187404E-2</v>
      </c>
      <c r="J28" s="76">
        <f>分析係数表!G31</f>
        <v>7.0393374741200831E-2</v>
      </c>
      <c r="K28" s="78">
        <f t="shared" si="2"/>
        <v>3.7176647832264428E-3</v>
      </c>
      <c r="L28" s="79"/>
      <c r="M28" s="80"/>
      <c r="N28" s="81">
        <f>分析係数表!H31</f>
        <v>2.2758711736377779E-2</v>
      </c>
      <c r="O28" s="82">
        <f t="shared" si="3"/>
        <v>0.23026859550266479</v>
      </c>
      <c r="P28" s="76">
        <f>分析係数表!C31</f>
        <v>4.323595505617972E-2</v>
      </c>
      <c r="Q28" s="82">
        <f t="shared" si="4"/>
        <v>9.9558826460028425E-3</v>
      </c>
      <c r="R28" s="83">
        <v>1.2990110199307243E-2</v>
      </c>
      <c r="S28" s="84">
        <f t="shared" si="5"/>
        <v>6.5802818737494648E-2</v>
      </c>
      <c r="T28" s="85">
        <f>分析係数表!F31</f>
        <v>0.34575569358178054</v>
      </c>
      <c r="U28" s="86">
        <f t="shared" si="6"/>
        <v>2.2751699232218647E-2</v>
      </c>
      <c r="V28" s="87">
        <f>分析係数表!D31</f>
        <v>1.4492753623188406E-2</v>
      </c>
      <c r="W28" s="167">
        <f t="shared" si="7"/>
        <v>0</v>
      </c>
      <c r="X28" s="76">
        <f>分析係数表!E31</f>
        <v>1.2422360248447204E-2</v>
      </c>
      <c r="Y28" s="166">
        <f t="shared" si="8"/>
        <v>0</v>
      </c>
    </row>
    <row r="29" spans="1:25" x14ac:dyDescent="0.2">
      <c r="A29" s="6" t="s">
        <v>17</v>
      </c>
      <c r="B29" s="5" t="s">
        <v>273</v>
      </c>
      <c r="C29" s="90"/>
      <c r="D29" s="76">
        <f>投入係数表!C29</f>
        <v>6.7865626060400412E-4</v>
      </c>
      <c r="E29" s="77">
        <f t="shared" si="9"/>
        <v>6.7865626060400405E-2</v>
      </c>
      <c r="F29" s="76">
        <f>分析係数表!C32</f>
        <v>0.52019105514546249</v>
      </c>
      <c r="G29" s="77">
        <f t="shared" si="0"/>
        <v>3.5303091628467086E-2</v>
      </c>
      <c r="H29" s="77">
        <v>4.9547339722473424E-2</v>
      </c>
      <c r="I29" s="77">
        <f t="shared" si="1"/>
        <v>4.9547339722473424E-2</v>
      </c>
      <c r="J29" s="76">
        <f>分析係数表!G32</f>
        <v>0.14013266998341625</v>
      </c>
      <c r="K29" s="78">
        <f t="shared" si="2"/>
        <v>6.9432010058855798E-3</v>
      </c>
      <c r="L29" s="79"/>
      <c r="M29" s="80"/>
      <c r="N29" s="81">
        <f>分析係数表!H32</f>
        <v>6.5492282701657108E-3</v>
      </c>
      <c r="O29" s="82">
        <f t="shared" si="3"/>
        <v>6.6263926221573899E-2</v>
      </c>
      <c r="P29" s="76">
        <f>分析係数表!C32</f>
        <v>0.52019105514546249</v>
      </c>
      <c r="Q29" s="82">
        <f t="shared" si="4"/>
        <v>3.4469901699281609E-2</v>
      </c>
      <c r="R29" s="83">
        <v>4.3332856113426903E-2</v>
      </c>
      <c r="S29" s="84">
        <f t="shared" si="5"/>
        <v>9.288019583590032E-2</v>
      </c>
      <c r="T29" s="85">
        <f>分析係数表!F32</f>
        <v>0.48341625207296851</v>
      </c>
      <c r="U29" s="86">
        <f t="shared" si="6"/>
        <v>4.489979616279427E-2</v>
      </c>
      <c r="V29" s="87">
        <f>分析係数表!D32</f>
        <v>9.1210613598673301E-3</v>
      </c>
      <c r="W29" s="167">
        <f t="shared" si="7"/>
        <v>0</v>
      </c>
      <c r="X29" s="76">
        <f>分析係数表!E32</f>
        <v>1.4096185737976783E-2</v>
      </c>
      <c r="Y29" s="166">
        <f t="shared" si="8"/>
        <v>0</v>
      </c>
    </row>
    <row r="30" spans="1:25" x14ac:dyDescent="0.2">
      <c r="A30" s="6" t="s">
        <v>18</v>
      </c>
      <c r="B30" s="5" t="s">
        <v>274</v>
      </c>
      <c r="C30" s="90"/>
      <c r="D30" s="76">
        <f>投入係数表!C30</f>
        <v>5.0899219545300306E-4</v>
      </c>
      <c r="E30" s="77">
        <f t="shared" si="9"/>
        <v>5.0899219545300307E-2</v>
      </c>
      <c r="F30" s="76">
        <f>分析係数表!C33</f>
        <v>0.8616094310609943</v>
      </c>
      <c r="G30" s="77">
        <f t="shared" si="0"/>
        <v>4.3855247593874838E-2</v>
      </c>
      <c r="H30" s="77">
        <v>6.297865406053485E-2</v>
      </c>
      <c r="I30" s="77">
        <f t="shared" si="1"/>
        <v>6.297865406053485E-2</v>
      </c>
      <c r="J30" s="76">
        <f>分析係数表!G33</f>
        <v>0.50771971496437052</v>
      </c>
      <c r="K30" s="78">
        <f t="shared" si="2"/>
        <v>3.197550428845445E-2</v>
      </c>
      <c r="L30" s="79"/>
      <c r="M30" s="80"/>
      <c r="N30" s="81">
        <f>分析係数表!H33</f>
        <v>9.6430354898145438E-4</v>
      </c>
      <c r="O30" s="82">
        <f t="shared" si="3"/>
        <v>9.7566517136059728E-3</v>
      </c>
      <c r="P30" s="76">
        <f>分析係数表!C33</f>
        <v>0.8616094310609943</v>
      </c>
      <c r="Q30" s="82">
        <f t="shared" si="4"/>
        <v>8.406423132020318E-3</v>
      </c>
      <c r="R30" s="83">
        <v>2.3648520034337206E-2</v>
      </c>
      <c r="S30" s="84">
        <f t="shared" si="5"/>
        <v>8.6627174094872056E-2</v>
      </c>
      <c r="T30" s="85">
        <f>分析係数表!F33</f>
        <v>0.64489311163895491</v>
      </c>
      <c r="U30" s="86">
        <f t="shared" si="6"/>
        <v>5.5865267854531504E-2</v>
      </c>
      <c r="V30" s="87">
        <f>分析係数表!D33</f>
        <v>5.3444180522565318E-2</v>
      </c>
      <c r="W30" s="167">
        <f t="shared" si="7"/>
        <v>0</v>
      </c>
      <c r="X30" s="76">
        <f>分析係数表!E33</f>
        <v>5.6413301662707839E-2</v>
      </c>
      <c r="Y30" s="166">
        <f t="shared" si="8"/>
        <v>0</v>
      </c>
    </row>
    <row r="31" spans="1:25" x14ac:dyDescent="0.2">
      <c r="A31" s="6" t="s">
        <v>19</v>
      </c>
      <c r="B31" s="5" t="s">
        <v>275</v>
      </c>
      <c r="C31" s="90"/>
      <c r="D31" s="76">
        <f>投入係数表!C31</f>
        <v>7.244655581947744E-2</v>
      </c>
      <c r="E31" s="77">
        <f t="shared" si="9"/>
        <v>7.2446555819477441</v>
      </c>
      <c r="F31" s="76">
        <f>分析係数表!C34</f>
        <v>0.46533725073451271</v>
      </c>
      <c r="G31" s="77">
        <f t="shared" si="0"/>
        <v>3.3712081110220042</v>
      </c>
      <c r="H31" s="77">
        <v>3.7092601123401545</v>
      </c>
      <c r="I31" s="77">
        <f t="shared" si="1"/>
        <v>3.7092601123401545</v>
      </c>
      <c r="J31" s="76">
        <f>分析係数表!G34</f>
        <v>0.42478189749182116</v>
      </c>
      <c r="K31" s="78">
        <f t="shared" si="2"/>
        <v>1.5756265488105765</v>
      </c>
      <c r="L31" s="79"/>
      <c r="M31" s="80"/>
      <c r="N31" s="81">
        <f>分析係数表!H34</f>
        <v>0.16189393808941618</v>
      </c>
      <c r="O31" s="82">
        <f t="shared" si="3"/>
        <v>1.6380140570372408</v>
      </c>
      <c r="P31" s="76">
        <f>分析係数表!C34</f>
        <v>0.46533725073451271</v>
      </c>
      <c r="Q31" s="82">
        <f t="shared" si="4"/>
        <v>0.76222895796619494</v>
      </c>
      <c r="R31" s="83">
        <v>0.82871034947232525</v>
      </c>
      <c r="S31" s="84">
        <f t="shared" si="5"/>
        <v>4.5379704618124794</v>
      </c>
      <c r="T31" s="85">
        <f>分析係数表!F34</f>
        <v>0.69907306434023986</v>
      </c>
      <c r="U31" s="86">
        <f t="shared" si="6"/>
        <v>3.1723729166247434</v>
      </c>
      <c r="V31" s="87">
        <f>分析係数表!D34</f>
        <v>0.22532715376226828</v>
      </c>
      <c r="W31" s="167">
        <f t="shared" si="7"/>
        <v>1</v>
      </c>
      <c r="X31" s="76">
        <f>分析係数表!E34</f>
        <v>0.16319520174482008</v>
      </c>
      <c r="Y31" s="166">
        <f t="shared" si="8"/>
        <v>1</v>
      </c>
    </row>
    <row r="32" spans="1:25" x14ac:dyDescent="0.2">
      <c r="A32" s="6" t="s">
        <v>20</v>
      </c>
      <c r="B32" s="5" t="s">
        <v>37</v>
      </c>
      <c r="C32" s="90"/>
      <c r="D32" s="76">
        <f>投入係数表!C32</f>
        <v>5.0899219545300304E-3</v>
      </c>
      <c r="E32" s="77">
        <f t="shared" si="9"/>
        <v>0.508992195453003</v>
      </c>
      <c r="F32" s="76">
        <f>分析係数表!C35</f>
        <v>0.39835445318599483</v>
      </c>
      <c r="G32" s="77">
        <f t="shared" si="0"/>
        <v>0.20275930769562001</v>
      </c>
      <c r="H32" s="77">
        <v>0.27633005348568601</v>
      </c>
      <c r="I32" s="77">
        <f t="shared" si="1"/>
        <v>0.27633005348568601</v>
      </c>
      <c r="J32" s="76">
        <f>分析係数表!G35</f>
        <v>0.31392226148409896</v>
      </c>
      <c r="K32" s="78">
        <f t="shared" si="2"/>
        <v>8.6746155306248574E-2</v>
      </c>
      <c r="L32" s="79"/>
      <c r="M32" s="80"/>
      <c r="N32" s="81">
        <f>分析係数表!H35</f>
        <v>6.1135697025008755E-2</v>
      </c>
      <c r="O32" s="82">
        <f t="shared" si="3"/>
        <v>0.61856010358105484</v>
      </c>
      <c r="P32" s="76">
        <f>分析係数表!C35</f>
        <v>0.39835445318599483</v>
      </c>
      <c r="Q32" s="82">
        <f t="shared" si="4"/>
        <v>0.24640617182470342</v>
      </c>
      <c r="R32" s="83">
        <v>0.31687207734442258</v>
      </c>
      <c r="S32" s="84">
        <f t="shared" si="5"/>
        <v>0.59320213083010853</v>
      </c>
      <c r="T32" s="85">
        <f>分析係数表!F35</f>
        <v>0.64325088339222614</v>
      </c>
      <c r="U32" s="86">
        <f t="shared" si="6"/>
        <v>0.38157779468661823</v>
      </c>
      <c r="V32" s="87">
        <f>分析係数表!D35</f>
        <v>6.9257950530035334E-2</v>
      </c>
      <c r="W32" s="167">
        <f t="shared" si="7"/>
        <v>0</v>
      </c>
      <c r="X32" s="76">
        <f>分析係数表!E35</f>
        <v>6.332155477031802E-2</v>
      </c>
      <c r="Y32" s="166">
        <f t="shared" si="8"/>
        <v>0</v>
      </c>
    </row>
    <row r="33" spans="1:25" x14ac:dyDescent="0.2">
      <c r="A33" s="6" t="s">
        <v>21</v>
      </c>
      <c r="B33" s="5" t="s">
        <v>38</v>
      </c>
      <c r="C33" s="90"/>
      <c r="D33" s="76">
        <f>投入係数表!C33</f>
        <v>2.0359687818120122E-3</v>
      </c>
      <c r="E33" s="77">
        <f t="shared" si="9"/>
        <v>0.20359687818120123</v>
      </c>
      <c r="F33" s="76">
        <f>分析係数表!C36</f>
        <v>0.82984806862140492</v>
      </c>
      <c r="G33" s="77">
        <f t="shared" si="0"/>
        <v>0.1689544761360173</v>
      </c>
      <c r="H33" s="77">
        <v>0.30974164385856362</v>
      </c>
      <c r="I33" s="77">
        <f t="shared" si="1"/>
        <v>0.30974164385856362</v>
      </c>
      <c r="J33" s="76">
        <f>分析係数表!G36</f>
        <v>2.3700511715593859E-2</v>
      </c>
      <c r="K33" s="78">
        <f t="shared" si="2"/>
        <v>7.3410354590771878E-3</v>
      </c>
      <c r="L33" s="79"/>
      <c r="M33" s="80"/>
      <c r="N33" s="81">
        <f>分析係数表!H36</f>
        <v>0.1825633254696675</v>
      </c>
      <c r="O33" s="82">
        <f t="shared" si="3"/>
        <v>1.8471432404937596</v>
      </c>
      <c r="P33" s="76">
        <f>分析係数表!C36</f>
        <v>0.82984806862140492</v>
      </c>
      <c r="Q33" s="82">
        <f t="shared" si="4"/>
        <v>1.5328482505908296</v>
      </c>
      <c r="R33" s="83">
        <v>1.6004166448213595</v>
      </c>
      <c r="S33" s="84">
        <f t="shared" si="5"/>
        <v>1.9101582886799231</v>
      </c>
      <c r="T33" s="85">
        <f>分析係数表!F36</f>
        <v>0.87735658497172098</v>
      </c>
      <c r="U33" s="86">
        <f t="shared" si="6"/>
        <v>1.675889952911644</v>
      </c>
      <c r="V33" s="87">
        <f>分析係数表!D36</f>
        <v>1.3129544842445462E-2</v>
      </c>
      <c r="W33" s="167">
        <f t="shared" si="7"/>
        <v>0</v>
      </c>
      <c r="X33" s="76">
        <f>分析係数表!E36</f>
        <v>5.0498249394021009E-3</v>
      </c>
      <c r="Y33" s="166">
        <f t="shared" si="8"/>
        <v>0</v>
      </c>
    </row>
    <row r="34" spans="1:25" x14ac:dyDescent="0.2">
      <c r="A34" s="6" t="s">
        <v>22</v>
      </c>
      <c r="B34" s="5" t="s">
        <v>378</v>
      </c>
      <c r="C34" s="90"/>
      <c r="D34" s="76">
        <f>投入係数表!C34</f>
        <v>3.0200203596878181E-2</v>
      </c>
      <c r="E34" s="77">
        <f t="shared" si="9"/>
        <v>3.0200203596878179</v>
      </c>
      <c r="F34" s="76">
        <f>分析係数表!C37</f>
        <v>0.51418558077436582</v>
      </c>
      <c r="G34" s="77">
        <f t="shared" si="0"/>
        <v>1.5528509225964897</v>
      </c>
      <c r="H34" s="77">
        <v>1.793560493144192</v>
      </c>
      <c r="I34" s="77">
        <f t="shared" si="1"/>
        <v>1.793560493144192</v>
      </c>
      <c r="J34" s="76">
        <f>分析係数表!G37</f>
        <v>0.49604430379746833</v>
      </c>
      <c r="K34" s="78">
        <f t="shared" si="2"/>
        <v>0.88968546614035471</v>
      </c>
      <c r="L34" s="79"/>
      <c r="M34" s="80"/>
      <c r="N34" s="81">
        <f>分析係数表!H37</f>
        <v>4.8416074021777188E-2</v>
      </c>
      <c r="O34" s="82">
        <f t="shared" si="3"/>
        <v>0.48986522145396655</v>
      </c>
      <c r="P34" s="76">
        <f>分析係数表!C37</f>
        <v>0.51418558077436582</v>
      </c>
      <c r="Q34" s="82">
        <f t="shared" si="4"/>
        <v>0.25188163339447112</v>
      </c>
      <c r="R34" s="83">
        <v>0.30519878332326428</v>
      </c>
      <c r="S34" s="84">
        <f t="shared" si="5"/>
        <v>2.0987592764674563</v>
      </c>
      <c r="T34" s="85">
        <f>分析係数表!F37</f>
        <v>0.72084956183057447</v>
      </c>
      <c r="U34" s="86">
        <f t="shared" si="6"/>
        <v>1.5128897048294194</v>
      </c>
      <c r="V34" s="87">
        <f>分析係数表!D37</f>
        <v>0.12153115871470302</v>
      </c>
      <c r="W34" s="167">
        <f t="shared" si="7"/>
        <v>0</v>
      </c>
      <c r="X34" s="76">
        <f>分析係数表!E37</f>
        <v>0.11197663096397274</v>
      </c>
      <c r="Y34" s="166">
        <f t="shared" si="8"/>
        <v>0</v>
      </c>
    </row>
    <row r="35" spans="1:25" x14ac:dyDescent="0.2">
      <c r="A35" s="6" t="s">
        <v>23</v>
      </c>
      <c r="B35" s="5" t="s">
        <v>194</v>
      </c>
      <c r="C35" s="90"/>
      <c r="D35" s="76">
        <f>投入係数表!C35</f>
        <v>3.5629453681710215E-3</v>
      </c>
      <c r="E35" s="77">
        <f t="shared" si="9"/>
        <v>0.35629453681710216</v>
      </c>
      <c r="F35" s="76">
        <f>分析係数表!C38</f>
        <v>1.798368367772285E-2</v>
      </c>
      <c r="G35" s="77">
        <f t="shared" si="0"/>
        <v>6.4074882462195433E-3</v>
      </c>
      <c r="H35" s="77">
        <v>1.1135368178992737E-2</v>
      </c>
      <c r="I35" s="77">
        <f t="shared" si="1"/>
        <v>1.1135368178992737E-2</v>
      </c>
      <c r="J35" s="76">
        <f>分析係数表!G38</f>
        <v>0.32425742574257427</v>
      </c>
      <c r="K35" s="78">
        <f t="shared" si="2"/>
        <v>3.6107258204159617E-3</v>
      </c>
      <c r="L35" s="79"/>
      <c r="M35" s="80"/>
      <c r="N35" s="81">
        <f>分析係数表!H38</f>
        <v>4.2681911846583896E-2</v>
      </c>
      <c r="O35" s="82">
        <f t="shared" si="3"/>
        <v>0.43184798894270249</v>
      </c>
      <c r="P35" s="76">
        <f>分析係数表!C38</f>
        <v>1.798368367772285E-2</v>
      </c>
      <c r="Q35" s="82">
        <f t="shared" si="4"/>
        <v>7.7662176300063168E-3</v>
      </c>
      <c r="R35" s="83">
        <v>9.8236255052253901E-3</v>
      </c>
      <c r="S35" s="84">
        <f t="shared" si="5"/>
        <v>2.0958993684218129E-2</v>
      </c>
      <c r="T35" s="85">
        <f>分析係数表!F38</f>
        <v>0.53712871287128716</v>
      </c>
      <c r="U35" s="86">
        <f t="shared" si="6"/>
        <v>1.125767730068152E-2</v>
      </c>
      <c r="V35" s="87">
        <f>分析係数表!D38</f>
        <v>0.15099009900990099</v>
      </c>
      <c r="W35" s="167">
        <f t="shared" si="7"/>
        <v>0</v>
      </c>
      <c r="X35" s="76">
        <f>分析係数表!E38</f>
        <v>0.14603960396039603</v>
      </c>
      <c r="Y35" s="166">
        <f t="shared" si="8"/>
        <v>0</v>
      </c>
    </row>
    <row r="36" spans="1:25" x14ac:dyDescent="0.2">
      <c r="A36" s="6" t="s">
        <v>24</v>
      </c>
      <c r="B36" s="5" t="s">
        <v>39</v>
      </c>
      <c r="C36" s="90"/>
      <c r="D36" s="76">
        <f>投入係数表!C36</f>
        <v>0</v>
      </c>
      <c r="E36" s="77">
        <f t="shared" si="9"/>
        <v>0</v>
      </c>
      <c r="F36" s="76">
        <f>分析係数表!C39</f>
        <v>1</v>
      </c>
      <c r="G36" s="77">
        <f t="shared" si="0"/>
        <v>0</v>
      </c>
      <c r="H36" s="77">
        <v>5.2511281501735237E-2</v>
      </c>
      <c r="I36" s="77">
        <f t="shared" si="1"/>
        <v>5.2511281501735237E-2</v>
      </c>
      <c r="J36" s="76">
        <f>分析係数表!G39</f>
        <v>0.35219608488238197</v>
      </c>
      <c r="K36" s="78">
        <f t="shared" si="2"/>
        <v>1.8494267757067796E-2</v>
      </c>
      <c r="L36" s="79"/>
      <c r="M36" s="80"/>
      <c r="N36" s="81">
        <f>分析係数表!H39</f>
        <v>3.8399944896940056E-3</v>
      </c>
      <c r="O36" s="82">
        <f t="shared" si="3"/>
        <v>3.8852380930966643E-2</v>
      </c>
      <c r="P36" s="76">
        <f>分析係数表!C39</f>
        <v>1</v>
      </c>
      <c r="Q36" s="82">
        <f t="shared" si="4"/>
        <v>3.8852380930966643E-2</v>
      </c>
      <c r="R36" s="83">
        <v>6.485343875762338E-2</v>
      </c>
      <c r="S36" s="84">
        <f t="shared" si="5"/>
        <v>0.11736472025935862</v>
      </c>
      <c r="T36" s="85">
        <f>分析係数表!F39</f>
        <v>0.70282941273235733</v>
      </c>
      <c r="U36" s="86">
        <f t="shared" si="6"/>
        <v>8.2487377415382424E-2</v>
      </c>
      <c r="V36" s="87">
        <f>分析係数表!D39</f>
        <v>6.3990787958545819E-2</v>
      </c>
      <c r="W36" s="167">
        <f t="shared" si="7"/>
        <v>0</v>
      </c>
      <c r="X36" s="76">
        <f>分析係数表!E39</f>
        <v>7.9453857542358938E-2</v>
      </c>
      <c r="Y36" s="166">
        <f t="shared" si="8"/>
        <v>0</v>
      </c>
    </row>
    <row r="37" spans="1:25" x14ac:dyDescent="0.2">
      <c r="A37" s="6" t="s">
        <v>25</v>
      </c>
      <c r="B37" s="5" t="s">
        <v>40</v>
      </c>
      <c r="C37" s="90"/>
      <c r="D37" s="76">
        <f>投入係数表!C37</f>
        <v>0</v>
      </c>
      <c r="E37" s="77">
        <f t="shared" si="9"/>
        <v>0</v>
      </c>
      <c r="F37" s="76">
        <f>分析係数表!C40</f>
        <v>0.9626016260162602</v>
      </c>
      <c r="G37" s="77">
        <f t="shared" si="0"/>
        <v>0</v>
      </c>
      <c r="H37" s="77">
        <v>1.032121175230325E-3</v>
      </c>
      <c r="I37" s="77">
        <f t="shared" si="1"/>
        <v>1.032121175230325E-3</v>
      </c>
      <c r="J37" s="76">
        <f>分析係数表!G40</f>
        <v>0.50871012884234912</v>
      </c>
      <c r="K37" s="78">
        <f t="shared" si="2"/>
        <v>5.2505049603233543E-4</v>
      </c>
      <c r="L37" s="79"/>
      <c r="M37" s="80"/>
      <c r="N37" s="81">
        <f>分析係数表!H40</f>
        <v>2.9858970605961464E-2</v>
      </c>
      <c r="O37" s="82">
        <f t="shared" si="3"/>
        <v>0.30210775127487066</v>
      </c>
      <c r="P37" s="76">
        <f>分析係数表!C40</f>
        <v>0.9626016260162602</v>
      </c>
      <c r="Q37" s="82">
        <f t="shared" si="4"/>
        <v>0.29080941260930643</v>
      </c>
      <c r="R37" s="83">
        <v>0.29132757054693098</v>
      </c>
      <c r="S37" s="84">
        <f t="shared" si="5"/>
        <v>0.29235969172216131</v>
      </c>
      <c r="T37" s="85">
        <f>分析係数表!F40</f>
        <v>0.70414515272885203</v>
      </c>
      <c r="U37" s="86">
        <f t="shared" si="6"/>
        <v>0.20586365977946136</v>
      </c>
      <c r="V37" s="87">
        <f>分析係数表!D40</f>
        <v>8.6039666071514739E-2</v>
      </c>
      <c r="W37" s="167">
        <f t="shared" si="7"/>
        <v>0</v>
      </c>
      <c r="X37" s="76">
        <f>分析係数表!E40</f>
        <v>4.8545094822178253E-2</v>
      </c>
      <c r="Y37" s="166">
        <f t="shared" si="8"/>
        <v>0</v>
      </c>
    </row>
    <row r="38" spans="1:25" x14ac:dyDescent="0.2">
      <c r="A38" s="6" t="s">
        <v>26</v>
      </c>
      <c r="B38" s="5" t="s">
        <v>277</v>
      </c>
      <c r="C38" s="90"/>
      <c r="D38" s="76">
        <f>投入係数表!C38</f>
        <v>5.0899219545300306E-4</v>
      </c>
      <c r="E38" s="77">
        <f t="shared" si="9"/>
        <v>5.0899219545300307E-2</v>
      </c>
      <c r="F38" s="76">
        <f>分析係数表!C41</f>
        <v>0.80407934786411506</v>
      </c>
      <c r="G38" s="77">
        <f t="shared" si="0"/>
        <v>4.0927011258777492E-2</v>
      </c>
      <c r="H38" s="77">
        <v>4.5092129377927531E-2</v>
      </c>
      <c r="I38" s="77">
        <f t="shared" si="1"/>
        <v>4.5092129377927531E-2</v>
      </c>
      <c r="J38" s="76">
        <f>分析係数表!G41</f>
        <v>0.44359889765752225</v>
      </c>
      <c r="K38" s="78">
        <f t="shared" si="2"/>
        <v>2.0002818885079026E-2</v>
      </c>
      <c r="L38" s="79"/>
      <c r="M38" s="80"/>
      <c r="N38" s="81">
        <f>分析係数表!H41</f>
        <v>5.117122701886706E-2</v>
      </c>
      <c r="O38" s="82">
        <f t="shared" si="3"/>
        <v>0.51774136920712654</v>
      </c>
      <c r="P38" s="76">
        <f>分析係数表!C41</f>
        <v>0.80407934786411506</v>
      </c>
      <c r="Q38" s="82">
        <f t="shared" si="4"/>
        <v>0.41630514251434031</v>
      </c>
      <c r="R38" s="83">
        <v>0.42386917477039465</v>
      </c>
      <c r="S38" s="84">
        <f t="shared" si="5"/>
        <v>0.46896130414832216</v>
      </c>
      <c r="T38" s="85">
        <f>分析係数表!F41</f>
        <v>0.54800826756858323</v>
      </c>
      <c r="U38" s="86">
        <f t="shared" si="6"/>
        <v>0.25699467184302549</v>
      </c>
      <c r="V38" s="87">
        <f>分析係数表!D41</f>
        <v>0.13760491043467368</v>
      </c>
      <c r="W38" s="167">
        <f t="shared" si="7"/>
        <v>0</v>
      </c>
      <c r="X38" s="76">
        <f>分析係数表!E41</f>
        <v>0.12955655768508079</v>
      </c>
      <c r="Y38" s="166">
        <f t="shared" si="8"/>
        <v>0</v>
      </c>
    </row>
    <row r="39" spans="1:25" x14ac:dyDescent="0.2">
      <c r="A39" s="6" t="s">
        <v>51</v>
      </c>
      <c r="B39" s="5" t="s">
        <v>368</v>
      </c>
      <c r="C39" s="90"/>
      <c r="D39" s="76">
        <f>投入係数表!C39</f>
        <v>1.6966406515100103E-4</v>
      </c>
      <c r="E39" s="77">
        <f>$C$5*D39</f>
        <v>1.6966406515100101E-2</v>
      </c>
      <c r="F39" s="76">
        <f>分析係数表!C42</f>
        <v>0.72084063047285463</v>
      </c>
      <c r="G39" s="77">
        <f>E39*F39</f>
        <v>1.2230075169203505E-2</v>
      </c>
      <c r="H39" s="77">
        <v>1.9828676085458553E-2</v>
      </c>
      <c r="I39" s="77">
        <f>C39+H39</f>
        <v>1.9828676085458553E-2</v>
      </c>
      <c r="J39" s="76">
        <f>分析係数表!G42</f>
        <v>0.48553519768563164</v>
      </c>
      <c r="K39" s="78">
        <f>I39*J39</f>
        <v>9.6275201629974754E-3</v>
      </c>
      <c r="L39" s="79"/>
      <c r="M39" s="80"/>
      <c r="N39" s="81">
        <f>分析係数表!H42</f>
        <v>1.3345272329654056E-2</v>
      </c>
      <c r="O39" s="82">
        <f t="shared" si="3"/>
        <v>0.13502509067936838</v>
      </c>
      <c r="P39" s="76">
        <f>分析係数表!C42</f>
        <v>0.72084063047285463</v>
      </c>
      <c r="Q39" s="82">
        <f>O39*P39</f>
        <v>9.7331571494970265E-2</v>
      </c>
      <c r="R39" s="83">
        <v>0.10233646196552829</v>
      </c>
      <c r="S39" s="84">
        <f>I39+R39</f>
        <v>0.12216513805098683</v>
      </c>
      <c r="T39" s="85">
        <f>分析係数表!F42</f>
        <v>0.55737704918032782</v>
      </c>
      <c r="U39" s="86">
        <f t="shared" si="6"/>
        <v>6.809204415956642E-2</v>
      </c>
      <c r="V39" s="87">
        <f>分析係数表!D42</f>
        <v>0.19961427193828352</v>
      </c>
      <c r="W39" s="167">
        <f t="shared" si="7"/>
        <v>0</v>
      </c>
      <c r="X39" s="76">
        <f>分析係数表!E42</f>
        <v>0.15043394406943106</v>
      </c>
      <c r="Y39" s="166">
        <f t="shared" si="8"/>
        <v>0</v>
      </c>
    </row>
    <row r="40" spans="1:25" x14ac:dyDescent="0.2">
      <c r="A40" s="6" t="s">
        <v>195</v>
      </c>
      <c r="B40" s="5" t="s">
        <v>41</v>
      </c>
      <c r="C40" s="90"/>
      <c r="D40" s="76">
        <f>投入係数表!C40</f>
        <v>1.9850695622667121E-2</v>
      </c>
      <c r="E40" s="77">
        <f>$C$5*D40</f>
        <v>1.9850695622667121</v>
      </c>
      <c r="F40" s="76">
        <f>分析係数表!C43</f>
        <v>0.38963327337469256</v>
      </c>
      <c r="G40" s="77">
        <f>E40*F40</f>
        <v>0.77344915142244708</v>
      </c>
      <c r="H40" s="77">
        <v>1.1047643708748289</v>
      </c>
      <c r="I40" s="77">
        <f>C40+H40</f>
        <v>1.1047643708748289</v>
      </c>
      <c r="J40" s="76">
        <f>分析係数表!G43</f>
        <v>0.33758167298539971</v>
      </c>
      <c r="K40" s="78">
        <f>I40*J40</f>
        <v>0.37294820457458733</v>
      </c>
      <c r="L40" s="79"/>
      <c r="M40" s="80"/>
      <c r="N40" s="81">
        <f>分析係数表!H43</f>
        <v>3.6299140736659033E-2</v>
      </c>
      <c r="O40" s="82">
        <f t="shared" si="3"/>
        <v>0.36726824664788199</v>
      </c>
      <c r="P40" s="76">
        <f>分析係数表!C43</f>
        <v>0.38963327337469256</v>
      </c>
      <c r="Q40" s="82">
        <f>O40*P40</f>
        <v>0.14309992914799821</v>
      </c>
      <c r="R40" s="83">
        <v>0.25580885157710859</v>
      </c>
      <c r="S40" s="84">
        <f>I40+R40</f>
        <v>1.3605732224519376</v>
      </c>
      <c r="T40" s="85">
        <f>分析係数表!F43</f>
        <v>0.6053884004194563</v>
      </c>
      <c r="U40" s="86">
        <f t="shared" si="6"/>
        <v>0.82367524679372361</v>
      </c>
      <c r="V40" s="87">
        <f>分析係数表!D43</f>
        <v>0.1323707348552069</v>
      </c>
      <c r="W40" s="167">
        <f t="shared" si="7"/>
        <v>0</v>
      </c>
      <c r="X40" s="76">
        <f>分析係数表!E43</f>
        <v>0.1111559248205211</v>
      </c>
      <c r="Y40" s="166">
        <f t="shared" si="8"/>
        <v>0</v>
      </c>
    </row>
    <row r="41" spans="1:25" x14ac:dyDescent="0.2">
      <c r="A41" s="6" t="s">
        <v>341</v>
      </c>
      <c r="B41" s="5" t="s">
        <v>346</v>
      </c>
      <c r="C41" s="90"/>
      <c r="D41" s="76">
        <f>投入係数表!C41</f>
        <v>1.6966406515100103E-4</v>
      </c>
      <c r="E41" s="77">
        <f>$C$5*D41</f>
        <v>1.6966406515100101E-2</v>
      </c>
      <c r="F41" s="76">
        <f>分析係数表!C44</f>
        <v>0.46868809379421872</v>
      </c>
      <c r="G41" s="77">
        <f>E41*F41</f>
        <v>7.9519527281000802E-3</v>
      </c>
      <c r="H41" s="77">
        <v>1.1473591223868729E-2</v>
      </c>
      <c r="I41" s="77">
        <f>C41+H41</f>
        <v>1.1473591223868729E-2</v>
      </c>
      <c r="J41" s="76">
        <f>分析係数表!G44</f>
        <v>0.26169007702763936</v>
      </c>
      <c r="K41" s="78">
        <f>I41*J41</f>
        <v>3.0025249711578546E-3</v>
      </c>
      <c r="L41" s="79"/>
      <c r="M41" s="80"/>
      <c r="N41" s="81">
        <f>分析係数表!H44</f>
        <v>0.11189365109431233</v>
      </c>
      <c r="O41" s="82">
        <f t="shared" si="3"/>
        <v>1.1321200506252074</v>
      </c>
      <c r="P41" s="76">
        <f>分析係数表!C44</f>
        <v>0.46868809379421872</v>
      </c>
      <c r="Q41" s="82">
        <f>O41*P41</f>
        <v>0.53061118847374289</v>
      </c>
      <c r="R41" s="83">
        <v>0.53925336504607435</v>
      </c>
      <c r="S41" s="84">
        <f>I41+R41</f>
        <v>0.55072695626994306</v>
      </c>
      <c r="T41" s="85">
        <f>分析係数表!F44</f>
        <v>0.56748980516538283</v>
      </c>
      <c r="U41" s="86">
        <f t="shared" si="6"/>
        <v>0.3125319331129543</v>
      </c>
      <c r="V41" s="87">
        <f>分析係数表!D44</f>
        <v>0.1153375623017671</v>
      </c>
      <c r="W41" s="167">
        <f t="shared" si="7"/>
        <v>0</v>
      </c>
      <c r="X41" s="76">
        <f>分析係数表!E44</f>
        <v>8.8151336656094245E-2</v>
      </c>
      <c r="Y41" s="166">
        <f t="shared" si="8"/>
        <v>0</v>
      </c>
    </row>
    <row r="42" spans="1:25" x14ac:dyDescent="0.2">
      <c r="A42" s="6" t="s">
        <v>342</v>
      </c>
      <c r="B42" s="5" t="s">
        <v>279</v>
      </c>
      <c r="C42" s="90"/>
      <c r="D42" s="76">
        <f>投入係数表!C42</f>
        <v>1.0179843909060061E-3</v>
      </c>
      <c r="E42" s="77">
        <f>$C$5*D42</f>
        <v>0.10179843909060061</v>
      </c>
      <c r="F42" s="76">
        <f>分析係数表!C45</f>
        <v>1</v>
      </c>
      <c r="G42" s="77">
        <f>E42*F42</f>
        <v>0.10179843909060061</v>
      </c>
      <c r="H42" s="77">
        <v>0.12832721556526538</v>
      </c>
      <c r="I42" s="77">
        <f>C42+H42</f>
        <v>0.12832721556526538</v>
      </c>
      <c r="J42" s="76">
        <f>分析係数表!G45</f>
        <v>0</v>
      </c>
      <c r="K42" s="78">
        <f>I42*J42</f>
        <v>0</v>
      </c>
      <c r="L42" s="79"/>
      <c r="M42" s="80"/>
      <c r="N42" s="81">
        <f>分析係数表!H45</f>
        <v>0</v>
      </c>
      <c r="O42" s="82">
        <f t="shared" si="3"/>
        <v>0</v>
      </c>
      <c r="P42" s="76">
        <f>分析係数表!C45</f>
        <v>1</v>
      </c>
      <c r="Q42" s="82">
        <f>O42*P42</f>
        <v>0</v>
      </c>
      <c r="R42" s="83">
        <v>1.0675736190551812E-2</v>
      </c>
      <c r="S42" s="84">
        <f>I42+R42</f>
        <v>0.1390029517558172</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76">
        <f>投入係数表!C43</f>
        <v>4.0719375636240245E-3</v>
      </c>
      <c r="E43" s="77">
        <f>$C$5*D43</f>
        <v>0.40719375636240246</v>
      </c>
      <c r="F43" s="76">
        <f>分析係数表!C46</f>
        <v>0.536069455406472</v>
      </c>
      <c r="G43" s="77">
        <f>E43*F43</f>
        <v>0.21828413521810872</v>
      </c>
      <c r="H43" s="77">
        <v>0.27712930578590195</v>
      </c>
      <c r="I43" s="77">
        <f>C43+H43</f>
        <v>0.27712930578590195</v>
      </c>
      <c r="J43" s="76">
        <f>分析係数表!G46</f>
        <v>9.4007050528789656E-3</v>
      </c>
      <c r="K43" s="78">
        <f>I43*J43</f>
        <v>2.6052108652023682E-3</v>
      </c>
      <c r="L43" s="79"/>
      <c r="M43" s="80"/>
      <c r="N43" s="81">
        <f>分析係数表!H46</f>
        <v>2.2310999374350673E-2</v>
      </c>
      <c r="O43" s="82">
        <f t="shared" si="3"/>
        <v>0.2257387214927763</v>
      </c>
      <c r="P43" s="76">
        <f>分析係数表!C46</f>
        <v>0.536069455406472</v>
      </c>
      <c r="Q43" s="82">
        <f>O43*P43</f>
        <v>0.12101163349478584</v>
      </c>
      <c r="R43" s="83">
        <v>0.13722108657665044</v>
      </c>
      <c r="S43" s="84">
        <f>I43+R43</f>
        <v>0.41435039236255239</v>
      </c>
      <c r="T43" s="85">
        <f>分析係数表!F46</f>
        <v>0.31345475910693305</v>
      </c>
      <c r="U43" s="86">
        <f t="shared" si="6"/>
        <v>0.12988010242386705</v>
      </c>
      <c r="V43" s="87">
        <f>分析係数表!D46</f>
        <v>1.7626321974148062E-3</v>
      </c>
      <c r="W43" s="167">
        <f t="shared" si="7"/>
        <v>0</v>
      </c>
      <c r="X43" s="76">
        <f>分析係数表!E46</f>
        <v>4.4065804935370153E-3</v>
      </c>
      <c r="Y43" s="166">
        <f t="shared" si="8"/>
        <v>0</v>
      </c>
    </row>
    <row r="44" spans="1:25" x14ac:dyDescent="0.2">
      <c r="A44" s="192">
        <v>40</v>
      </c>
      <c r="B44" s="14" t="s">
        <v>151</v>
      </c>
      <c r="C44" s="197">
        <f>SUM(C5:C43)</f>
        <v>100</v>
      </c>
      <c r="D44" s="92">
        <f>投入係数表!C44</f>
        <v>0.54530030539531726</v>
      </c>
      <c r="E44" s="91">
        <f>SUM(E5:E43)</f>
        <v>54.530030539531744</v>
      </c>
      <c r="F44" s="92">
        <f>分析係数表!C47</f>
        <v>0.44522465035354009</v>
      </c>
      <c r="G44" s="91">
        <f>SUM(G5:G43)</f>
        <v>13.595082936563557</v>
      </c>
      <c r="H44" s="91">
        <f>SUM(H5:H43)</f>
        <v>15.676891512896326</v>
      </c>
      <c r="I44" s="91">
        <f>SUM(I5:I43)</f>
        <v>115.67689151289633</v>
      </c>
      <c r="J44" s="92">
        <f>分析係数表!G47</f>
        <v>0.26635660586338372</v>
      </c>
      <c r="K44" s="93">
        <f>SUM(K5:K43)</f>
        <v>16.128302953665543</v>
      </c>
      <c r="L44" s="94">
        <f>最終需要_まとめ!$L$33</f>
        <v>0.62733333333333341</v>
      </c>
      <c r="M44" s="91">
        <f>K44*L44</f>
        <v>10.117822052932851</v>
      </c>
      <c r="N44" s="95">
        <f>分析係数表!H47</f>
        <v>1</v>
      </c>
      <c r="O44" s="96">
        <f>SUM(O5:O43)</f>
        <v>10.117822052932851</v>
      </c>
      <c r="P44" s="92">
        <f>分析係数表!C47</f>
        <v>0.44522465035354009</v>
      </c>
      <c r="Q44" s="96">
        <f>SUM(Q5:Q43)</f>
        <v>4.9151670409616086</v>
      </c>
      <c r="R44" s="91">
        <f>SUM(R5:R43)</f>
        <v>5.5134314121138797</v>
      </c>
      <c r="S44" s="97">
        <f>SUM(S5:S43)</f>
        <v>121.19032292501021</v>
      </c>
      <c r="T44" s="98">
        <f>分析係数表!F47</f>
        <v>0.51444037128882703</v>
      </c>
      <c r="U44" s="99">
        <f>SUM(U5:U43)</f>
        <v>57.046043219772763</v>
      </c>
      <c r="V44" s="100">
        <f>分析係数表!D47</f>
        <v>9.5757819315252443E-2</v>
      </c>
      <c r="W44" s="164">
        <f>SUM(W5:W43)</f>
        <v>35</v>
      </c>
      <c r="X44" s="92">
        <f>分析係数表!E47</f>
        <v>7.8077982415729788E-2</v>
      </c>
      <c r="Y44" s="165">
        <f>SUM(Y5:Y43)</f>
        <v>29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266</v>
      </c>
      <c r="S2" s="3" t="s">
        <v>153</v>
      </c>
      <c r="U2" s="64" t="s">
        <v>210</v>
      </c>
      <c r="W2" s="3" t="s">
        <v>130</v>
      </c>
      <c r="Y2" s="3" t="s">
        <v>154</v>
      </c>
    </row>
    <row r="3" spans="1:25" ht="44" x14ac:dyDescent="0.2">
      <c r="B3" s="65"/>
      <c r="C3" s="66" t="s">
        <v>228</v>
      </c>
      <c r="D3" s="66" t="s">
        <v>308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投入係数表!D5</f>
        <v>0</v>
      </c>
      <c r="E5" s="77">
        <f t="shared" ref="E5:E38" si="0">$C$6*D5</f>
        <v>0</v>
      </c>
      <c r="F5" s="76">
        <f>分析係数表!C8</f>
        <v>0.25708080716677228</v>
      </c>
      <c r="G5" s="77">
        <f t="shared" ref="G5:G38" si="1">E5*F5</f>
        <v>0</v>
      </c>
      <c r="H5" s="77">
        <f t="array" ref="H5:H43">MMULT(逆行列係数!C5:AO43,'2'!G5:G43)</f>
        <v>3.3915413753974112E-5</v>
      </c>
      <c r="I5" s="77">
        <f t="shared" ref="I5:I38" si="2">C5+H5</f>
        <v>3.3915413753974112E-5</v>
      </c>
      <c r="J5" s="76">
        <f>分析係数表!G8</f>
        <v>0.11961316593145571</v>
      </c>
      <c r="K5" s="78">
        <f t="shared" ref="K5:K38" si="3">I5*J5</f>
        <v>4.0567300129880805E-6</v>
      </c>
      <c r="L5" s="79" t="s">
        <v>182</v>
      </c>
      <c r="M5" s="80" t="s">
        <v>182</v>
      </c>
      <c r="N5" s="81">
        <f>分析係数表!H8</f>
        <v>1.1829938181254628E-2</v>
      </c>
      <c r="O5" s="82">
        <f t="shared" ref="O5:O43" si="4">$M$44*N5</f>
        <v>0.22245997758521652</v>
      </c>
      <c r="P5" s="76">
        <f>分析係数表!C8</f>
        <v>0.25708080716677228</v>
      </c>
      <c r="Q5" s="82">
        <f t="shared" ref="Q5:Q38" si="5">O5*P5</f>
        <v>5.7190190599909534E-2</v>
      </c>
      <c r="R5" s="83">
        <f t="array" ref="R5:R43">MMULT(逆行列係数!C5:AO43,'2'!Q5:Q43)</f>
        <v>8.2915856356751791E-2</v>
      </c>
      <c r="S5" s="84">
        <f t="shared" ref="S5:S38" si="6">I5+R5</f>
        <v>8.2949771770505762E-2</v>
      </c>
      <c r="T5" s="85">
        <f>分析係数表!F8</f>
        <v>0.4511367492365117</v>
      </c>
      <c r="U5" s="86">
        <f t="shared" ref="U5:U43" si="7">S5*T5</f>
        <v>3.7421690386456534E-2</v>
      </c>
      <c r="V5" s="87">
        <f>分析係数表!D8</f>
        <v>0.32558534102477094</v>
      </c>
      <c r="W5" s="167">
        <f t="shared" ref="W5:W43" si="8">ROUND(S5*V5,0)</f>
        <v>0</v>
      </c>
      <c r="X5" s="76">
        <f>分析係数表!E8</f>
        <v>0.2662029182219206</v>
      </c>
      <c r="Y5" s="166">
        <f t="shared" ref="Y5:Y43" si="9">ROUND(S5*X5,0)</f>
        <v>0</v>
      </c>
    </row>
    <row r="6" spans="1:25" x14ac:dyDescent="0.2">
      <c r="A6" s="6" t="s">
        <v>220</v>
      </c>
      <c r="B6" s="5" t="s">
        <v>266</v>
      </c>
      <c r="C6" s="75">
        <f>最終需要_まとめ!$C$7</f>
        <v>100</v>
      </c>
      <c r="D6" s="76">
        <f>投入係数表!D6</f>
        <v>0.13636363636363635</v>
      </c>
      <c r="E6" s="77">
        <f t="shared" si="0"/>
        <v>13.636363636363635</v>
      </c>
      <c r="F6" s="76">
        <f>分析係数表!C9</f>
        <v>5.5710306406685284E-2</v>
      </c>
      <c r="G6" s="77">
        <f t="shared" si="1"/>
        <v>0.75968599645479928</v>
      </c>
      <c r="H6" s="77">
        <v>0.76551005356032276</v>
      </c>
      <c r="I6" s="77">
        <f t="shared" si="2"/>
        <v>100.76551005356032</v>
      </c>
      <c r="J6" s="76">
        <f>分析係数表!G9</f>
        <v>0.27272727272727271</v>
      </c>
      <c r="K6" s="78">
        <f t="shared" si="3"/>
        <v>27.481502741880085</v>
      </c>
      <c r="L6" s="79"/>
      <c r="M6" s="80"/>
      <c r="N6" s="81">
        <f>分析係数表!H9</f>
        <v>6.1990942434522072E-4</v>
      </c>
      <c r="O6" s="82">
        <f t="shared" si="4"/>
        <v>1.1657291401845408E-2</v>
      </c>
      <c r="P6" s="76">
        <f>分析係数表!C9</f>
        <v>5.5710306406685284E-2</v>
      </c>
      <c r="Q6" s="82">
        <f t="shared" si="5"/>
        <v>6.4943127586882551E-4</v>
      </c>
      <c r="R6" s="83">
        <v>7.5470166414902298E-4</v>
      </c>
      <c r="S6" s="84">
        <f t="shared" si="6"/>
        <v>100.76626475522447</v>
      </c>
      <c r="T6" s="85">
        <f>分析係数表!F9</f>
        <v>0.77272727272727271</v>
      </c>
      <c r="U6" s="86">
        <f t="shared" si="7"/>
        <v>77.864840947218909</v>
      </c>
      <c r="V6" s="87">
        <f>分析係数表!D9</f>
        <v>0</v>
      </c>
      <c r="W6" s="167">
        <f t="shared" si="8"/>
        <v>0</v>
      </c>
      <c r="X6" s="76">
        <f>分析係数表!E9</f>
        <v>0</v>
      </c>
      <c r="Y6" s="166">
        <f t="shared" si="9"/>
        <v>0</v>
      </c>
    </row>
    <row r="7" spans="1:25" x14ac:dyDescent="0.2">
      <c r="A7" s="6" t="s">
        <v>221</v>
      </c>
      <c r="B7" s="5" t="s">
        <v>267</v>
      </c>
      <c r="C7" s="90"/>
      <c r="D7" s="76">
        <f>投入係数表!D7</f>
        <v>0</v>
      </c>
      <c r="E7" s="77">
        <f t="shared" si="0"/>
        <v>0</v>
      </c>
      <c r="F7" s="76">
        <f>分析係数表!C10</f>
        <v>2.7964205816555232E-3</v>
      </c>
      <c r="G7" s="77">
        <f t="shared" si="1"/>
        <v>0</v>
      </c>
      <c r="H7" s="77">
        <v>2.4916455179252075E-7</v>
      </c>
      <c r="I7" s="77">
        <f t="shared" si="2"/>
        <v>2.4916455179252075E-7</v>
      </c>
      <c r="J7" s="76">
        <f>分析係数表!G10</f>
        <v>0.2857142857142857</v>
      </c>
      <c r="K7" s="78">
        <f t="shared" si="3"/>
        <v>7.1189871940720204E-8</v>
      </c>
      <c r="L7" s="79"/>
      <c r="M7" s="80"/>
      <c r="N7" s="81">
        <f>分析係数表!H10</f>
        <v>1.205379436226818E-3</v>
      </c>
      <c r="O7" s="82">
        <f t="shared" si="4"/>
        <v>2.2666955503588292E-2</v>
      </c>
      <c r="P7" s="76">
        <f>分析係数表!C10</f>
        <v>2.7964205816555232E-3</v>
      </c>
      <c r="Q7" s="82">
        <f t="shared" si="5"/>
        <v>6.3386340893704235E-5</v>
      </c>
      <c r="R7" s="83">
        <v>1.1244507336267603E-4</v>
      </c>
      <c r="S7" s="84">
        <f t="shared" si="6"/>
        <v>1.1269423791446855E-4</v>
      </c>
      <c r="T7" s="85">
        <f>分析係数表!F10</f>
        <v>0.5714285714285714</v>
      </c>
      <c r="U7" s="86">
        <f t="shared" si="7"/>
        <v>6.4396707379696307E-5</v>
      </c>
      <c r="V7" s="87">
        <f>分析係数表!D10</f>
        <v>0.14285714285714285</v>
      </c>
      <c r="W7" s="167">
        <f t="shared" si="8"/>
        <v>0</v>
      </c>
      <c r="X7" s="76">
        <f>分析係数表!E10</f>
        <v>0</v>
      </c>
      <c r="Y7" s="166">
        <f t="shared" si="9"/>
        <v>0</v>
      </c>
    </row>
    <row r="8" spans="1:25" x14ac:dyDescent="0.2">
      <c r="A8" s="6" t="s">
        <v>222</v>
      </c>
      <c r="B8" s="5" t="s">
        <v>27</v>
      </c>
      <c r="C8" s="90"/>
      <c r="D8" s="76">
        <f>投入係数表!D8</f>
        <v>0</v>
      </c>
      <c r="E8" s="77">
        <f t="shared" si="0"/>
        <v>0</v>
      </c>
      <c r="F8" s="76">
        <f>分析係数表!C11</f>
        <v>6.4759848893686245E-3</v>
      </c>
      <c r="G8" s="77">
        <f t="shared" si="1"/>
        <v>0</v>
      </c>
      <c r="H8" s="77">
        <v>6.7794104768067101E-5</v>
      </c>
      <c r="I8" s="77">
        <f t="shared" si="2"/>
        <v>6.7794104768067101E-5</v>
      </c>
      <c r="J8" s="76">
        <f>分析係数表!G11</f>
        <v>0.45</v>
      </c>
      <c r="K8" s="78">
        <f t="shared" si="3"/>
        <v>3.0507347145630195E-5</v>
      </c>
      <c r="L8" s="79"/>
      <c r="M8" s="80"/>
      <c r="N8" s="81">
        <f>分析係数表!H11</f>
        <v>-2.2959608309082246E-5</v>
      </c>
      <c r="O8" s="82">
        <f t="shared" si="4"/>
        <v>-4.3175153340168173E-4</v>
      </c>
      <c r="P8" s="76">
        <f>分析係数表!C11</f>
        <v>6.4759848893686245E-3</v>
      </c>
      <c r="Q8" s="82">
        <f t="shared" si="5"/>
        <v>-2.7960164062710239E-6</v>
      </c>
      <c r="R8" s="83">
        <v>1.4559312368523243E-4</v>
      </c>
      <c r="S8" s="84">
        <f t="shared" si="6"/>
        <v>2.1338722845329951E-4</v>
      </c>
      <c r="T8" s="85">
        <f>分析係数表!F11</f>
        <v>0.7</v>
      </c>
      <c r="U8" s="86">
        <f t="shared" si="7"/>
        <v>1.4937105991730964E-4</v>
      </c>
      <c r="V8" s="87">
        <f>分析係数表!D11</f>
        <v>0</v>
      </c>
      <c r="W8" s="167">
        <f t="shared" si="8"/>
        <v>0</v>
      </c>
      <c r="X8" s="76">
        <f>分析係数表!E11</f>
        <v>0</v>
      </c>
      <c r="Y8" s="166">
        <f t="shared" si="9"/>
        <v>0</v>
      </c>
    </row>
    <row r="9" spans="1:25" x14ac:dyDescent="0.2">
      <c r="A9" s="6" t="s">
        <v>223</v>
      </c>
      <c r="B9" s="5" t="s">
        <v>191</v>
      </c>
      <c r="C9" s="90"/>
      <c r="D9" s="76">
        <f>投入係数表!D9</f>
        <v>0</v>
      </c>
      <c r="E9" s="77">
        <f t="shared" si="0"/>
        <v>0</v>
      </c>
      <c r="F9" s="76">
        <f>分析係数表!C12</f>
        <v>0.17595248540478525</v>
      </c>
      <c r="G9" s="77">
        <f t="shared" si="1"/>
        <v>0</v>
      </c>
      <c r="H9" s="77">
        <v>1.5650668806482988E-4</v>
      </c>
      <c r="I9" s="77">
        <f t="shared" si="2"/>
        <v>1.5650668806482988E-4</v>
      </c>
      <c r="J9" s="76">
        <f>分析係数表!G12</f>
        <v>0.14349788595589075</v>
      </c>
      <c r="K9" s="78">
        <f t="shared" si="3"/>
        <v>2.2458378875261125E-5</v>
      </c>
      <c r="L9" s="79"/>
      <c r="M9" s="80"/>
      <c r="N9" s="81">
        <f>分析係数表!H12</f>
        <v>9.2205786969274298E-2</v>
      </c>
      <c r="O9" s="82">
        <f t="shared" si="4"/>
        <v>1.7339141581411537</v>
      </c>
      <c r="P9" s="76">
        <f>分析係数表!C12</f>
        <v>0.17595248540478525</v>
      </c>
      <c r="Q9" s="82">
        <f t="shared" si="5"/>
        <v>0.30508650560348183</v>
      </c>
      <c r="R9" s="83">
        <v>0.3391976143564448</v>
      </c>
      <c r="S9" s="84">
        <f t="shared" si="6"/>
        <v>0.33935412104450963</v>
      </c>
      <c r="T9" s="85">
        <f>分析係数表!F12</f>
        <v>0.29285224545766197</v>
      </c>
      <c r="U9" s="86">
        <f t="shared" si="7"/>
        <v>9.9380616353195866E-2</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投入係数表!D10</f>
        <v>0</v>
      </c>
      <c r="E10" s="77">
        <f t="shared" si="0"/>
        <v>0</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0.26509544150863257</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投入係数表!D11</f>
        <v>0</v>
      </c>
      <c r="E11" s="77">
        <f t="shared" si="0"/>
        <v>0</v>
      </c>
      <c r="F11" s="76">
        <f>分析係数表!C14</f>
        <v>0.19640062597809071</v>
      </c>
      <c r="G11" s="77">
        <f t="shared" si="1"/>
        <v>0</v>
      </c>
      <c r="H11" s="77">
        <v>4.8499017713220976E-3</v>
      </c>
      <c r="I11" s="77">
        <f t="shared" si="2"/>
        <v>4.8499017713220976E-3</v>
      </c>
      <c r="J11" s="76">
        <f>分析係数表!G14</f>
        <v>0.16773857118025379</v>
      </c>
      <c r="K11" s="78">
        <f t="shared" si="3"/>
        <v>8.1351559348615064E-4</v>
      </c>
      <c r="L11" s="79"/>
      <c r="M11" s="80"/>
      <c r="N11" s="81">
        <f>分析係数表!H14</f>
        <v>1.1652001216859241E-3</v>
      </c>
      <c r="O11" s="82">
        <f t="shared" si="4"/>
        <v>2.1911390320135348E-2</v>
      </c>
      <c r="P11" s="76">
        <f>分析係数表!C14</f>
        <v>0.19640062597809071</v>
      </c>
      <c r="Q11" s="82">
        <f t="shared" si="5"/>
        <v>4.3034107749248601E-3</v>
      </c>
      <c r="R11" s="83">
        <v>2.4136426636172048E-2</v>
      </c>
      <c r="S11" s="84">
        <f t="shared" si="6"/>
        <v>2.8986328407494145E-2</v>
      </c>
      <c r="T11" s="85">
        <f>分析係数表!F14</f>
        <v>0.31948548583347819</v>
      </c>
      <c r="U11" s="86">
        <f t="shared" si="7"/>
        <v>9.2607112137970161E-3</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投入係数表!D12</f>
        <v>0</v>
      </c>
      <c r="E12" s="77">
        <f t="shared" si="0"/>
        <v>0</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0.15974806735862224</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投入係数表!D13</f>
        <v>0</v>
      </c>
      <c r="E13" s="77">
        <f t="shared" si="0"/>
        <v>0</v>
      </c>
      <c r="F13" s="76">
        <f>分析係数表!C16</f>
        <v>6.4643221946592777E-2</v>
      </c>
      <c r="G13" s="77">
        <f t="shared" si="1"/>
        <v>0</v>
      </c>
      <c r="H13" s="77">
        <v>1.6796603137068242E-2</v>
      </c>
      <c r="I13" s="77">
        <f t="shared" si="2"/>
        <v>1.6796603137068242E-2</v>
      </c>
      <c r="J13" s="76">
        <f>分析係数表!G16</f>
        <v>3.2854209445585217E-2</v>
      </c>
      <c r="K13" s="78">
        <f t="shared" si="3"/>
        <v>5.5183911743961374E-4</v>
      </c>
      <c r="L13" s="79"/>
      <c r="M13" s="80"/>
      <c r="N13" s="81">
        <f>分析係数表!H16</f>
        <v>1.6731814555243689E-2</v>
      </c>
      <c r="O13" s="82">
        <f t="shared" si="4"/>
        <v>0.31463892996647558</v>
      </c>
      <c r="P13" s="76">
        <f>分析係数表!C16</f>
        <v>6.4643221946592777E-2</v>
      </c>
      <c r="Q13" s="82">
        <f t="shared" si="5"/>
        <v>2.0339274182861342E-2</v>
      </c>
      <c r="R13" s="83">
        <v>2.4125693173598913E-2</v>
      </c>
      <c r="S13" s="84">
        <f t="shared" si="6"/>
        <v>4.0922296310667156E-2</v>
      </c>
      <c r="T13" s="85">
        <f>分析係数表!F16</f>
        <v>0.28747433264887062</v>
      </c>
      <c r="U13" s="86">
        <f t="shared" si="7"/>
        <v>1.1764109822368382E-2</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投入係数表!D14</f>
        <v>0</v>
      </c>
      <c r="E14" s="77">
        <f t="shared" si="0"/>
        <v>0</v>
      </c>
      <c r="F14" s="76">
        <f>分析係数表!C17</f>
        <v>7.1833954921355581E-2</v>
      </c>
      <c r="G14" s="77">
        <f t="shared" si="1"/>
        <v>0</v>
      </c>
      <c r="H14" s="77">
        <v>1.057936371494071E-3</v>
      </c>
      <c r="I14" s="77">
        <f t="shared" si="2"/>
        <v>1.057936371494071E-3</v>
      </c>
      <c r="J14" s="76">
        <f>分析係数表!G17</f>
        <v>0.22404227212681638</v>
      </c>
      <c r="K14" s="78">
        <f t="shared" si="3"/>
        <v>2.3702246843513135E-4</v>
      </c>
      <c r="L14" s="79"/>
      <c r="M14" s="80"/>
      <c r="N14" s="81">
        <f>分析係数表!H17</f>
        <v>2.8642111365580103E-3</v>
      </c>
      <c r="O14" s="82">
        <f t="shared" si="4"/>
        <v>5.3861003791859798E-2</v>
      </c>
      <c r="P14" s="76">
        <f>分析係数表!C17</f>
        <v>7.1833954921355581E-2</v>
      </c>
      <c r="Q14" s="82">
        <f t="shared" si="5"/>
        <v>3.8690489184034188E-3</v>
      </c>
      <c r="R14" s="83">
        <v>8.923926456207357E-3</v>
      </c>
      <c r="S14" s="84">
        <f t="shared" si="6"/>
        <v>9.9818628277014276E-3</v>
      </c>
      <c r="T14" s="85">
        <f>分析係数表!F17</f>
        <v>0.35984147952443857</v>
      </c>
      <c r="U14" s="86">
        <f t="shared" si="7"/>
        <v>3.5918882883300778E-3</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投入係数表!D15</f>
        <v>0</v>
      </c>
      <c r="E15" s="77">
        <f t="shared" si="0"/>
        <v>0</v>
      </c>
      <c r="F15" s="76">
        <f>分析係数表!C18</f>
        <v>8.5547050877982866E-2</v>
      </c>
      <c r="G15" s="77">
        <f t="shared" si="1"/>
        <v>0</v>
      </c>
      <c r="H15" s="77">
        <v>9.9680292173935783E-5</v>
      </c>
      <c r="I15" s="77">
        <f t="shared" si="2"/>
        <v>9.9680292173935783E-5</v>
      </c>
      <c r="J15" s="76">
        <f>分析係数表!G18</f>
        <v>0.21485411140583555</v>
      </c>
      <c r="K15" s="78">
        <f t="shared" si="3"/>
        <v>2.1416720599705035E-5</v>
      </c>
      <c r="L15" s="79"/>
      <c r="M15" s="80"/>
      <c r="N15" s="81">
        <f>分析係数表!H18</f>
        <v>4.4771236202710384E-4</v>
      </c>
      <c r="O15" s="82">
        <f t="shared" si="4"/>
        <v>8.4191549013327947E-3</v>
      </c>
      <c r="P15" s="76">
        <f>分析係数表!C18</f>
        <v>8.5547050877982866E-2</v>
      </c>
      <c r="Q15" s="82">
        <f t="shared" si="5"/>
        <v>7.2023387269393537E-4</v>
      </c>
      <c r="R15" s="83">
        <v>1.793514769484176E-3</v>
      </c>
      <c r="S15" s="84">
        <f t="shared" si="6"/>
        <v>1.8931950616581119E-3</v>
      </c>
      <c r="T15" s="85">
        <f>分析係数表!F18</f>
        <v>0.45800176834659595</v>
      </c>
      <c r="U15" s="86">
        <f t="shared" si="7"/>
        <v>8.6708668606445794E-4</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投入係数表!D16</f>
        <v>0</v>
      </c>
      <c r="E16" s="77">
        <f t="shared" si="0"/>
        <v>0</v>
      </c>
      <c r="F16" s="76">
        <f>分析係数表!C19</f>
        <v>0.13115875912408759</v>
      </c>
      <c r="G16" s="77">
        <f t="shared" si="1"/>
        <v>0</v>
      </c>
      <c r="H16" s="77">
        <v>2.7948884965803186E-4</v>
      </c>
      <c r="I16" s="77">
        <f t="shared" si="2"/>
        <v>2.7948884965803186E-4</v>
      </c>
      <c r="J16" s="76">
        <f>分析係数表!G19</f>
        <v>5.7684761281883587E-2</v>
      </c>
      <c r="K16" s="78">
        <f t="shared" si="3"/>
        <v>1.612224757347182E-5</v>
      </c>
      <c r="L16" s="79"/>
      <c r="M16" s="80"/>
      <c r="N16" s="81">
        <f>分析係数表!H19</f>
        <v>-1.1479804154541123E-4</v>
      </c>
      <c r="O16" s="82">
        <f t="shared" si="4"/>
        <v>-2.1587576670084084E-3</v>
      </c>
      <c r="P16" s="76">
        <f>分析係数表!C19</f>
        <v>0.13115875912408759</v>
      </c>
      <c r="Q16" s="82">
        <f t="shared" si="5"/>
        <v>-2.8313997685443313E-4</v>
      </c>
      <c r="R16" s="83">
        <v>2.0365189589770824E-3</v>
      </c>
      <c r="S16" s="84">
        <f t="shared" si="6"/>
        <v>2.3160078086351143E-3</v>
      </c>
      <c r="T16" s="85">
        <f>分析係数表!F19</f>
        <v>0.24015696533682146</v>
      </c>
      <c r="U16" s="86">
        <f t="shared" si="7"/>
        <v>5.5620540701819101E-4</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投入係数表!D17</f>
        <v>0</v>
      </c>
      <c r="E17" s="77">
        <f t="shared" si="0"/>
        <v>0</v>
      </c>
      <c r="F17" s="76">
        <f>分析係数表!C20</f>
        <v>0.10578609000584449</v>
      </c>
      <c r="G17" s="77">
        <f t="shared" si="1"/>
        <v>0</v>
      </c>
      <c r="H17" s="77">
        <v>1.0476610031057512E-4</v>
      </c>
      <c r="I17" s="77">
        <f t="shared" si="2"/>
        <v>1.0476610031057512E-4</v>
      </c>
      <c r="J17" s="76">
        <f>分析係数表!G20</f>
        <v>0.10007552870090634</v>
      </c>
      <c r="K17" s="78">
        <f t="shared" si="3"/>
        <v>1.0484522878512994E-5</v>
      </c>
      <c r="L17" s="79"/>
      <c r="M17" s="80"/>
      <c r="N17" s="81">
        <f>分析係数表!H20</f>
        <v>5.5677050149524447E-4</v>
      </c>
      <c r="O17" s="82">
        <f t="shared" si="4"/>
        <v>1.0469974684990781E-2</v>
      </c>
      <c r="P17" s="76">
        <f>分析係数表!C20</f>
        <v>0.10578609000584449</v>
      </c>
      <c r="Q17" s="82">
        <f t="shared" si="5"/>
        <v>1.1075776843853481E-3</v>
      </c>
      <c r="R17" s="83">
        <v>3.4964381255669758E-3</v>
      </c>
      <c r="S17" s="84">
        <f t="shared" si="6"/>
        <v>3.6012042258775508E-3</v>
      </c>
      <c r="T17" s="85">
        <f>分析係数表!F20</f>
        <v>0.22356495468277945</v>
      </c>
      <c r="U17" s="86">
        <f t="shared" si="7"/>
        <v>8.0510305956174848E-4</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投入係数表!D18</f>
        <v>0</v>
      </c>
      <c r="E18" s="77">
        <f t="shared" si="0"/>
        <v>0</v>
      </c>
      <c r="F18" s="76">
        <f>分析係数表!C21</f>
        <v>0.49326544021024965</v>
      </c>
      <c r="G18" s="77">
        <f t="shared" si="1"/>
        <v>0</v>
      </c>
      <c r="H18" s="77">
        <v>4.3521891294030206E-3</v>
      </c>
      <c r="I18" s="77">
        <f t="shared" si="2"/>
        <v>4.3521891294030206E-3</v>
      </c>
      <c r="J18" s="76">
        <f>分析係数表!G21</f>
        <v>0.28516082529957654</v>
      </c>
      <c r="K18" s="78">
        <f t="shared" si="3"/>
        <v>1.2410738440004109E-3</v>
      </c>
      <c r="L18" s="79"/>
      <c r="M18" s="80"/>
      <c r="N18" s="81">
        <f>分析係数表!H21</f>
        <v>9.2412423444056041E-4</v>
      </c>
      <c r="O18" s="82">
        <f t="shared" si="4"/>
        <v>1.737799921941769E-2</v>
      </c>
      <c r="P18" s="76">
        <f>分析係数表!C21</f>
        <v>0.49326544021024965</v>
      </c>
      <c r="Q18" s="82">
        <f t="shared" si="5"/>
        <v>8.5719664349394424E-3</v>
      </c>
      <c r="R18" s="83">
        <v>2.3998786348428915E-2</v>
      </c>
      <c r="S18" s="84">
        <f t="shared" si="6"/>
        <v>2.8350975477831934E-2</v>
      </c>
      <c r="T18" s="85">
        <f>分析係数表!F21</f>
        <v>0.42584917560140551</v>
      </c>
      <c r="U18" s="86">
        <f t="shared" si="7"/>
        <v>1.2073239534730393E-2</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投入係数表!D19</f>
        <v>0</v>
      </c>
      <c r="E19" s="77">
        <f t="shared" si="0"/>
        <v>0</v>
      </c>
      <c r="F19" s="76">
        <f>分析係数表!C22</f>
        <v>6.9390630503698536E-2</v>
      </c>
      <c r="G19" s="77">
        <f t="shared" si="1"/>
        <v>0</v>
      </c>
      <c r="H19" s="77">
        <v>1.2360095435134138E-4</v>
      </c>
      <c r="I19" s="77">
        <f t="shared" si="2"/>
        <v>1.2360095435134138E-4</v>
      </c>
      <c r="J19" s="76">
        <f>分析係数表!G22</f>
        <v>0.19456830158086744</v>
      </c>
      <c r="K19" s="78">
        <f t="shared" si="3"/>
        <v>2.404882776191482E-5</v>
      </c>
      <c r="L19" s="79"/>
      <c r="M19" s="80"/>
      <c r="N19" s="81">
        <f>分析係数表!H22</f>
        <v>4.5919216618164492E-5</v>
      </c>
      <c r="O19" s="82">
        <f t="shared" si="4"/>
        <v>8.6350306680336346E-4</v>
      </c>
      <c r="P19" s="76">
        <f>分析係数表!C22</f>
        <v>6.9390630503698536E-2</v>
      </c>
      <c r="Q19" s="82">
        <f t="shared" si="5"/>
        <v>5.9919022247362705E-5</v>
      </c>
      <c r="R19" s="83">
        <v>6.6845466563001396E-4</v>
      </c>
      <c r="S19" s="84">
        <f t="shared" si="6"/>
        <v>7.9205561998135538E-4</v>
      </c>
      <c r="T19" s="85">
        <f>分析係数表!F22</f>
        <v>0.41264693960275639</v>
      </c>
      <c r="U19" s="86">
        <f t="shared" si="7"/>
        <v>3.2683932758047012E-4</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投入係数表!D20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4.3175153340168173E-4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投入係数表!D21</f>
        <v>0</v>
      </c>
      <c r="E21" s="77">
        <f t="shared" si="0"/>
        <v>0</v>
      </c>
      <c r="F21" s="76">
        <f>分析係数表!C24</f>
        <v>0.34782608695652173</v>
      </c>
      <c r="G21" s="77">
        <f t="shared" si="1"/>
        <v>0</v>
      </c>
      <c r="H21" s="77">
        <v>4.6766179826258285E-4</v>
      </c>
      <c r="I21" s="77">
        <f t="shared" si="2"/>
        <v>4.6766179826258285E-4</v>
      </c>
      <c r="J21" s="76">
        <f>分析係数表!G24</f>
        <v>0.20816326530612245</v>
      </c>
      <c r="K21" s="78">
        <f t="shared" si="3"/>
        <v>9.735000698527234E-5</v>
      </c>
      <c r="L21" s="79"/>
      <c r="M21" s="80"/>
      <c r="N21" s="81">
        <f>分析係数表!H24</f>
        <v>3.5587392879077485E-4</v>
      </c>
      <c r="O21" s="82">
        <f t="shared" si="4"/>
        <v>6.6921487677260678E-3</v>
      </c>
      <c r="P21" s="76">
        <f>分析係数表!C24</f>
        <v>0.34782608695652173</v>
      </c>
      <c r="Q21" s="82">
        <f t="shared" si="5"/>
        <v>2.3277039192090669E-3</v>
      </c>
      <c r="R21" s="83">
        <v>9.6642155361785498E-3</v>
      </c>
      <c r="S21" s="84">
        <f t="shared" si="6"/>
        <v>1.0131877334441132E-2</v>
      </c>
      <c r="T21" s="85">
        <f>分析係数表!F24</f>
        <v>0.39183673469387753</v>
      </c>
      <c r="U21" s="86">
        <f t="shared" si="7"/>
        <v>3.9700417310463212E-3</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投入係数表!D22</f>
        <v>0</v>
      </c>
      <c r="E22" s="77">
        <f t="shared" si="0"/>
        <v>0</v>
      </c>
      <c r="F22" s="76">
        <f>分析係数表!C25</f>
        <v>2.4457402008422391E-2</v>
      </c>
      <c r="G22" s="77">
        <f t="shared" si="1"/>
        <v>0</v>
      </c>
      <c r="H22" s="77">
        <v>8.7667992618429034E-5</v>
      </c>
      <c r="I22" s="77">
        <f t="shared" si="2"/>
        <v>8.7667992618429034E-5</v>
      </c>
      <c r="J22" s="76">
        <f>分析係数表!G25</f>
        <v>0.19696969696969696</v>
      </c>
      <c r="K22" s="78">
        <f t="shared" si="3"/>
        <v>1.7267937939993596E-5</v>
      </c>
      <c r="L22" s="79"/>
      <c r="M22" s="80"/>
      <c r="N22" s="81">
        <f>分析係数表!H25</f>
        <v>5.165911869543506E-4</v>
      </c>
      <c r="O22" s="82">
        <f t="shared" si="4"/>
        <v>9.7144095015378393E-3</v>
      </c>
      <c r="P22" s="76">
        <f>分析係数表!C25</f>
        <v>2.4457402008422391E-2</v>
      </c>
      <c r="Q22" s="82">
        <f t="shared" si="5"/>
        <v>2.3758921845354911E-4</v>
      </c>
      <c r="R22" s="83">
        <v>2.4043038250748877E-3</v>
      </c>
      <c r="S22" s="84">
        <f t="shared" si="6"/>
        <v>2.4919718176933166E-3</v>
      </c>
      <c r="T22" s="85">
        <f>分析係数表!F25</f>
        <v>0.35101010101010099</v>
      </c>
      <c r="U22" s="86">
        <f t="shared" si="7"/>
        <v>8.7470727944285607E-4</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投入係数表!D23</f>
        <v>0</v>
      </c>
      <c r="E23" s="77">
        <f t="shared" si="0"/>
        <v>0</v>
      </c>
      <c r="F23" s="76">
        <f>分析係数表!C26</f>
        <v>7.6803723816912361E-2</v>
      </c>
      <c r="G23" s="77">
        <f t="shared" si="1"/>
        <v>0</v>
      </c>
      <c r="H23" s="77">
        <v>1.7080637741036811E-4</v>
      </c>
      <c r="I23" s="77">
        <f t="shared" si="2"/>
        <v>1.7080637741036811E-4</v>
      </c>
      <c r="J23" s="76">
        <f>分析係数表!G26</f>
        <v>0.19661921708185054</v>
      </c>
      <c r="K23" s="78">
        <f t="shared" si="3"/>
        <v>3.3583816199013663E-5</v>
      </c>
      <c r="L23" s="79"/>
      <c r="M23" s="80"/>
      <c r="N23" s="81">
        <f>分析係数表!H26</f>
        <v>1.0945993261354961E-2</v>
      </c>
      <c r="O23" s="82">
        <f t="shared" si="4"/>
        <v>0.20583754354925177</v>
      </c>
      <c r="P23" s="76">
        <f>分析係数表!C26</f>
        <v>7.6803723816912361E-2</v>
      </c>
      <c r="Q23" s="82">
        <f t="shared" si="5"/>
        <v>1.5809089845908404E-2</v>
      </c>
      <c r="R23" s="83">
        <v>1.7059358978758158E-2</v>
      </c>
      <c r="S23" s="84">
        <f t="shared" si="6"/>
        <v>1.7230165356168527E-2</v>
      </c>
      <c r="T23" s="85">
        <f>分析係数表!F26</f>
        <v>0.33496441281138789</v>
      </c>
      <c r="U23" s="86">
        <f t="shared" si="7"/>
        <v>5.7714922211721089E-3</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投入係数表!D24</f>
        <v>0</v>
      </c>
      <c r="E24" s="77">
        <f t="shared" si="0"/>
        <v>0</v>
      </c>
      <c r="F24" s="76">
        <f>分析係数表!C27</f>
        <v>1</v>
      </c>
      <c r="G24" s="77">
        <f t="shared" si="1"/>
        <v>0</v>
      </c>
      <c r="H24" s="77">
        <v>1.1950126704691783E-3</v>
      </c>
      <c r="I24" s="77">
        <f t="shared" si="2"/>
        <v>1.1950126704691783E-3</v>
      </c>
      <c r="J24" s="76">
        <f>分析係数表!G27</f>
        <v>0.17096451389423448</v>
      </c>
      <c r="K24" s="78">
        <f t="shared" si="3"/>
        <v>2.0430476030421408E-4</v>
      </c>
      <c r="L24" s="79"/>
      <c r="M24" s="80"/>
      <c r="N24" s="81">
        <f>分析係数表!H27</f>
        <v>1.0923033653045878E-2</v>
      </c>
      <c r="O24" s="82">
        <f t="shared" si="4"/>
        <v>0.20540579201585007</v>
      </c>
      <c r="P24" s="76">
        <f>分析係数表!C27</f>
        <v>1</v>
      </c>
      <c r="Q24" s="82">
        <f t="shared" si="5"/>
        <v>0.20540579201585007</v>
      </c>
      <c r="R24" s="83">
        <v>0.21367964695105277</v>
      </c>
      <c r="S24" s="84">
        <f t="shared" si="6"/>
        <v>0.21487465962152194</v>
      </c>
      <c r="T24" s="85">
        <f>分析係数表!F27</f>
        <v>0.32199214841043799</v>
      </c>
      <c r="U24" s="86">
        <f t="shared" si="7"/>
        <v>6.9187953290495444E-2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投入係数表!D25</f>
        <v>0</v>
      </c>
      <c r="E25" s="77">
        <f t="shared" si="0"/>
        <v>0</v>
      </c>
      <c r="F25" s="76">
        <f>分析係数表!C28</f>
        <v>0.18074367492972143</v>
      </c>
      <c r="G25" s="77">
        <f t="shared" si="1"/>
        <v>0</v>
      </c>
      <c r="H25" s="77">
        <v>1.5652465179194345E-3</v>
      </c>
      <c r="I25" s="77">
        <f t="shared" si="2"/>
        <v>1.5652465179194345E-3</v>
      </c>
      <c r="J25" s="76">
        <f>分析係数表!G28</f>
        <v>0.12488465087665333</v>
      </c>
      <c r="K25" s="78">
        <f t="shared" si="3"/>
        <v>1.954752649262659E-4</v>
      </c>
      <c r="L25" s="79"/>
      <c r="M25" s="80"/>
      <c r="N25" s="81">
        <f>分析係数表!H28</f>
        <v>2.063494796778767E-2</v>
      </c>
      <c r="O25" s="82">
        <f t="shared" si="4"/>
        <v>0.38803669064476148</v>
      </c>
      <c r="P25" s="76">
        <f>分析係数表!C28</f>
        <v>0.18074367492972143</v>
      </c>
      <c r="Q25" s="82">
        <f t="shared" si="5"/>
        <v>7.0135177474701646E-2</v>
      </c>
      <c r="R25" s="83">
        <v>8.0924223218483207E-2</v>
      </c>
      <c r="S25" s="84">
        <f t="shared" si="6"/>
        <v>8.2489469736402643E-2</v>
      </c>
      <c r="T25" s="85">
        <f>分析係数表!F28</f>
        <v>0.21337024505280427</v>
      </c>
      <c r="U25" s="86">
        <f t="shared" si="7"/>
        <v>1.7600798371932114E-2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投入係数表!D26</f>
        <v>0</v>
      </c>
      <c r="E26" s="77">
        <f t="shared" si="0"/>
        <v>0</v>
      </c>
      <c r="F26" s="76">
        <f>分析係数表!C29</f>
        <v>0.4900686838685725</v>
      </c>
      <c r="G26" s="77">
        <f t="shared" si="1"/>
        <v>0</v>
      </c>
      <c r="H26" s="77">
        <v>8.5252944203139946E-3</v>
      </c>
      <c r="I26" s="77">
        <f t="shared" si="2"/>
        <v>8.5252944203139946E-3</v>
      </c>
      <c r="J26" s="76">
        <f>分析係数表!G29</f>
        <v>0.25811666442139297</v>
      </c>
      <c r="K26" s="78">
        <f t="shared" si="3"/>
        <v>2.2005205589817611E-3</v>
      </c>
      <c r="L26" s="79"/>
      <c r="M26" s="80"/>
      <c r="N26" s="81">
        <f>分析係数表!H29</f>
        <v>9.8668916708280954E-3</v>
      </c>
      <c r="O26" s="82">
        <f t="shared" si="4"/>
        <v>0.18554522147937272</v>
      </c>
      <c r="P26" s="76">
        <f>分析係数表!C29</f>
        <v>0.4900686838685725</v>
      </c>
      <c r="Q26" s="82">
        <f t="shared" si="5"/>
        <v>9.092990248849897E-2</v>
      </c>
      <c r="R26" s="83">
        <v>0.13097991668999601</v>
      </c>
      <c r="S26" s="84">
        <f t="shared" si="6"/>
        <v>0.13950521111031</v>
      </c>
      <c r="T26" s="85">
        <f>分析係数表!F29</f>
        <v>0.3889263101172033</v>
      </c>
      <c r="U26" s="86">
        <f t="shared" si="7"/>
        <v>5.4257246999254341E-2</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投入係数表!D27</f>
        <v>0</v>
      </c>
      <c r="E27" s="77">
        <f t="shared" si="0"/>
        <v>0</v>
      </c>
      <c r="F27" s="76">
        <f>分析係数表!C30</f>
        <v>1</v>
      </c>
      <c r="G27" s="77">
        <f t="shared" si="1"/>
        <v>0</v>
      </c>
      <c r="H27" s="77">
        <v>1.075700087177091E-2</v>
      </c>
      <c r="I27" s="77">
        <f t="shared" si="2"/>
        <v>1.075700087177091E-2</v>
      </c>
      <c r="J27" s="76">
        <f>分析係数表!G30</f>
        <v>0.3444616177228233</v>
      </c>
      <c r="K27" s="78">
        <f t="shared" si="3"/>
        <v>3.7053739221360282E-3</v>
      </c>
      <c r="L27" s="79"/>
      <c r="M27" s="80"/>
      <c r="N27" s="81">
        <f>分析係数表!H30</f>
        <v>0</v>
      </c>
      <c r="O27" s="82">
        <f t="shared" si="4"/>
        <v>0</v>
      </c>
      <c r="P27" s="76">
        <f>分析係数表!C30</f>
        <v>1</v>
      </c>
      <c r="Q27" s="82">
        <f t="shared" si="5"/>
        <v>0</v>
      </c>
      <c r="R27" s="83">
        <v>4.9800643190442709E-2</v>
      </c>
      <c r="S27" s="84">
        <f t="shared" si="6"/>
        <v>6.0557644062213617E-2</v>
      </c>
      <c r="T27" s="85">
        <f>分析係数表!F30</f>
        <v>0.4403400309119011</v>
      </c>
      <c r="U27" s="86">
        <f t="shared" si="7"/>
        <v>2.6665954858307049E-2</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投入係数表!D28</f>
        <v>0</v>
      </c>
      <c r="E28" s="77">
        <f t="shared" si="0"/>
        <v>0</v>
      </c>
      <c r="F28" s="76">
        <f>分析係数表!C31</f>
        <v>4.323595505617972E-2</v>
      </c>
      <c r="G28" s="77">
        <f t="shared" si="1"/>
        <v>0</v>
      </c>
      <c r="H28" s="77">
        <v>1.5716679988964262E-3</v>
      </c>
      <c r="I28" s="77">
        <f t="shared" si="2"/>
        <v>1.5716679988964262E-3</v>
      </c>
      <c r="J28" s="76">
        <f>分析係数表!G31</f>
        <v>7.0393374741200831E-2</v>
      </c>
      <c r="K28" s="78">
        <f t="shared" si="3"/>
        <v>1.1063501441506934E-4</v>
      </c>
      <c r="L28" s="79"/>
      <c r="M28" s="80"/>
      <c r="N28" s="81">
        <f>分析係数表!H31</f>
        <v>2.2758711736377779E-2</v>
      </c>
      <c r="O28" s="82">
        <f t="shared" si="4"/>
        <v>0.42797370748441704</v>
      </c>
      <c r="P28" s="76">
        <f>分析係数表!C31</f>
        <v>4.323595505617972E-2</v>
      </c>
      <c r="Q28" s="82">
        <f t="shared" si="5"/>
        <v>1.8503851982022861E-2</v>
      </c>
      <c r="R28" s="83">
        <v>2.4143221139177554E-2</v>
      </c>
      <c r="S28" s="84">
        <f t="shared" si="6"/>
        <v>2.5714889138073981E-2</v>
      </c>
      <c r="T28" s="85">
        <f>分析係数表!F31</f>
        <v>0.34575569358178054</v>
      </c>
      <c r="U28" s="86">
        <f t="shared" si="7"/>
        <v>8.8910693293133645E-3</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投入係数表!D29</f>
        <v>0</v>
      </c>
      <c r="E29" s="77">
        <f t="shared" si="0"/>
        <v>0</v>
      </c>
      <c r="F29" s="76">
        <f>分析係数表!C32</f>
        <v>0.52019105514546249</v>
      </c>
      <c r="G29" s="77">
        <f t="shared" si="1"/>
        <v>0</v>
      </c>
      <c r="H29" s="77">
        <v>3.1542827503405761E-3</v>
      </c>
      <c r="I29" s="77">
        <f t="shared" si="2"/>
        <v>3.1542827503405761E-3</v>
      </c>
      <c r="J29" s="76">
        <f>分析係数表!G32</f>
        <v>0.14013266998341625</v>
      </c>
      <c r="K29" s="78">
        <f t="shared" si="3"/>
        <v>4.420180636878585E-4</v>
      </c>
      <c r="L29" s="79"/>
      <c r="M29" s="80"/>
      <c r="N29" s="81">
        <f>分析係数表!H32</f>
        <v>6.5492282701657108E-3</v>
      </c>
      <c r="O29" s="82">
        <f t="shared" si="4"/>
        <v>0.12315712490282971</v>
      </c>
      <c r="P29" s="76">
        <f>分析係数表!C32</f>
        <v>0.52019105514546249</v>
      </c>
      <c r="Q29" s="82">
        <f t="shared" si="5"/>
        <v>6.4065234751884498E-2</v>
      </c>
      <c r="R29" s="83">
        <v>8.0537786953833596E-2</v>
      </c>
      <c r="S29" s="84">
        <f t="shared" si="6"/>
        <v>8.3692069704174171E-2</v>
      </c>
      <c r="T29" s="85">
        <f>分析係数表!F32</f>
        <v>0.48341625207296851</v>
      </c>
      <c r="U29" s="86">
        <f t="shared" si="7"/>
        <v>4.0458106664621511E-2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投入係数表!D30</f>
        <v>0</v>
      </c>
      <c r="E30" s="77">
        <f t="shared" si="0"/>
        <v>0</v>
      </c>
      <c r="F30" s="76">
        <f>分析係数表!C33</f>
        <v>0.8616094310609943</v>
      </c>
      <c r="G30" s="77">
        <f t="shared" si="1"/>
        <v>0</v>
      </c>
      <c r="H30" s="77">
        <v>1.1152046902721544E-2</v>
      </c>
      <c r="I30" s="77">
        <f t="shared" si="2"/>
        <v>1.1152046902721544E-2</v>
      </c>
      <c r="J30" s="76">
        <f>分析係数表!G33</f>
        <v>0.50771971496437052</v>
      </c>
      <c r="K30" s="78">
        <f t="shared" si="3"/>
        <v>5.6621140747190732E-3</v>
      </c>
      <c r="L30" s="79"/>
      <c r="M30" s="80"/>
      <c r="N30" s="81">
        <f>分析係数表!H33</f>
        <v>9.6430354898145438E-4</v>
      </c>
      <c r="O30" s="82">
        <f t="shared" si="4"/>
        <v>1.8133564402870634E-2</v>
      </c>
      <c r="P30" s="76">
        <f>分析係数表!C33</f>
        <v>0.8616094310609943</v>
      </c>
      <c r="Q30" s="82">
        <f t="shared" si="5"/>
        <v>1.5624050108265265E-2</v>
      </c>
      <c r="R30" s="83">
        <v>4.3952779464005033E-2</v>
      </c>
      <c r="S30" s="84">
        <f t="shared" si="6"/>
        <v>5.5104826366726575E-2</v>
      </c>
      <c r="T30" s="85">
        <f>分析係数表!F33</f>
        <v>0.64489311163895491</v>
      </c>
      <c r="U30" s="86">
        <f t="shared" si="7"/>
        <v>3.5536722941962626E-2</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投入係数表!D31</f>
        <v>0</v>
      </c>
      <c r="E31" s="77">
        <f t="shared" si="0"/>
        <v>0</v>
      </c>
      <c r="F31" s="76">
        <f>分析係数表!C34</f>
        <v>0.46533725073451271</v>
      </c>
      <c r="G31" s="77">
        <f t="shared" si="1"/>
        <v>0</v>
      </c>
      <c r="H31" s="77">
        <v>3.2895312179466445E-2</v>
      </c>
      <c r="I31" s="77">
        <f t="shared" si="2"/>
        <v>3.2895312179466445E-2</v>
      </c>
      <c r="J31" s="76">
        <f>分析係数表!G34</f>
        <v>0.42478189749182116</v>
      </c>
      <c r="K31" s="78">
        <f t="shared" si="3"/>
        <v>1.3973333126179571E-2</v>
      </c>
      <c r="L31" s="79"/>
      <c r="M31" s="80"/>
      <c r="N31" s="81">
        <f>分析係数表!H34</f>
        <v>0.16189393808941618</v>
      </c>
      <c r="O31" s="82">
        <f t="shared" si="4"/>
        <v>3.0443879998986083</v>
      </c>
      <c r="P31" s="76">
        <f>分析係数表!C34</f>
        <v>0.46533725073451271</v>
      </c>
      <c r="Q31" s="82">
        <f t="shared" si="5"/>
        <v>1.4166671420419603</v>
      </c>
      <c r="R31" s="83">
        <v>1.5402284446133843</v>
      </c>
      <c r="S31" s="84">
        <f t="shared" si="6"/>
        <v>1.5731237567928507</v>
      </c>
      <c r="T31" s="85">
        <f>分析係数表!F34</f>
        <v>0.69907306434023986</v>
      </c>
      <c r="U31" s="86">
        <f t="shared" si="7"/>
        <v>1.0997284452476084</v>
      </c>
      <c r="V31" s="87">
        <f>分析係数表!D34</f>
        <v>0.22532715376226828</v>
      </c>
      <c r="W31" s="167">
        <f t="shared" si="8"/>
        <v>0</v>
      </c>
      <c r="X31" s="76">
        <f>分析係数表!E34</f>
        <v>0.16319520174482008</v>
      </c>
      <c r="Y31" s="166">
        <f t="shared" si="9"/>
        <v>0</v>
      </c>
    </row>
    <row r="32" spans="1:25" x14ac:dyDescent="0.2">
      <c r="A32" s="6" t="s">
        <v>20</v>
      </c>
      <c r="B32" s="5" t="s">
        <v>37</v>
      </c>
      <c r="C32" s="90"/>
      <c r="D32" s="76">
        <f>投入係数表!D32</f>
        <v>0</v>
      </c>
      <c r="E32" s="77">
        <f t="shared" si="0"/>
        <v>0</v>
      </c>
      <c r="F32" s="76">
        <f>分析係数表!C35</f>
        <v>0.39835445318599483</v>
      </c>
      <c r="G32" s="77">
        <f t="shared" si="1"/>
        <v>0</v>
      </c>
      <c r="H32" s="77">
        <v>2.5403033572032538E-2</v>
      </c>
      <c r="I32" s="77">
        <f t="shared" si="2"/>
        <v>2.5403033572032538E-2</v>
      </c>
      <c r="J32" s="76">
        <f>分析係数表!G35</f>
        <v>0.31392226148409896</v>
      </c>
      <c r="K32" s="78">
        <f t="shared" si="3"/>
        <v>7.9745777474889423E-3</v>
      </c>
      <c r="L32" s="79"/>
      <c r="M32" s="80"/>
      <c r="N32" s="81">
        <f>分析係数表!H35</f>
        <v>6.1135697025008755E-2</v>
      </c>
      <c r="O32" s="82">
        <f t="shared" si="4"/>
        <v>1.149646395565328</v>
      </c>
      <c r="P32" s="76">
        <f>分析係数表!C35</f>
        <v>0.39835445318599483</v>
      </c>
      <c r="Q32" s="82">
        <f t="shared" si="5"/>
        <v>0.45796676126267616</v>
      </c>
      <c r="R32" s="83">
        <v>0.58893362094533697</v>
      </c>
      <c r="S32" s="84">
        <f t="shared" si="6"/>
        <v>0.61433665451736952</v>
      </c>
      <c r="T32" s="85">
        <f>分析係数表!F35</f>
        <v>0.64325088339222614</v>
      </c>
      <c r="U32" s="86">
        <f t="shared" si="7"/>
        <v>0.39517259571852276</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投入係数表!D33</f>
        <v>0</v>
      </c>
      <c r="E33" s="77">
        <f t="shared" si="0"/>
        <v>0</v>
      </c>
      <c r="F33" s="76">
        <f>分析係数表!C36</f>
        <v>0.82984806862140492</v>
      </c>
      <c r="G33" s="77">
        <f t="shared" si="1"/>
        <v>0</v>
      </c>
      <c r="H33" s="77">
        <v>7.0646406011770357E-2</v>
      </c>
      <c r="I33" s="77">
        <f t="shared" si="2"/>
        <v>7.0646406011770357E-2</v>
      </c>
      <c r="J33" s="76">
        <f>分析係数表!G36</f>
        <v>2.3700511715593859E-2</v>
      </c>
      <c r="K33" s="78">
        <f t="shared" si="3"/>
        <v>1.6743559733465637E-3</v>
      </c>
      <c r="L33" s="79"/>
      <c r="M33" s="80"/>
      <c r="N33" s="81">
        <f>分析係数表!H36</f>
        <v>0.1825633254696675</v>
      </c>
      <c r="O33" s="82">
        <f t="shared" si="4"/>
        <v>3.4330723178434726</v>
      </c>
      <c r="P33" s="76">
        <f>分析係数表!C36</f>
        <v>0.82984806862140492</v>
      </c>
      <c r="Q33" s="82">
        <f t="shared" si="5"/>
        <v>2.8489284324000157</v>
      </c>
      <c r="R33" s="83">
        <v>2.9745100216935239</v>
      </c>
      <c r="S33" s="84">
        <f t="shared" si="6"/>
        <v>3.0451564277052943</v>
      </c>
      <c r="T33" s="85">
        <f>分析係数表!F36</f>
        <v>0.87735658497172098</v>
      </c>
      <c r="U33" s="86">
        <f t="shared" si="7"/>
        <v>2.6716880441162023</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投入係数表!D34</f>
        <v>9.0909090909090912E-2</v>
      </c>
      <c r="E34" s="77">
        <f t="shared" si="0"/>
        <v>9.0909090909090917</v>
      </c>
      <c r="F34" s="76">
        <f>分析係数表!C37</f>
        <v>0.51418558077436582</v>
      </c>
      <c r="G34" s="77">
        <f t="shared" si="1"/>
        <v>4.674414370676053</v>
      </c>
      <c r="H34" s="77">
        <v>4.8427532428919022</v>
      </c>
      <c r="I34" s="77">
        <f t="shared" si="2"/>
        <v>4.8427532428919022</v>
      </c>
      <c r="J34" s="76">
        <f>分析係数表!G37</f>
        <v>0.49604430379746833</v>
      </c>
      <c r="K34" s="78">
        <f t="shared" si="3"/>
        <v>2.4022201608332456</v>
      </c>
      <c r="L34" s="79"/>
      <c r="M34" s="80"/>
      <c r="N34" s="81">
        <f>分析係数表!H37</f>
        <v>4.8416074021777188E-2</v>
      </c>
      <c r="O34" s="82">
        <f t="shared" si="4"/>
        <v>0.91045604606079633</v>
      </c>
      <c r="P34" s="76">
        <f>分析係数表!C37</f>
        <v>0.51418558077436582</v>
      </c>
      <c r="Q34" s="82">
        <f t="shared" si="5"/>
        <v>0.46814337081330332</v>
      </c>
      <c r="R34" s="83">
        <v>0.56723781431619114</v>
      </c>
      <c r="S34" s="84">
        <f t="shared" si="6"/>
        <v>5.4099910572080931</v>
      </c>
      <c r="T34" s="85">
        <f>分析係数表!F37</f>
        <v>0.72084956183057447</v>
      </c>
      <c r="U34" s="86">
        <f t="shared" si="7"/>
        <v>3.8997896830957801</v>
      </c>
      <c r="V34" s="87">
        <f>分析係数表!D37</f>
        <v>0.12153115871470302</v>
      </c>
      <c r="W34" s="167">
        <f t="shared" si="8"/>
        <v>1</v>
      </c>
      <c r="X34" s="76">
        <f>分析係数表!E37</f>
        <v>0.11197663096397274</v>
      </c>
      <c r="Y34" s="166">
        <f t="shared" si="9"/>
        <v>1</v>
      </c>
    </row>
    <row r="35" spans="1:25" x14ac:dyDescent="0.2">
      <c r="A35" s="6" t="s">
        <v>23</v>
      </c>
      <c r="B35" s="5" t="s">
        <v>194</v>
      </c>
      <c r="C35" s="90"/>
      <c r="D35" s="76">
        <f>投入係数表!D35</f>
        <v>0</v>
      </c>
      <c r="E35" s="77">
        <f t="shared" si="0"/>
        <v>0</v>
      </c>
      <c r="F35" s="76">
        <f>分析係数表!C38</f>
        <v>1.798368367772285E-2</v>
      </c>
      <c r="G35" s="77">
        <f t="shared" si="1"/>
        <v>0</v>
      </c>
      <c r="H35" s="77">
        <v>1.1076741436548173E-3</v>
      </c>
      <c r="I35" s="77">
        <f t="shared" si="2"/>
        <v>1.1076741436548173E-3</v>
      </c>
      <c r="J35" s="76">
        <f>分析係数表!G38</f>
        <v>0.32425742574257427</v>
      </c>
      <c r="K35" s="78">
        <f t="shared" si="3"/>
        <v>3.5917156638312148E-4</v>
      </c>
      <c r="L35" s="79"/>
      <c r="M35" s="80"/>
      <c r="N35" s="81">
        <f>分析係数表!H38</f>
        <v>4.2681911846583896E-2</v>
      </c>
      <c r="O35" s="82">
        <f t="shared" si="4"/>
        <v>0.8026261005937263</v>
      </c>
      <c r="P35" s="76">
        <f>分析係数表!C38</f>
        <v>1.798368367772285E-2</v>
      </c>
      <c r="Q35" s="82">
        <f t="shared" si="5"/>
        <v>1.4434173904561734E-2</v>
      </c>
      <c r="R35" s="83">
        <v>1.8258040872799502E-2</v>
      </c>
      <c r="S35" s="84">
        <f t="shared" si="6"/>
        <v>1.9365715016454319E-2</v>
      </c>
      <c r="T35" s="85">
        <f>分析係数表!F38</f>
        <v>0.53712871287128716</v>
      </c>
      <c r="U35" s="86">
        <f t="shared" si="7"/>
        <v>1.0401881580620265E-2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投入係数表!D36</f>
        <v>0</v>
      </c>
      <c r="E36" s="77">
        <f t="shared" si="0"/>
        <v>0</v>
      </c>
      <c r="F36" s="76">
        <f>分析係数表!C39</f>
        <v>1</v>
      </c>
      <c r="G36" s="77">
        <f t="shared" si="1"/>
        <v>0</v>
      </c>
      <c r="H36" s="77">
        <v>6.8136003969731709E-3</v>
      </c>
      <c r="I36" s="77">
        <f t="shared" si="2"/>
        <v>6.8136003969731709E-3</v>
      </c>
      <c r="J36" s="76">
        <f>分析係数表!G39</f>
        <v>0.35219608488238197</v>
      </c>
      <c r="K36" s="78">
        <f t="shared" si="3"/>
        <v>2.3997233837669942E-3</v>
      </c>
      <c r="L36" s="79"/>
      <c r="M36" s="80"/>
      <c r="N36" s="81">
        <f>分析係数表!H39</f>
        <v>3.8399944896940056E-3</v>
      </c>
      <c r="O36" s="82">
        <f t="shared" si="4"/>
        <v>7.2210443961431267E-2</v>
      </c>
      <c r="P36" s="76">
        <f>分析係数表!C39</f>
        <v>1</v>
      </c>
      <c r="Q36" s="82">
        <f t="shared" si="5"/>
        <v>7.2210443961431267E-2</v>
      </c>
      <c r="R36" s="83">
        <v>0.12053561436645173</v>
      </c>
      <c r="S36" s="84">
        <f t="shared" si="6"/>
        <v>0.12734921476342489</v>
      </c>
      <c r="T36" s="85">
        <f>分析係数表!F39</f>
        <v>0.70282941273235733</v>
      </c>
      <c r="U36" s="86">
        <f t="shared" si="7"/>
        <v>8.9504773824104766E-2</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投入係数表!D37</f>
        <v>0</v>
      </c>
      <c r="E37" s="77">
        <f t="shared" si="0"/>
        <v>0</v>
      </c>
      <c r="F37" s="76">
        <f>分析係数表!C40</f>
        <v>0.9626016260162602</v>
      </c>
      <c r="G37" s="77">
        <f t="shared" si="1"/>
        <v>0</v>
      </c>
      <c r="H37" s="77">
        <v>8.9486239284111615E-4</v>
      </c>
      <c r="I37" s="77">
        <f t="shared" si="2"/>
        <v>8.9486239284111615E-4</v>
      </c>
      <c r="J37" s="76">
        <f>分析係数表!G40</f>
        <v>0.50871012884234912</v>
      </c>
      <c r="K37" s="78">
        <f t="shared" si="3"/>
        <v>4.5522556315837705E-4</v>
      </c>
      <c r="L37" s="79"/>
      <c r="M37" s="80"/>
      <c r="N37" s="81">
        <f>分析係数表!H40</f>
        <v>2.9858970605961464E-2</v>
      </c>
      <c r="O37" s="82">
        <f t="shared" si="4"/>
        <v>0.56149286918888708</v>
      </c>
      <c r="P37" s="76">
        <f>分析係数表!C40</f>
        <v>0.9626016260162602</v>
      </c>
      <c r="Q37" s="82">
        <f t="shared" si="5"/>
        <v>0.54049394887775803</v>
      </c>
      <c r="R37" s="83">
        <v>0.54145698933554842</v>
      </c>
      <c r="S37" s="84">
        <f t="shared" si="6"/>
        <v>0.54235185172838951</v>
      </c>
      <c r="T37" s="85">
        <f>分析係数表!F40</f>
        <v>0.70414515272885203</v>
      </c>
      <c r="U37" s="86">
        <f t="shared" si="7"/>
        <v>0.38189442746806257</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投入係数表!D38</f>
        <v>0</v>
      </c>
      <c r="E38" s="77">
        <f t="shared" si="0"/>
        <v>0</v>
      </c>
      <c r="F38" s="76">
        <f>分析係数表!C41</f>
        <v>0.80407934786411506</v>
      </c>
      <c r="G38" s="77">
        <f t="shared" si="1"/>
        <v>0</v>
      </c>
      <c r="H38" s="77">
        <v>3.6701627376142065E-3</v>
      </c>
      <c r="I38" s="77">
        <f t="shared" si="2"/>
        <v>3.6701627376142065E-3</v>
      </c>
      <c r="J38" s="76">
        <f>分析係数表!G41</f>
        <v>0.44359889765752225</v>
      </c>
      <c r="K38" s="78">
        <f t="shared" si="3"/>
        <v>1.628080144629376E-3</v>
      </c>
      <c r="L38" s="79"/>
      <c r="M38" s="80"/>
      <c r="N38" s="81">
        <f>分析係数表!H41</f>
        <v>5.117122701886706E-2</v>
      </c>
      <c r="O38" s="82">
        <f t="shared" si="4"/>
        <v>0.96226623006899825</v>
      </c>
      <c r="P38" s="76">
        <f>分析係数表!C41</f>
        <v>0.80407934786411506</v>
      </c>
      <c r="Q38" s="82">
        <f t="shared" si="5"/>
        <v>0.77373840274554062</v>
      </c>
      <c r="R38" s="83">
        <v>0.78779679799083513</v>
      </c>
      <c r="S38" s="84">
        <f t="shared" si="6"/>
        <v>0.79146696072844935</v>
      </c>
      <c r="T38" s="85">
        <f>分析係数表!F41</f>
        <v>0.54800826756858323</v>
      </c>
      <c r="U38" s="86">
        <f t="shared" si="7"/>
        <v>0.43373043798656941</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投入係数表!D39</f>
        <v>0</v>
      </c>
      <c r="E39" s="77">
        <f>$C$6*D39</f>
        <v>0</v>
      </c>
      <c r="F39" s="76">
        <f>分析係数表!C42</f>
        <v>0.72084063047285463</v>
      </c>
      <c r="G39" s="77">
        <f>E39*F39</f>
        <v>0</v>
      </c>
      <c r="H39" s="77">
        <v>5.6786229027173986E-3</v>
      </c>
      <c r="I39" s="77">
        <f>C39+H39</f>
        <v>5.6786229027173986E-3</v>
      </c>
      <c r="J39" s="76">
        <f>分析係数表!G42</f>
        <v>0.48553519768563164</v>
      </c>
      <c r="K39" s="78">
        <f>I39*J39</f>
        <v>2.7571712936530473E-3</v>
      </c>
      <c r="L39" s="79"/>
      <c r="M39" s="80"/>
      <c r="N39" s="81">
        <f>分析係数表!H42</f>
        <v>1.3345272329654056E-2</v>
      </c>
      <c r="O39" s="82">
        <f t="shared" si="4"/>
        <v>0.25095557878972752</v>
      </c>
      <c r="P39" s="76">
        <f>分析係数表!C42</f>
        <v>0.72084063047285463</v>
      </c>
      <c r="Q39" s="82">
        <f>O39*P39</f>
        <v>0.18089897763546733</v>
      </c>
      <c r="R39" s="83">
        <v>0.1902009909020283</v>
      </c>
      <c r="S39" s="84">
        <f>I39+R39</f>
        <v>0.19587961380474569</v>
      </c>
      <c r="T39" s="85">
        <f>分析係数表!F42</f>
        <v>0.55737704918032782</v>
      </c>
      <c r="U39" s="86">
        <f t="shared" si="7"/>
        <v>0.10917880113707136</v>
      </c>
      <c r="V39" s="87">
        <f>分析係数表!D42</f>
        <v>0.19961427193828352</v>
      </c>
      <c r="W39" s="167">
        <f t="shared" si="8"/>
        <v>0</v>
      </c>
      <c r="X39" s="76">
        <f>分析係数表!E42</f>
        <v>0.15043394406943106</v>
      </c>
      <c r="Y39" s="166">
        <f t="shared" si="9"/>
        <v>0</v>
      </c>
    </row>
    <row r="40" spans="1:25" x14ac:dyDescent="0.2">
      <c r="A40" s="6" t="s">
        <v>195</v>
      </c>
      <c r="B40" s="5" t="s">
        <v>41</v>
      </c>
      <c r="C40" s="90"/>
      <c r="D40" s="76">
        <f>投入係数表!D40</f>
        <v>0</v>
      </c>
      <c r="E40" s="77">
        <f>$C$6*D40</f>
        <v>0</v>
      </c>
      <c r="F40" s="76">
        <f>分析係数表!C43</f>
        <v>0.38963327337469256</v>
      </c>
      <c r="G40" s="77">
        <f>E40*F40</f>
        <v>0</v>
      </c>
      <c r="H40" s="77">
        <v>0.13233390285471486</v>
      </c>
      <c r="I40" s="77">
        <f>C40+H40</f>
        <v>0.13233390285471486</v>
      </c>
      <c r="J40" s="76">
        <f>分析係数表!G43</f>
        <v>0.33758167298539971</v>
      </c>
      <c r="K40" s="78">
        <f>I40*J40</f>
        <v>4.4673500318382006E-2</v>
      </c>
      <c r="L40" s="79"/>
      <c r="M40" s="80"/>
      <c r="N40" s="81">
        <f>分析係数表!H43</f>
        <v>3.6299140736659033E-2</v>
      </c>
      <c r="O40" s="82">
        <f t="shared" si="4"/>
        <v>0.68259917430805883</v>
      </c>
      <c r="P40" s="76">
        <f>分析係数表!C43</f>
        <v>0.38963327337469256</v>
      </c>
      <c r="Q40" s="82">
        <f>O40*P40</f>
        <v>0.26596335068851129</v>
      </c>
      <c r="R40" s="83">
        <v>0.47544243876503423</v>
      </c>
      <c r="S40" s="84">
        <f>I40+R40</f>
        <v>0.60777634161974903</v>
      </c>
      <c r="T40" s="85">
        <f>分析係数表!F43</f>
        <v>0.6053884004194563</v>
      </c>
      <c r="U40" s="86">
        <f t="shared" si="7"/>
        <v>0.36794074726596887</v>
      </c>
      <c r="V40" s="87">
        <f>分析係数表!D43</f>
        <v>0.1323707348552069</v>
      </c>
      <c r="W40" s="167">
        <f t="shared" si="8"/>
        <v>0</v>
      </c>
      <c r="X40" s="76">
        <f>分析係数表!E43</f>
        <v>0.1111559248205211</v>
      </c>
      <c r="Y40" s="166">
        <f t="shared" si="9"/>
        <v>0</v>
      </c>
    </row>
    <row r="41" spans="1:25" x14ac:dyDescent="0.2">
      <c r="A41" s="6" t="s">
        <v>341</v>
      </c>
      <c r="B41" s="5" t="s">
        <v>42</v>
      </c>
      <c r="C41" s="90"/>
      <c r="D41" s="76">
        <f>投入係数表!D41</f>
        <v>0</v>
      </c>
      <c r="E41" s="77">
        <f>$C$6*D41</f>
        <v>0</v>
      </c>
      <c r="F41" s="76">
        <f>分析係数表!C44</f>
        <v>0.46868809379421872</v>
      </c>
      <c r="G41" s="77">
        <f>E41*F41</f>
        <v>0</v>
      </c>
      <c r="H41" s="77">
        <v>8.4487571284866598E-4</v>
      </c>
      <c r="I41" s="77">
        <f>C41+H41</f>
        <v>8.4487571284866598E-4</v>
      </c>
      <c r="J41" s="76">
        <f>分析係数表!G44</f>
        <v>0.26169007702763936</v>
      </c>
      <c r="K41" s="78">
        <f>I41*J41</f>
        <v>2.210955903741491E-4</v>
      </c>
      <c r="L41" s="79"/>
      <c r="M41" s="80"/>
      <c r="N41" s="81">
        <f>分析係数表!H44</f>
        <v>0.11189365109431233</v>
      </c>
      <c r="O41" s="82">
        <f t="shared" si="4"/>
        <v>2.1041410980330961</v>
      </c>
      <c r="P41" s="76">
        <f>分析係数表!C44</f>
        <v>0.46868809379421872</v>
      </c>
      <c r="Q41" s="82">
        <f>O41*P41</f>
        <v>0.98618588031120613</v>
      </c>
      <c r="R41" s="83">
        <v>1.0022480981760513</v>
      </c>
      <c r="S41" s="84">
        <f>I41+R41</f>
        <v>1.0030929738889001</v>
      </c>
      <c r="T41" s="85">
        <f>分析係数表!F44</f>
        <v>0.56748980516538283</v>
      </c>
      <c r="U41" s="86">
        <f t="shared" si="7"/>
        <v>0.56924503631497636</v>
      </c>
      <c r="V41" s="87">
        <f>分析係数表!D44</f>
        <v>0.1153375623017671</v>
      </c>
      <c r="W41" s="167">
        <f t="shared" si="8"/>
        <v>0</v>
      </c>
      <c r="X41" s="76">
        <f>分析係数表!E44</f>
        <v>8.8151336656094245E-2</v>
      </c>
      <c r="Y41" s="166">
        <f t="shared" si="9"/>
        <v>0</v>
      </c>
    </row>
    <row r="42" spans="1:25" x14ac:dyDescent="0.2">
      <c r="A42" s="6" t="s">
        <v>342</v>
      </c>
      <c r="B42" s="5" t="s">
        <v>279</v>
      </c>
      <c r="C42" s="90"/>
      <c r="D42" s="76">
        <f>投入係数表!D42</f>
        <v>0</v>
      </c>
      <c r="E42" s="77">
        <f>$C$6*D42</f>
        <v>0</v>
      </c>
      <c r="F42" s="76">
        <f>分析係数表!C45</f>
        <v>1</v>
      </c>
      <c r="G42" s="77">
        <f>E42*F42</f>
        <v>0</v>
      </c>
      <c r="H42" s="77">
        <v>1.1238479658443821E-2</v>
      </c>
      <c r="I42" s="77">
        <f>C42+H42</f>
        <v>1.1238479658443821E-2</v>
      </c>
      <c r="J42" s="76">
        <f>分析係数表!G45</f>
        <v>0</v>
      </c>
      <c r="K42" s="78">
        <f>I42*J42</f>
        <v>0</v>
      </c>
      <c r="L42" s="79"/>
      <c r="M42" s="80"/>
      <c r="N42" s="81">
        <f>分析係数表!H45</f>
        <v>0</v>
      </c>
      <c r="O42" s="82">
        <f t="shared" si="4"/>
        <v>0</v>
      </c>
      <c r="P42" s="76">
        <f>分析係数表!C45</f>
        <v>1</v>
      </c>
      <c r="Q42" s="82">
        <f>O42*P42</f>
        <v>0</v>
      </c>
      <c r="R42" s="83">
        <v>1.9841760825536247E-2</v>
      </c>
      <c r="S42" s="84">
        <f>I42+R42</f>
        <v>3.1080240483980066E-2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投入係数表!D43</f>
        <v>0</v>
      </c>
      <c r="E43" s="77">
        <f>$C$6*D43</f>
        <v>0</v>
      </c>
      <c r="F43" s="76">
        <f>分析係数表!C46</f>
        <v>0.536069455406472</v>
      </c>
      <c r="G43" s="77">
        <f>E43*F43</f>
        <v>0</v>
      </c>
      <c r="H43" s="77">
        <v>3.5958908141545232E-2</v>
      </c>
      <c r="I43" s="77">
        <f>C43+H43</f>
        <v>3.5958908141545232E-2</v>
      </c>
      <c r="J43" s="76">
        <f>分析係数表!G46</f>
        <v>9.4007050528789656E-3</v>
      </c>
      <c r="K43" s="78">
        <f>I43*J43</f>
        <v>3.3803908946223481E-4</v>
      </c>
      <c r="L43" s="79"/>
      <c r="M43" s="80"/>
      <c r="N43" s="81">
        <f>分析係数表!H46</f>
        <v>2.2310999374350673E-2</v>
      </c>
      <c r="O43" s="82">
        <f t="shared" si="4"/>
        <v>0.41955455258308422</v>
      </c>
      <c r="P43" s="76">
        <f>分析係数表!C46</f>
        <v>0.536069455406472</v>
      </c>
      <c r="Q43" s="82">
        <f>O43*P43</f>
        <v>0.22491038051651999</v>
      </c>
      <c r="R43" s="83">
        <v>0.25503702334680561</v>
      </c>
      <c r="S43" s="84">
        <f>I43+R43</f>
        <v>0.29099593148835085</v>
      </c>
      <c r="T43" s="85">
        <f>分析係数表!F46</f>
        <v>0.31345475910693305</v>
      </c>
      <c r="U43" s="86">
        <f t="shared" si="7"/>
        <v>9.1214059605778608E-2</v>
      </c>
      <c r="V43" s="87">
        <f>分析係数表!D46</f>
        <v>1.7626321974148062E-3</v>
      </c>
      <c r="W43" s="167">
        <f t="shared" si="8"/>
        <v>0</v>
      </c>
      <c r="X43" s="76">
        <f>分析係数表!E46</f>
        <v>4.4065804935370153E-3</v>
      </c>
      <c r="Y43" s="166">
        <f t="shared" si="9"/>
        <v>0</v>
      </c>
    </row>
    <row r="44" spans="1:25" x14ac:dyDescent="0.2">
      <c r="A44" s="192">
        <v>40</v>
      </c>
      <c r="B44" s="14" t="s">
        <v>151</v>
      </c>
      <c r="C44" s="197">
        <f>SUM(C5:C43)</f>
        <v>100</v>
      </c>
      <c r="D44" s="92">
        <f>投入係数表!D44</f>
        <v>0.22727272727272727</v>
      </c>
      <c r="E44" s="91">
        <f>SUM(E5:E43)</f>
        <v>22.727272727272727</v>
      </c>
      <c r="F44" s="92">
        <f>分析係数表!C47</f>
        <v>0.44522465035354009</v>
      </c>
      <c r="G44" s="91">
        <f>SUM(G5:G43)</f>
        <v>5.4341003671308528</v>
      </c>
      <c r="H44" s="91">
        <f>SUM(H5:H43)</f>
        <v>6.002318457434491</v>
      </c>
      <c r="I44" s="91">
        <f>SUM(I5:I43)</f>
        <v>106.00231845743451</v>
      </c>
      <c r="J44" s="92">
        <f>分析係数表!G47</f>
        <v>0.26635660586338372</v>
      </c>
      <c r="K44" s="93">
        <f>SUM(K5:K43)</f>
        <v>29.975818436918537</v>
      </c>
      <c r="L44" s="94">
        <f>最終需要_まとめ!$L$33</f>
        <v>0.62733333333333341</v>
      </c>
      <c r="M44" s="91">
        <f>K44*L44</f>
        <v>18.804830099426898</v>
      </c>
      <c r="N44" s="95">
        <f>分析係数表!H47</f>
        <v>1</v>
      </c>
      <c r="O44" s="96">
        <f>SUM(O5:O43)</f>
        <v>18.804830099426894</v>
      </c>
      <c r="P44" s="92">
        <f>分析係数表!C47</f>
        <v>0.44522465035354009</v>
      </c>
      <c r="Q44" s="96">
        <f>SUM(Q5:Q43)</f>
        <v>9.1352546656810958</v>
      </c>
      <c r="R44" s="91">
        <f>SUM(R5:R43)</f>
        <v>10.247179721804986</v>
      </c>
      <c r="S44" s="97">
        <f>SUM(S5:S43)</f>
        <v>116.24949817923945</v>
      </c>
      <c r="T44" s="98">
        <f>分析係数表!F47</f>
        <v>0.51444037128882703</v>
      </c>
      <c r="U44" s="99">
        <f>SUM(U5:U43)</f>
        <v>88.423805232114105</v>
      </c>
      <c r="V44" s="100">
        <f>分析係数表!D47</f>
        <v>9.5757819315252443E-2</v>
      </c>
      <c r="W44" s="164">
        <f>SUM(W5:W43)</f>
        <v>1</v>
      </c>
      <c r="X44" s="92">
        <f>分析係数表!E47</f>
        <v>7.8077982415729788E-2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250</v>
      </c>
      <c r="S2" s="3" t="s">
        <v>153</v>
      </c>
      <c r="U2" s="64" t="s">
        <v>210</v>
      </c>
      <c r="W2" s="3" t="s">
        <v>130</v>
      </c>
      <c r="Y2" s="3" t="s">
        <v>154</v>
      </c>
    </row>
    <row r="3" spans="1:25" ht="44" x14ac:dyDescent="0.2">
      <c r="B3" s="65"/>
      <c r="C3" s="66" t="s">
        <v>228</v>
      </c>
      <c r="D3" s="66" t="s">
        <v>251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投入係数表!E5</f>
        <v>0</v>
      </c>
      <c r="E5" s="77">
        <f t="shared" ref="E5:E38" si="0">$C$7*D5</f>
        <v>0</v>
      </c>
      <c r="F5" s="76">
        <f>分析係数表!C8</f>
        <v>0.25708080716677228</v>
      </c>
      <c r="G5" s="77">
        <f t="shared" ref="G5:G38" si="1">E5*F5</f>
        <v>0</v>
      </c>
      <c r="H5" s="77">
        <f t="array" ref="H5:H43">MMULT(逆行列係数!C5:AO43,'3'!G5:G43)</f>
        <v>0.14462941124430015</v>
      </c>
      <c r="I5" s="77">
        <f t="shared" ref="I5:I38" si="2">C5+H5</f>
        <v>0.14462941124430015</v>
      </c>
      <c r="J5" s="76">
        <f>分析係数表!G8</f>
        <v>0.11961316593145571</v>
      </c>
      <c r="K5" s="78">
        <f t="shared" ref="K5:K38" si="3">I5*J5</f>
        <v>1.7299581765733221E-2</v>
      </c>
      <c r="L5" s="79" t="s">
        <v>182</v>
      </c>
      <c r="M5" s="80" t="s">
        <v>182</v>
      </c>
      <c r="N5" s="81">
        <f>分析係数表!H8</f>
        <v>1.1829938181254628E-2</v>
      </c>
      <c r="O5" s="82">
        <f t="shared" ref="O5:O44" si="4">$M$44*N5</f>
        <v>0.23840451150797543</v>
      </c>
      <c r="P5" s="76">
        <f>分析係数表!C8</f>
        <v>0.25708080716677228</v>
      </c>
      <c r="Q5" s="82">
        <f t="shared" ref="Q5:Q38" si="5">O5*P5</f>
        <v>6.1289224250670377E-2</v>
      </c>
      <c r="R5" s="83">
        <f t="array" ref="R5:R43">MMULT(逆行列係数!C5:AO43,'3'!Q5:Q43)</f>
        <v>8.8858744146122368E-2</v>
      </c>
      <c r="S5" s="84">
        <f t="shared" ref="S5:S38" si="6">I5+R5</f>
        <v>0.2334881553904225</v>
      </c>
      <c r="T5" s="85">
        <f>分析係数表!F8</f>
        <v>0.4511367492365117</v>
      </c>
      <c r="U5" s="86">
        <f t="shared" ref="U5:U38" si="7">S5*T5</f>
        <v>0.10533508740806471</v>
      </c>
      <c r="V5" s="87">
        <f>分析係数表!D8</f>
        <v>0.32558534102477094</v>
      </c>
      <c r="W5" s="167">
        <f t="shared" ref="W5:W43" si="8">ROUND(S5*V5,0)</f>
        <v>0</v>
      </c>
      <c r="X5" s="76">
        <f>分析係数表!E8</f>
        <v>0.2662029182219206</v>
      </c>
      <c r="Y5" s="166">
        <f t="shared" ref="Y5:Y43" si="9">ROUND(S5*X5,0)</f>
        <v>0</v>
      </c>
    </row>
    <row r="6" spans="1:25" x14ac:dyDescent="0.2">
      <c r="A6" s="6" t="s">
        <v>220</v>
      </c>
      <c r="B6" s="5" t="s">
        <v>266</v>
      </c>
      <c r="C6" s="90"/>
      <c r="D6" s="76">
        <f>投入係数表!E6</f>
        <v>0</v>
      </c>
      <c r="E6" s="77">
        <f t="shared" si="0"/>
        <v>0</v>
      </c>
      <c r="F6" s="76">
        <f>分析係数表!C9</f>
        <v>5.5710306406685284E-2</v>
      </c>
      <c r="G6" s="77">
        <f t="shared" si="1"/>
        <v>0</v>
      </c>
      <c r="H6" s="77">
        <v>1.2369774230881154E-4</v>
      </c>
      <c r="I6" s="77">
        <f t="shared" si="2"/>
        <v>1.2369774230881154E-4</v>
      </c>
      <c r="J6" s="76">
        <f>分析係数表!G9</f>
        <v>0.27272727272727271</v>
      </c>
      <c r="K6" s="78">
        <f t="shared" si="3"/>
        <v>3.3735747902403144E-5</v>
      </c>
      <c r="L6" s="79"/>
      <c r="M6" s="80"/>
      <c r="N6" s="81">
        <f>分析係数表!H9</f>
        <v>6.1990942434522072E-4</v>
      </c>
      <c r="O6" s="82">
        <f t="shared" si="4"/>
        <v>1.249281283011225E-2</v>
      </c>
      <c r="P6" s="76">
        <f>分析係数表!C9</f>
        <v>5.5710306406685284E-2</v>
      </c>
      <c r="Q6" s="82">
        <f t="shared" si="5"/>
        <v>6.9597843064692262E-4</v>
      </c>
      <c r="R6" s="83">
        <v>8.087939391560056E-4</v>
      </c>
      <c r="S6" s="84">
        <f t="shared" si="6"/>
        <v>9.3249168146481711E-4</v>
      </c>
      <c r="T6" s="85">
        <f>分析係数表!F9</f>
        <v>0.77272727272727271</v>
      </c>
      <c r="U6" s="86">
        <f t="shared" si="7"/>
        <v>7.2056175385917689E-4</v>
      </c>
      <c r="V6" s="87">
        <f>分析係数表!D9</f>
        <v>0</v>
      </c>
      <c r="W6" s="167">
        <f t="shared" si="8"/>
        <v>0</v>
      </c>
      <c r="X6" s="76">
        <f>分析係数表!E9</f>
        <v>0</v>
      </c>
      <c r="Y6" s="166">
        <f t="shared" si="9"/>
        <v>0</v>
      </c>
    </row>
    <row r="7" spans="1:25" x14ac:dyDescent="0.2">
      <c r="A7" s="6" t="s">
        <v>221</v>
      </c>
      <c r="B7" s="5" t="s">
        <v>267</v>
      </c>
      <c r="C7" s="75">
        <f>最終需要_まとめ!$C$8</f>
        <v>100</v>
      </c>
      <c r="D7" s="76">
        <f>投入係数表!E7</f>
        <v>0</v>
      </c>
      <c r="E7" s="77">
        <f t="shared" si="0"/>
        <v>0</v>
      </c>
      <c r="F7" s="76">
        <f>分析係数表!C10</f>
        <v>2.7964205816555232E-3</v>
      </c>
      <c r="G7" s="77">
        <f t="shared" si="1"/>
        <v>0</v>
      </c>
      <c r="H7" s="77">
        <v>2.8680163231851384E-4</v>
      </c>
      <c r="I7" s="77">
        <f t="shared" si="2"/>
        <v>100.00028680163231</v>
      </c>
      <c r="J7" s="76">
        <f>分析係数表!G10</f>
        <v>0.2857142857142857</v>
      </c>
      <c r="K7" s="78">
        <f t="shared" si="3"/>
        <v>28.571510514752088</v>
      </c>
      <c r="L7" s="79"/>
      <c r="M7" s="80"/>
      <c r="N7" s="81">
        <f>分析係数表!H10</f>
        <v>1.205379436226818E-3</v>
      </c>
      <c r="O7" s="82">
        <f t="shared" si="4"/>
        <v>2.4291580502996041E-2</v>
      </c>
      <c r="P7" s="76">
        <f>分析係数表!C10</f>
        <v>2.7964205816555232E-3</v>
      </c>
      <c r="Q7" s="82">
        <f t="shared" si="5"/>
        <v>6.7929475679520153E-5</v>
      </c>
      <c r="R7" s="83">
        <v>1.2050442995409485E-4</v>
      </c>
      <c r="S7" s="84">
        <f t="shared" si="6"/>
        <v>100.00040730606227</v>
      </c>
      <c r="T7" s="85">
        <f>分析係数表!F10</f>
        <v>0.5714285714285714</v>
      </c>
      <c r="U7" s="86">
        <f t="shared" si="7"/>
        <v>57.143089889178441</v>
      </c>
      <c r="V7" s="87">
        <f>分析係数表!D10</f>
        <v>0.14285714285714285</v>
      </c>
      <c r="W7" s="167">
        <f t="shared" si="8"/>
        <v>14</v>
      </c>
      <c r="X7" s="76">
        <f>分析係数表!E10</f>
        <v>0</v>
      </c>
      <c r="Y7" s="166">
        <f t="shared" si="9"/>
        <v>0</v>
      </c>
    </row>
    <row r="8" spans="1:25" x14ac:dyDescent="0.2">
      <c r="A8" s="6" t="s">
        <v>222</v>
      </c>
      <c r="B8" s="5" t="s">
        <v>27</v>
      </c>
      <c r="C8" s="90"/>
      <c r="D8" s="76">
        <f>投入係数表!E8</f>
        <v>0</v>
      </c>
      <c r="E8" s="77">
        <f t="shared" si="0"/>
        <v>0</v>
      </c>
      <c r="F8" s="76">
        <f>分析係数表!C11</f>
        <v>6.4759848893686245E-3</v>
      </c>
      <c r="G8" s="77">
        <f t="shared" si="1"/>
        <v>0</v>
      </c>
      <c r="H8" s="77">
        <v>3.5558850023054392E-3</v>
      </c>
      <c r="I8" s="77">
        <f t="shared" si="2"/>
        <v>3.5558850023054392E-3</v>
      </c>
      <c r="J8" s="76">
        <f>分析係数表!G11</f>
        <v>0.45</v>
      </c>
      <c r="K8" s="78">
        <f t="shared" si="3"/>
        <v>1.6001482510374476E-3</v>
      </c>
      <c r="L8" s="79"/>
      <c r="M8" s="80"/>
      <c r="N8" s="81">
        <f>分析係数表!H11</f>
        <v>-2.2959608309082246E-5</v>
      </c>
      <c r="O8" s="82">
        <f t="shared" si="4"/>
        <v>-4.6269677148563884E-4</v>
      </c>
      <c r="P8" s="76">
        <f>分析係数表!C11</f>
        <v>6.4759848893686245E-3</v>
      </c>
      <c r="Q8" s="82">
        <f t="shared" si="5"/>
        <v>-2.9964173005006446E-6</v>
      </c>
      <c r="R8" s="83">
        <v>1.5602832432095288E-4</v>
      </c>
      <c r="S8" s="84">
        <f t="shared" si="6"/>
        <v>3.711913326626392E-3</v>
      </c>
      <c r="T8" s="85">
        <f>分析係数表!F11</f>
        <v>0.7</v>
      </c>
      <c r="U8" s="86">
        <f t="shared" si="7"/>
        <v>2.5983393286384744E-3</v>
      </c>
      <c r="V8" s="87">
        <f>分析係数表!D11</f>
        <v>0</v>
      </c>
      <c r="W8" s="167">
        <f t="shared" si="8"/>
        <v>0</v>
      </c>
      <c r="X8" s="76">
        <f>分析係数表!E11</f>
        <v>0</v>
      </c>
      <c r="Y8" s="166">
        <f t="shared" si="9"/>
        <v>0</v>
      </c>
    </row>
    <row r="9" spans="1:25" x14ac:dyDescent="0.2">
      <c r="A9" s="6" t="s">
        <v>223</v>
      </c>
      <c r="B9" s="5" t="s">
        <v>191</v>
      </c>
      <c r="C9" s="90"/>
      <c r="D9" s="76">
        <f>投入係数表!E9</f>
        <v>0.14285714285714285</v>
      </c>
      <c r="E9" s="77">
        <f t="shared" si="0"/>
        <v>14.285714285714285</v>
      </c>
      <c r="F9" s="76">
        <f>分析係数表!C12</f>
        <v>0.17595248540478525</v>
      </c>
      <c r="G9" s="77">
        <f t="shared" si="1"/>
        <v>2.5136069343540748</v>
      </c>
      <c r="H9" s="77">
        <v>2.6146558444066157</v>
      </c>
      <c r="I9" s="77">
        <f t="shared" si="2"/>
        <v>2.6146558444066157</v>
      </c>
      <c r="J9" s="76">
        <f>分析係数表!G12</f>
        <v>0.14349788595589075</v>
      </c>
      <c r="K9" s="78">
        <f t="shared" si="3"/>
        <v>0.37519758617456378</v>
      </c>
      <c r="L9" s="79"/>
      <c r="M9" s="80"/>
      <c r="N9" s="81">
        <f>分析係数表!H12</f>
        <v>9.2205786969274298E-2</v>
      </c>
      <c r="O9" s="82">
        <f t="shared" si="4"/>
        <v>1.8581902342863257</v>
      </c>
      <c r="P9" s="76">
        <f>分析係数表!C12</f>
        <v>0.17595248540478525</v>
      </c>
      <c r="Q9" s="82">
        <f t="shared" si="5"/>
        <v>0.32695319007757923</v>
      </c>
      <c r="R9" s="83">
        <v>0.3635091688541679</v>
      </c>
      <c r="S9" s="84">
        <f t="shared" si="6"/>
        <v>2.9781650132607838</v>
      </c>
      <c r="T9" s="85">
        <f>分析係数表!F12</f>
        <v>0.29285224545766197</v>
      </c>
      <c r="U9" s="86">
        <f t="shared" si="7"/>
        <v>0.87216231147686818</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投入係数表!E10</f>
        <v>0</v>
      </c>
      <c r="E10" s="77">
        <f t="shared" si="0"/>
        <v>0</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0.28409581769218228</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投入係数表!E11</f>
        <v>0</v>
      </c>
      <c r="E11" s="77">
        <f t="shared" si="0"/>
        <v>0</v>
      </c>
      <c r="F11" s="76">
        <f>分析係数表!C14</f>
        <v>0.19640062597809071</v>
      </c>
      <c r="G11" s="77">
        <f t="shared" si="1"/>
        <v>0</v>
      </c>
      <c r="H11" s="77">
        <v>2.6476669659569789E-2</v>
      </c>
      <c r="I11" s="77">
        <f t="shared" si="2"/>
        <v>2.6476669659569789E-2</v>
      </c>
      <c r="J11" s="76">
        <f>分析係数表!G14</f>
        <v>0.16773857118025379</v>
      </c>
      <c r="K11" s="78">
        <f t="shared" si="3"/>
        <v>4.4411587383078131E-3</v>
      </c>
      <c r="L11" s="79"/>
      <c r="M11" s="80"/>
      <c r="N11" s="81">
        <f>分析係数表!H14</f>
        <v>1.1652001216859241E-3</v>
      </c>
      <c r="O11" s="82">
        <f t="shared" si="4"/>
        <v>2.3481861152896175E-2</v>
      </c>
      <c r="P11" s="76">
        <f>分析係数表!C14</f>
        <v>0.19640062597809071</v>
      </c>
      <c r="Q11" s="82">
        <f t="shared" si="5"/>
        <v>4.6118522295594197E-3</v>
      </c>
      <c r="R11" s="83">
        <v>2.5866374096618985E-2</v>
      </c>
      <c r="S11" s="84">
        <f t="shared" si="6"/>
        <v>5.234304375618877E-2</v>
      </c>
      <c r="T11" s="85">
        <f>分析係数表!F14</f>
        <v>0.31948548583347819</v>
      </c>
      <c r="U11" s="86">
        <f t="shared" si="7"/>
        <v>1.6722842764448978E-2</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投入係数表!E12</f>
        <v>0</v>
      </c>
      <c r="E12" s="77">
        <f t="shared" si="0"/>
        <v>0</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0.17119780544968638</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投入係数表!E13</f>
        <v>0.14285714285714285</v>
      </c>
      <c r="E13" s="77">
        <f t="shared" si="0"/>
        <v>14.285714285714285</v>
      </c>
      <c r="F13" s="76">
        <f>分析係数表!C16</f>
        <v>6.4643221946592777E-2</v>
      </c>
      <c r="G13" s="77">
        <f t="shared" si="1"/>
        <v>0.92347459923703956</v>
      </c>
      <c r="H13" s="77">
        <v>0.9294262003769217</v>
      </c>
      <c r="I13" s="77">
        <f t="shared" si="2"/>
        <v>0.9294262003769217</v>
      </c>
      <c r="J13" s="76">
        <f>分析係数表!G16</f>
        <v>3.2854209445585217E-2</v>
      </c>
      <c r="K13" s="78">
        <f t="shared" si="3"/>
        <v>3.0535563051397839E-2</v>
      </c>
      <c r="L13" s="79"/>
      <c r="M13" s="80"/>
      <c r="N13" s="81">
        <f>分析係数表!H16</f>
        <v>1.6731814555243689E-2</v>
      </c>
      <c r="O13" s="82">
        <f t="shared" si="4"/>
        <v>0.33719027222015935</v>
      </c>
      <c r="P13" s="76">
        <f>分析係数表!C16</f>
        <v>6.4643221946592777E-2</v>
      </c>
      <c r="Q13" s="82">
        <f t="shared" si="5"/>
        <v>2.1797065605359798E-2</v>
      </c>
      <c r="R13" s="83">
        <v>2.5854871326865463E-2</v>
      </c>
      <c r="S13" s="84">
        <f t="shared" si="6"/>
        <v>0.95528107170378718</v>
      </c>
      <c r="T13" s="85">
        <f>分析係数表!F16</f>
        <v>0.28747433264887062</v>
      </c>
      <c r="U13" s="86">
        <f t="shared" si="7"/>
        <v>0.27461878858014416</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投入係数表!E14</f>
        <v>0</v>
      </c>
      <c r="E14" s="77">
        <f t="shared" si="0"/>
        <v>0</v>
      </c>
      <c r="F14" s="76">
        <f>分析係数表!C17</f>
        <v>7.1833954921355581E-2</v>
      </c>
      <c r="G14" s="77">
        <f t="shared" si="1"/>
        <v>0</v>
      </c>
      <c r="H14" s="77">
        <v>6.9438177461891336E-3</v>
      </c>
      <c r="I14" s="77">
        <f t="shared" si="2"/>
        <v>6.9438177461891336E-3</v>
      </c>
      <c r="J14" s="76">
        <f>分析係数表!G17</f>
        <v>0.22404227212681638</v>
      </c>
      <c r="K14" s="78">
        <f t="shared" si="3"/>
        <v>1.5557087050907226E-3</v>
      </c>
      <c r="L14" s="79"/>
      <c r="M14" s="80"/>
      <c r="N14" s="81">
        <f>分析係数表!H17</f>
        <v>2.8642111365580103E-3</v>
      </c>
      <c r="O14" s="82">
        <f t="shared" si="4"/>
        <v>5.7721422242833449E-2</v>
      </c>
      <c r="P14" s="76">
        <f>分析係数表!C17</f>
        <v>7.1833954921355581E-2</v>
      </c>
      <c r="Q14" s="82">
        <f t="shared" si="5"/>
        <v>4.1463580433882289E-3</v>
      </c>
      <c r="R14" s="83">
        <v>9.5635374534290864E-3</v>
      </c>
      <c r="S14" s="84">
        <f t="shared" si="6"/>
        <v>1.6507355199618219E-2</v>
      </c>
      <c r="T14" s="85">
        <f>分析係数表!F17</f>
        <v>0.35984147952443857</v>
      </c>
      <c r="U14" s="86">
        <f t="shared" si="7"/>
        <v>5.9400311180660536E-3</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投入係数表!E15</f>
        <v>0</v>
      </c>
      <c r="E15" s="77">
        <f t="shared" si="0"/>
        <v>0</v>
      </c>
      <c r="F15" s="76">
        <f>分析係数表!C18</f>
        <v>8.5547050877982866E-2</v>
      </c>
      <c r="G15" s="77">
        <f t="shared" si="1"/>
        <v>0</v>
      </c>
      <c r="H15" s="77">
        <v>7.8616480604991204E-4</v>
      </c>
      <c r="I15" s="77">
        <f t="shared" si="2"/>
        <v>7.8616480604991204E-4</v>
      </c>
      <c r="J15" s="76">
        <f>分析係数表!G18</f>
        <v>0.21485411140583555</v>
      </c>
      <c r="K15" s="78">
        <f t="shared" si="3"/>
        <v>1.6891074082239489E-4</v>
      </c>
      <c r="L15" s="79"/>
      <c r="M15" s="80"/>
      <c r="N15" s="81">
        <f>分析係数表!H18</f>
        <v>4.4771236202710384E-4</v>
      </c>
      <c r="O15" s="82">
        <f t="shared" si="4"/>
        <v>9.0225870439699582E-3</v>
      </c>
      <c r="P15" s="76">
        <f>分析係数表!C18</f>
        <v>8.5547050877982866E-2</v>
      </c>
      <c r="Q15" s="82">
        <f t="shared" si="5"/>
        <v>7.7185571290152709E-4</v>
      </c>
      <c r="R15" s="83">
        <v>1.9220626430991288E-3</v>
      </c>
      <c r="S15" s="84">
        <f t="shared" si="6"/>
        <v>2.708227449149041E-3</v>
      </c>
      <c r="T15" s="85">
        <f>分析係数表!F18</f>
        <v>0.45800176834659595</v>
      </c>
      <c r="U15" s="86">
        <f t="shared" si="7"/>
        <v>1.2403729607950516E-3</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投入係数表!E16</f>
        <v>0</v>
      </c>
      <c r="E16" s="77">
        <f t="shared" si="0"/>
        <v>0</v>
      </c>
      <c r="F16" s="76">
        <f>分析係数表!C19</f>
        <v>0.13115875912408759</v>
      </c>
      <c r="G16" s="77">
        <f t="shared" si="1"/>
        <v>0</v>
      </c>
      <c r="H16" s="77">
        <v>9.5538026097904418E-4</v>
      </c>
      <c r="I16" s="77">
        <f t="shared" si="2"/>
        <v>9.5538026097904418E-4</v>
      </c>
      <c r="J16" s="76">
        <f>分析係数表!G19</f>
        <v>5.7684761281883587E-2</v>
      </c>
      <c r="K16" s="78">
        <f t="shared" si="3"/>
        <v>5.5110882287999806E-5</v>
      </c>
      <c r="L16" s="79"/>
      <c r="M16" s="80"/>
      <c r="N16" s="81">
        <f>分析係数表!H19</f>
        <v>-1.1479804154541123E-4</v>
      </c>
      <c r="O16" s="82">
        <f t="shared" si="4"/>
        <v>-2.3134838574281943E-3</v>
      </c>
      <c r="P16" s="76">
        <f>分析係数表!C19</f>
        <v>0.13115875912408759</v>
      </c>
      <c r="Q16" s="82">
        <f t="shared" si="5"/>
        <v>-3.034336719938895E-4</v>
      </c>
      <c r="R16" s="83">
        <v>2.1824838465861946E-3</v>
      </c>
      <c r="S16" s="84">
        <f t="shared" si="6"/>
        <v>3.1378641075652386E-3</v>
      </c>
      <c r="T16" s="85">
        <f>分析係数表!F19</f>
        <v>0.24015696533682146</v>
      </c>
      <c r="U16" s="86">
        <f t="shared" si="7"/>
        <v>7.5357992171220124E-4</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投入係数表!E17</f>
        <v>0</v>
      </c>
      <c r="E17" s="77">
        <f t="shared" si="0"/>
        <v>0</v>
      </c>
      <c r="F17" s="76">
        <f>分析係数表!C20</f>
        <v>0.10578609000584449</v>
      </c>
      <c r="G17" s="77">
        <f t="shared" si="1"/>
        <v>0</v>
      </c>
      <c r="H17" s="77">
        <v>8.2332117769213261E-4</v>
      </c>
      <c r="I17" s="77">
        <f t="shared" si="2"/>
        <v>8.2332117769213261E-4</v>
      </c>
      <c r="J17" s="76">
        <f>分析係数表!G20</f>
        <v>0.10007552870090634</v>
      </c>
      <c r="K17" s="78">
        <f t="shared" si="3"/>
        <v>8.2394302148193032E-5</v>
      </c>
      <c r="L17" s="79"/>
      <c r="M17" s="80"/>
      <c r="N17" s="81">
        <f>分析係数表!H20</f>
        <v>5.5677050149524447E-4</v>
      </c>
      <c r="O17" s="82">
        <f t="shared" si="4"/>
        <v>1.1220396708526743E-2</v>
      </c>
      <c r="P17" s="76">
        <f>分析係数表!C20</f>
        <v>0.10578609000584449</v>
      </c>
      <c r="Q17" s="82">
        <f t="shared" si="5"/>
        <v>1.1869618961094913E-3</v>
      </c>
      <c r="R17" s="83">
        <v>3.7470408492887059E-3</v>
      </c>
      <c r="S17" s="84">
        <f t="shared" si="6"/>
        <v>4.5703620269808383E-3</v>
      </c>
      <c r="T17" s="85">
        <f>分析係数表!F20</f>
        <v>0.22356495468277945</v>
      </c>
      <c r="U17" s="86">
        <f t="shared" si="7"/>
        <v>1.0217727794458672E-3</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投入係数表!E18</f>
        <v>0</v>
      </c>
      <c r="E18" s="77">
        <f t="shared" si="0"/>
        <v>0</v>
      </c>
      <c r="F18" s="76">
        <f>分析係数表!C21</f>
        <v>0.49326544021024965</v>
      </c>
      <c r="G18" s="77">
        <f t="shared" si="1"/>
        <v>0</v>
      </c>
      <c r="H18" s="77">
        <v>2.1545128750132009E-2</v>
      </c>
      <c r="I18" s="77">
        <f t="shared" si="2"/>
        <v>2.1545128750132009E-2</v>
      </c>
      <c r="J18" s="76">
        <f>分析係数表!G21</f>
        <v>0.28516082529957654</v>
      </c>
      <c r="K18" s="78">
        <f t="shared" si="3"/>
        <v>6.1438266955732776E-3</v>
      </c>
      <c r="L18" s="79"/>
      <c r="M18" s="80"/>
      <c r="N18" s="81">
        <f>分析係数表!H21</f>
        <v>9.2412423444056041E-4</v>
      </c>
      <c r="O18" s="82">
        <f t="shared" si="4"/>
        <v>1.8623545052296964E-2</v>
      </c>
      <c r="P18" s="76">
        <f>分析係数表!C21</f>
        <v>0.49326544021024965</v>
      </c>
      <c r="Q18" s="82">
        <f t="shared" si="5"/>
        <v>9.1863511484966791E-3</v>
      </c>
      <c r="R18" s="83">
        <v>2.5718868617568703E-2</v>
      </c>
      <c r="S18" s="84">
        <f t="shared" si="6"/>
        <v>4.7263997367700712E-2</v>
      </c>
      <c r="T18" s="85">
        <f>分析係数表!F21</f>
        <v>0.42584917560140551</v>
      </c>
      <c r="U18" s="86">
        <f t="shared" si="7"/>
        <v>2.0127334314662348E-2</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投入係数表!E19</f>
        <v>0</v>
      </c>
      <c r="E19" s="77">
        <f t="shared" si="0"/>
        <v>0</v>
      </c>
      <c r="F19" s="76">
        <f>分析係数表!C22</f>
        <v>6.9390630503698536E-2</v>
      </c>
      <c r="G19" s="77">
        <f t="shared" si="1"/>
        <v>0</v>
      </c>
      <c r="H19" s="77">
        <v>2.7689065510381214E-4</v>
      </c>
      <c r="I19" s="77">
        <f t="shared" si="2"/>
        <v>2.7689065510381214E-4</v>
      </c>
      <c r="J19" s="76">
        <f>分析係数表!G22</f>
        <v>0.19456830158086744</v>
      </c>
      <c r="K19" s="78">
        <f t="shared" si="3"/>
        <v>5.3874144487162468E-5</v>
      </c>
      <c r="L19" s="79"/>
      <c r="M19" s="80"/>
      <c r="N19" s="81">
        <f>分析係数表!H22</f>
        <v>4.5919216618164492E-5</v>
      </c>
      <c r="O19" s="82">
        <f t="shared" si="4"/>
        <v>9.2539354297127769E-4</v>
      </c>
      <c r="P19" s="76">
        <f>分析係数表!C22</f>
        <v>6.9390630503698536E-2</v>
      </c>
      <c r="Q19" s="82">
        <f t="shared" si="5"/>
        <v>6.4213641410828398E-5</v>
      </c>
      <c r="R19" s="83">
        <v>7.1636529750033074E-4</v>
      </c>
      <c r="S19" s="84">
        <f t="shared" si="6"/>
        <v>9.9325595260414288E-4</v>
      </c>
      <c r="T19" s="85">
        <f>分析係数表!F22</f>
        <v>0.41264693960275639</v>
      </c>
      <c r="U19" s="86">
        <f t="shared" si="7"/>
        <v>4.0986402908431999E-4</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投入係数表!E20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4.6269677148563884E-4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投入係数表!E21</f>
        <v>0</v>
      </c>
      <c r="E21" s="77">
        <f t="shared" si="0"/>
        <v>0</v>
      </c>
      <c r="F21" s="76">
        <f>分析係数表!C24</f>
        <v>0.34782608695652173</v>
      </c>
      <c r="G21" s="77">
        <f t="shared" si="1"/>
        <v>0</v>
      </c>
      <c r="H21" s="77">
        <v>3.7464989523845189E-3</v>
      </c>
      <c r="I21" s="77">
        <f t="shared" si="2"/>
        <v>3.7464989523845189E-3</v>
      </c>
      <c r="J21" s="76">
        <f>分析係数表!G24</f>
        <v>0.20816326530612245</v>
      </c>
      <c r="K21" s="78">
        <f t="shared" si="3"/>
        <v>7.7988345539432846E-4</v>
      </c>
      <c r="L21" s="79"/>
      <c r="M21" s="80"/>
      <c r="N21" s="81">
        <f>分析係数表!H24</f>
        <v>3.5587392879077485E-4</v>
      </c>
      <c r="O21" s="82">
        <f t="shared" si="4"/>
        <v>7.1717999580274026E-3</v>
      </c>
      <c r="P21" s="76">
        <f>分析係数表!C24</f>
        <v>0.34782608695652173</v>
      </c>
      <c r="Q21" s="82">
        <f t="shared" si="5"/>
        <v>2.4945391158356181E-3</v>
      </c>
      <c r="R21" s="83">
        <v>1.03568858048988E-2</v>
      </c>
      <c r="S21" s="84">
        <f t="shared" si="6"/>
        <v>1.4103384757283319E-2</v>
      </c>
      <c r="T21" s="85">
        <f>分析係数表!F24</f>
        <v>0.39183673469387753</v>
      </c>
      <c r="U21" s="86">
        <f t="shared" si="7"/>
        <v>5.5262242314253005E-3</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投入係数表!E22</f>
        <v>0</v>
      </c>
      <c r="E22" s="77">
        <f t="shared" si="0"/>
        <v>0</v>
      </c>
      <c r="F22" s="76">
        <f>分析係数表!C25</f>
        <v>2.4457402008422391E-2</v>
      </c>
      <c r="G22" s="77">
        <f t="shared" si="1"/>
        <v>0</v>
      </c>
      <c r="H22" s="77">
        <v>2.0386757870135259E-4</v>
      </c>
      <c r="I22" s="77">
        <f t="shared" si="2"/>
        <v>2.0386757870135259E-4</v>
      </c>
      <c r="J22" s="76">
        <f>分析係数表!G25</f>
        <v>0.19696969696969696</v>
      </c>
      <c r="K22" s="78">
        <f t="shared" si="3"/>
        <v>4.0155735198751268E-5</v>
      </c>
      <c r="L22" s="79"/>
      <c r="M22" s="80"/>
      <c r="N22" s="81">
        <f>分析係数表!H25</f>
        <v>5.165911869543506E-4</v>
      </c>
      <c r="O22" s="82">
        <f t="shared" si="4"/>
        <v>1.0410677358426875E-2</v>
      </c>
      <c r="P22" s="76">
        <f>分析係数表!C25</f>
        <v>2.4457402008422391E-2</v>
      </c>
      <c r="Q22" s="82">
        <f t="shared" si="5"/>
        <v>2.5461812133502695E-4</v>
      </c>
      <c r="R22" s="83">
        <v>2.5766292218300877E-3</v>
      </c>
      <c r="S22" s="84">
        <f t="shared" si="6"/>
        <v>2.7804968005314401E-3</v>
      </c>
      <c r="T22" s="85">
        <f>分析係数表!F25</f>
        <v>0.35101010101010099</v>
      </c>
      <c r="U22" s="86">
        <f t="shared" si="7"/>
        <v>9.759824628128034E-4</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投入係数表!E23</f>
        <v>0</v>
      </c>
      <c r="E23" s="77">
        <f t="shared" si="0"/>
        <v>0</v>
      </c>
      <c r="F23" s="76">
        <f>分析係数表!C26</f>
        <v>7.6803723816912361E-2</v>
      </c>
      <c r="G23" s="77">
        <f t="shared" si="1"/>
        <v>0</v>
      </c>
      <c r="H23" s="77">
        <v>3.906811601752088E-4</v>
      </c>
      <c r="I23" s="77">
        <f t="shared" si="2"/>
        <v>3.906811601752088E-4</v>
      </c>
      <c r="J23" s="76">
        <f>分析係数表!G26</f>
        <v>0.19661921708185054</v>
      </c>
      <c r="K23" s="78">
        <f t="shared" si="3"/>
        <v>7.6815423842278605E-5</v>
      </c>
      <c r="L23" s="79"/>
      <c r="M23" s="80"/>
      <c r="N23" s="81">
        <f>分析係数表!H26</f>
        <v>1.0945993261354961E-2</v>
      </c>
      <c r="O23" s="82">
        <f t="shared" si="4"/>
        <v>0.22059068580577834</v>
      </c>
      <c r="P23" s="76">
        <f>分析係数表!C26</f>
        <v>7.6803723816912361E-2</v>
      </c>
      <c r="Q23" s="82">
        <f t="shared" si="5"/>
        <v>1.6942186109210288E-2</v>
      </c>
      <c r="R23" s="83">
        <v>1.8282066680565482E-2</v>
      </c>
      <c r="S23" s="84">
        <f t="shared" si="6"/>
        <v>1.8672747840740692E-2</v>
      </c>
      <c r="T23" s="85">
        <f>分析係数表!F26</f>
        <v>0.33496441281138789</v>
      </c>
      <c r="U23" s="86">
        <f t="shared" si="7"/>
        <v>6.2547060160488173E-3</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投入係数表!E24</f>
        <v>0</v>
      </c>
      <c r="E24" s="77">
        <f t="shared" si="0"/>
        <v>0</v>
      </c>
      <c r="F24" s="76">
        <f>分析係数表!C27</f>
        <v>1</v>
      </c>
      <c r="G24" s="77">
        <f t="shared" si="1"/>
        <v>0</v>
      </c>
      <c r="H24" s="77">
        <v>2.7853568917427514E-3</v>
      </c>
      <c r="I24" s="77">
        <f t="shared" si="2"/>
        <v>2.7853568917427514E-3</v>
      </c>
      <c r="J24" s="76">
        <f>分析係数表!G27</f>
        <v>0.17096451389423448</v>
      </c>
      <c r="K24" s="78">
        <f t="shared" si="3"/>
        <v>4.7619718701875539E-4</v>
      </c>
      <c r="L24" s="79"/>
      <c r="M24" s="80"/>
      <c r="N24" s="81">
        <f>分析係数表!H27</f>
        <v>1.0923033653045878E-2</v>
      </c>
      <c r="O24" s="82">
        <f t="shared" si="4"/>
        <v>0.22012798903429268</v>
      </c>
      <c r="P24" s="76">
        <f>分析係数表!C27</f>
        <v>1</v>
      </c>
      <c r="Q24" s="82">
        <f t="shared" si="5"/>
        <v>0.22012798903429268</v>
      </c>
      <c r="R24" s="83">
        <v>0.22899486192318902</v>
      </c>
      <c r="S24" s="84">
        <f t="shared" si="6"/>
        <v>0.23178021881493177</v>
      </c>
      <c r="T24" s="85">
        <f>分析係数表!F27</f>
        <v>0.32199214841043799</v>
      </c>
      <c r="U24" s="86">
        <f t="shared" si="7"/>
        <v>7.4631410615261309E-2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投入係数表!E25</f>
        <v>0</v>
      </c>
      <c r="E25" s="77">
        <f t="shared" si="0"/>
        <v>0</v>
      </c>
      <c r="F25" s="76">
        <f>分析係数表!C28</f>
        <v>0.18074367492972143</v>
      </c>
      <c r="G25" s="77">
        <f t="shared" si="1"/>
        <v>0</v>
      </c>
      <c r="H25" s="77">
        <v>2.4892780975461939E-3</v>
      </c>
      <c r="I25" s="77">
        <f t="shared" si="2"/>
        <v>2.4892780975461939E-3</v>
      </c>
      <c r="J25" s="76">
        <f>分析係数表!G28</f>
        <v>0.12488465087665333</v>
      </c>
      <c r="K25" s="78">
        <f t="shared" si="3"/>
        <v>3.1087262614695624E-4</v>
      </c>
      <c r="L25" s="79"/>
      <c r="M25" s="80"/>
      <c r="N25" s="81">
        <f>分析係数表!H28</f>
        <v>2.063494796778767E-2</v>
      </c>
      <c r="O25" s="82">
        <f t="shared" si="4"/>
        <v>0.41584872337271794</v>
      </c>
      <c r="P25" s="76">
        <f>分析係数表!C28</f>
        <v>0.18074367492972143</v>
      </c>
      <c r="Q25" s="82">
        <f t="shared" si="5"/>
        <v>7.5162026477218188E-2</v>
      </c>
      <c r="R25" s="83">
        <v>8.672436325394535E-2</v>
      </c>
      <c r="S25" s="84">
        <f t="shared" si="6"/>
        <v>8.9213641351491541E-2</v>
      </c>
      <c r="T25" s="85">
        <f>分析係数表!F28</f>
        <v>0.21337024505280427</v>
      </c>
      <c r="U25" s="86">
        <f t="shared" si="7"/>
        <v>1.9035536517220744E-2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投入係数表!E26</f>
        <v>0</v>
      </c>
      <c r="E26" s="77">
        <f t="shared" si="0"/>
        <v>0</v>
      </c>
      <c r="F26" s="76">
        <f>分析係数表!C29</f>
        <v>0.4900686838685725</v>
      </c>
      <c r="G26" s="77">
        <f t="shared" si="1"/>
        <v>0</v>
      </c>
      <c r="H26" s="77">
        <v>3.9490699475408085E-2</v>
      </c>
      <c r="I26" s="77">
        <f t="shared" si="2"/>
        <v>3.9490699475408085E-2</v>
      </c>
      <c r="J26" s="76">
        <f>分析係数表!G29</f>
        <v>0.25811666442139297</v>
      </c>
      <c r="K26" s="78">
        <f t="shared" si="3"/>
        <v>1.0193207624259988E-2</v>
      </c>
      <c r="L26" s="79"/>
      <c r="M26" s="80"/>
      <c r="N26" s="81">
        <f>分析係数表!H29</f>
        <v>9.8668916708280954E-3</v>
      </c>
      <c r="O26" s="82">
        <f t="shared" si="4"/>
        <v>0.19884393754595331</v>
      </c>
      <c r="P26" s="76">
        <f>分析係数表!C29</f>
        <v>0.4900686838685725</v>
      </c>
      <c r="Q26" s="82">
        <f t="shared" si="5"/>
        <v>9.7447186768389968E-2</v>
      </c>
      <c r="R26" s="83">
        <v>0.14036773443381365</v>
      </c>
      <c r="S26" s="84">
        <f t="shared" si="6"/>
        <v>0.17985843390922174</v>
      </c>
      <c r="T26" s="85">
        <f>分析係数表!F29</f>
        <v>0.3889263101172033</v>
      </c>
      <c r="U26" s="86">
        <f t="shared" si="7"/>
        <v>6.9951677043772489E-2</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投入係数表!E27</f>
        <v>0</v>
      </c>
      <c r="E27" s="77">
        <f t="shared" si="0"/>
        <v>0</v>
      </c>
      <c r="F27" s="76">
        <f>分析係数表!C30</f>
        <v>1</v>
      </c>
      <c r="G27" s="77">
        <f t="shared" si="1"/>
        <v>0</v>
      </c>
      <c r="H27" s="77">
        <v>2.7076581337025705E-2</v>
      </c>
      <c r="I27" s="77">
        <f t="shared" si="2"/>
        <v>2.7076581337025705E-2</v>
      </c>
      <c r="J27" s="76">
        <f>分析係数表!G30</f>
        <v>0.3444616177228233</v>
      </c>
      <c r="K27" s="78">
        <f t="shared" si="3"/>
        <v>9.3268430097554807E-3</v>
      </c>
      <c r="L27" s="79"/>
      <c r="M27" s="80"/>
      <c r="N27" s="81">
        <f>分析係数表!H30</f>
        <v>0</v>
      </c>
      <c r="O27" s="82">
        <f t="shared" si="4"/>
        <v>0</v>
      </c>
      <c r="P27" s="76">
        <f>分析係数表!C30</f>
        <v>1</v>
      </c>
      <c r="Q27" s="82">
        <f t="shared" si="5"/>
        <v>0</v>
      </c>
      <c r="R27" s="83">
        <v>5.3370040496621314E-2</v>
      </c>
      <c r="S27" s="84">
        <f t="shared" si="6"/>
        <v>8.0446621833647022E-2</v>
      </c>
      <c r="T27" s="85">
        <f>分析係数表!F30</f>
        <v>0.4403400309119011</v>
      </c>
      <c r="U27" s="86">
        <f t="shared" si="7"/>
        <v>3.542386794498615E-2</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投入係数表!E28</f>
        <v>0</v>
      </c>
      <c r="E28" s="77">
        <f t="shared" si="0"/>
        <v>0</v>
      </c>
      <c r="F28" s="76">
        <f>分析係数表!C31</f>
        <v>4.323595505617972E-2</v>
      </c>
      <c r="G28" s="77">
        <f t="shared" si="1"/>
        <v>0</v>
      </c>
      <c r="H28" s="77">
        <v>9.3899694304664279E-3</v>
      </c>
      <c r="I28" s="77">
        <f t="shared" si="2"/>
        <v>9.3899694304664279E-3</v>
      </c>
      <c r="J28" s="76">
        <f>分析係数表!G31</f>
        <v>7.0393374741200831E-2</v>
      </c>
      <c r="K28" s="78">
        <f t="shared" si="3"/>
        <v>6.6099163692724336E-4</v>
      </c>
      <c r="L28" s="79"/>
      <c r="M28" s="80"/>
      <c r="N28" s="81">
        <f>分析係数表!H31</f>
        <v>2.2758711736377779E-2</v>
      </c>
      <c r="O28" s="82">
        <f t="shared" si="4"/>
        <v>0.45864817473513958</v>
      </c>
      <c r="P28" s="76">
        <f>分析係数表!C31</f>
        <v>4.323595505617972E-2</v>
      </c>
      <c r="Q28" s="82">
        <f t="shared" si="5"/>
        <v>1.9830091869447359E-2</v>
      </c>
      <c r="R28" s="83">
        <v>2.5873655586923665E-2</v>
      </c>
      <c r="S28" s="84">
        <f t="shared" si="6"/>
        <v>3.5263625017390096E-2</v>
      </c>
      <c r="T28" s="85">
        <f>分析係数表!F31</f>
        <v>0.34575569358178054</v>
      </c>
      <c r="U28" s="86">
        <f t="shared" si="7"/>
        <v>1.219259912609554E-2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投入係数表!E29</f>
        <v>0</v>
      </c>
      <c r="E29" s="77">
        <f t="shared" si="0"/>
        <v>0</v>
      </c>
      <c r="F29" s="76">
        <f>分析係数表!C32</f>
        <v>0.52019105514546249</v>
      </c>
      <c r="G29" s="77">
        <f t="shared" si="1"/>
        <v>0</v>
      </c>
      <c r="H29" s="77">
        <v>1.2558202870413711E-2</v>
      </c>
      <c r="I29" s="77">
        <f t="shared" si="2"/>
        <v>1.2558202870413711E-2</v>
      </c>
      <c r="J29" s="76">
        <f>分析係数表!G32</f>
        <v>0.14013266998341625</v>
      </c>
      <c r="K29" s="78">
        <f t="shared" si="3"/>
        <v>1.7598144984244753E-3</v>
      </c>
      <c r="L29" s="79"/>
      <c r="M29" s="80"/>
      <c r="N29" s="81">
        <f>分析係数表!H32</f>
        <v>6.5492282701657108E-3</v>
      </c>
      <c r="O29" s="82">
        <f t="shared" si="4"/>
        <v>0.13198425406627848</v>
      </c>
      <c r="P29" s="76">
        <f>分析係数表!C32</f>
        <v>0.52019105514546249</v>
      </c>
      <c r="Q29" s="82">
        <f t="shared" si="5"/>
        <v>6.8657028385324198E-2</v>
      </c>
      <c r="R29" s="83">
        <v>8.6310229665050808E-2</v>
      </c>
      <c r="S29" s="84">
        <f t="shared" si="6"/>
        <v>9.8868432535464512E-2</v>
      </c>
      <c r="T29" s="85">
        <f>分析係数表!F32</f>
        <v>0.48341625207296851</v>
      </c>
      <c r="U29" s="86">
        <f t="shared" si="7"/>
        <v>4.7794607104623396E-2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投入係数表!E30</f>
        <v>0</v>
      </c>
      <c r="E30" s="77">
        <f t="shared" si="0"/>
        <v>0</v>
      </c>
      <c r="F30" s="76">
        <f>分析係数表!C33</f>
        <v>0.8616094310609943</v>
      </c>
      <c r="G30" s="77">
        <f t="shared" si="1"/>
        <v>0</v>
      </c>
      <c r="H30" s="77">
        <v>1.1812509955658848E-2</v>
      </c>
      <c r="I30" s="77">
        <f t="shared" si="2"/>
        <v>1.1812509955658848E-2</v>
      </c>
      <c r="J30" s="76">
        <f>分析係数表!G33</f>
        <v>0.50771971496437052</v>
      </c>
      <c r="K30" s="78">
        <f t="shared" si="3"/>
        <v>5.9974441877008993E-3</v>
      </c>
      <c r="L30" s="79"/>
      <c r="M30" s="80"/>
      <c r="N30" s="81">
        <f>分析係数表!H33</f>
        <v>9.6430354898145438E-4</v>
      </c>
      <c r="O30" s="82">
        <f t="shared" si="4"/>
        <v>1.9433264402396833E-2</v>
      </c>
      <c r="P30" s="76">
        <f>分析係数表!C33</f>
        <v>0.8616094310609943</v>
      </c>
      <c r="Q30" s="82">
        <f t="shared" si="5"/>
        <v>1.6743883885407009E-2</v>
      </c>
      <c r="R30" s="83">
        <v>4.7103038628689677E-2</v>
      </c>
      <c r="S30" s="84">
        <f t="shared" si="6"/>
        <v>5.8915548584348526E-2</v>
      </c>
      <c r="T30" s="85">
        <f>分析係数表!F33</f>
        <v>0.64489311163895491</v>
      </c>
      <c r="U30" s="86">
        <f t="shared" si="7"/>
        <v>3.7994231450476548E-2</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投入係数表!E31</f>
        <v>0.14285714285714285</v>
      </c>
      <c r="E31" s="77">
        <f t="shared" si="0"/>
        <v>14.285714285714285</v>
      </c>
      <c r="F31" s="76">
        <f>分析係数表!C34</f>
        <v>0.46533725073451271</v>
      </c>
      <c r="G31" s="77">
        <f t="shared" si="1"/>
        <v>6.647675010493038</v>
      </c>
      <c r="H31" s="77">
        <v>6.8062063739371936</v>
      </c>
      <c r="I31" s="77">
        <f t="shared" si="2"/>
        <v>6.8062063739371936</v>
      </c>
      <c r="J31" s="76">
        <f>分析係数表!G34</f>
        <v>0.42478189749182116</v>
      </c>
      <c r="K31" s="78">
        <f t="shared" si="3"/>
        <v>2.8911532582419688</v>
      </c>
      <c r="L31" s="79"/>
      <c r="M31" s="80"/>
      <c r="N31" s="81">
        <f>分析係数表!H34</f>
        <v>0.16189393808941618</v>
      </c>
      <c r="O31" s="82">
        <f t="shared" si="4"/>
        <v>3.262590609938111</v>
      </c>
      <c r="P31" s="76">
        <f>分析係数表!C34</f>
        <v>0.46533725073451271</v>
      </c>
      <c r="Q31" s="82">
        <f t="shared" si="5"/>
        <v>1.5182049447008374</v>
      </c>
      <c r="R31" s="83">
        <v>1.6506223453523563</v>
      </c>
      <c r="S31" s="84">
        <f t="shared" si="6"/>
        <v>8.4568287192895504</v>
      </c>
      <c r="T31" s="85">
        <f>分析係数表!F34</f>
        <v>0.69907306434023986</v>
      </c>
      <c r="U31" s="86">
        <f t="shared" si="7"/>
        <v>5.9119411673942919</v>
      </c>
      <c r="V31" s="87">
        <f>分析係数表!D34</f>
        <v>0.22532715376226828</v>
      </c>
      <c r="W31" s="167">
        <f t="shared" si="8"/>
        <v>2</v>
      </c>
      <c r="X31" s="76">
        <f>分析係数表!E34</f>
        <v>0.16319520174482008</v>
      </c>
      <c r="Y31" s="166">
        <f t="shared" si="9"/>
        <v>1</v>
      </c>
    </row>
    <row r="32" spans="1:25" x14ac:dyDescent="0.2">
      <c r="A32" s="6" t="s">
        <v>20</v>
      </c>
      <c r="B32" s="5" t="s">
        <v>37</v>
      </c>
      <c r="C32" s="90"/>
      <c r="D32" s="76">
        <f>投入係数表!E32</f>
        <v>0</v>
      </c>
      <c r="E32" s="77">
        <f t="shared" si="0"/>
        <v>0</v>
      </c>
      <c r="F32" s="76">
        <f>分析係数表!C35</f>
        <v>0.39835445318599483</v>
      </c>
      <c r="G32" s="77">
        <f t="shared" si="1"/>
        <v>0</v>
      </c>
      <c r="H32" s="77">
        <v>6.306791721810992E-2</v>
      </c>
      <c r="I32" s="77">
        <f t="shared" si="2"/>
        <v>6.306791721810992E-2</v>
      </c>
      <c r="J32" s="76">
        <f>分析係数表!G35</f>
        <v>0.31392226148409896</v>
      </c>
      <c r="K32" s="78">
        <f t="shared" si="3"/>
        <v>1.9798423200201011E-2</v>
      </c>
      <c r="L32" s="79"/>
      <c r="M32" s="80"/>
      <c r="N32" s="81">
        <f>分析係数表!H35</f>
        <v>6.1135697025008755E-2</v>
      </c>
      <c r="O32" s="82">
        <f t="shared" si="4"/>
        <v>1.2320458282733848</v>
      </c>
      <c r="P32" s="76">
        <f>分析係数表!C35</f>
        <v>0.39835445318599483</v>
      </c>
      <c r="Q32" s="82">
        <f t="shared" si="5"/>
        <v>0.49079094222193032</v>
      </c>
      <c r="R32" s="83">
        <v>0.63114468380413424</v>
      </c>
      <c r="S32" s="84">
        <f t="shared" si="6"/>
        <v>0.69421260102224414</v>
      </c>
      <c r="T32" s="85">
        <f>分析係数表!F35</f>
        <v>0.64325088339222614</v>
      </c>
      <c r="U32" s="86">
        <f t="shared" si="7"/>
        <v>0.44655286886957357</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投入係数表!E33</f>
        <v>0</v>
      </c>
      <c r="E33" s="77">
        <f t="shared" si="0"/>
        <v>0</v>
      </c>
      <c r="F33" s="76">
        <f>分析係数表!C36</f>
        <v>0.82984806862140492</v>
      </c>
      <c r="G33" s="77">
        <f t="shared" si="1"/>
        <v>0</v>
      </c>
      <c r="H33" s="77">
        <v>0.16621370665747306</v>
      </c>
      <c r="I33" s="77">
        <f t="shared" si="2"/>
        <v>0.16621370665747306</v>
      </c>
      <c r="J33" s="76">
        <f>分析係数表!G36</f>
        <v>2.3700511715593859E-2</v>
      </c>
      <c r="K33" s="78">
        <f t="shared" si="3"/>
        <v>3.9393499019277217E-3</v>
      </c>
      <c r="L33" s="79"/>
      <c r="M33" s="80"/>
      <c r="N33" s="81">
        <f>分析係数表!H36</f>
        <v>0.1825633254696675</v>
      </c>
      <c r="O33" s="82">
        <f t="shared" si="4"/>
        <v>3.6791333784680575</v>
      </c>
      <c r="P33" s="76">
        <f>分析係数表!C36</f>
        <v>0.82984806862140492</v>
      </c>
      <c r="Q33" s="82">
        <f t="shared" si="5"/>
        <v>3.053121728322262</v>
      </c>
      <c r="R33" s="83">
        <v>3.187704217158688</v>
      </c>
      <c r="S33" s="84">
        <f t="shared" si="6"/>
        <v>3.3539179238161609</v>
      </c>
      <c r="T33" s="85">
        <f>分析係数表!F36</f>
        <v>0.87735658497172098</v>
      </c>
      <c r="U33" s="86">
        <f t="shared" si="7"/>
        <v>2.9425819759147918</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投入係数表!E34</f>
        <v>0</v>
      </c>
      <c r="E34" s="77">
        <f t="shared" si="0"/>
        <v>0</v>
      </c>
      <c r="F34" s="76">
        <f>分析係数表!C37</f>
        <v>0.51418558077436582</v>
      </c>
      <c r="G34" s="77">
        <f t="shared" si="1"/>
        <v>0</v>
      </c>
      <c r="H34" s="77">
        <v>0.13559229067153494</v>
      </c>
      <c r="I34" s="77">
        <f t="shared" si="2"/>
        <v>0.13559229067153494</v>
      </c>
      <c r="J34" s="76">
        <f>分析係数表!G37</f>
        <v>0.49604430379746833</v>
      </c>
      <c r="K34" s="78">
        <f t="shared" si="3"/>
        <v>6.7259783426465505E-2</v>
      </c>
      <c r="L34" s="79"/>
      <c r="M34" s="80"/>
      <c r="N34" s="81">
        <f>分析係数表!H37</f>
        <v>4.8416074021777188E-2</v>
      </c>
      <c r="O34" s="82">
        <f t="shared" si="4"/>
        <v>0.97571181687034092</v>
      </c>
      <c r="P34" s="76">
        <f>分析係数表!C37</f>
        <v>0.51418558077436582</v>
      </c>
      <c r="Q34" s="82">
        <f t="shared" si="5"/>
        <v>0.50169694722588787</v>
      </c>
      <c r="R34" s="83">
        <v>0.60789385802711682</v>
      </c>
      <c r="S34" s="84">
        <f t="shared" si="6"/>
        <v>0.74348614869865171</v>
      </c>
      <c r="T34" s="85">
        <f>分析係数表!F37</f>
        <v>0.72084956183057447</v>
      </c>
      <c r="U34" s="86">
        <f t="shared" si="7"/>
        <v>0.53594166451652436</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投入係数表!E35</f>
        <v>0</v>
      </c>
      <c r="E35" s="77">
        <f t="shared" si="0"/>
        <v>0</v>
      </c>
      <c r="F35" s="76">
        <f>分析係数表!C38</f>
        <v>1.798368367772285E-2</v>
      </c>
      <c r="G35" s="77">
        <f t="shared" si="1"/>
        <v>0</v>
      </c>
      <c r="H35" s="77">
        <v>5.2299294680345056E-3</v>
      </c>
      <c r="I35" s="77">
        <f t="shared" si="2"/>
        <v>5.2299294680345056E-3</v>
      </c>
      <c r="J35" s="76">
        <f>分析係数表!G38</f>
        <v>0.32425742574257427</v>
      </c>
      <c r="K35" s="78">
        <f t="shared" si="3"/>
        <v>1.6958434661200996E-3</v>
      </c>
      <c r="L35" s="79"/>
      <c r="M35" s="80"/>
      <c r="N35" s="81">
        <f>分析係数表!H38</f>
        <v>4.2681911846583896E-2</v>
      </c>
      <c r="O35" s="82">
        <f t="shared" si="4"/>
        <v>0.86015329819180264</v>
      </c>
      <c r="P35" s="76">
        <f>分析係数表!C38</f>
        <v>1.798368367772285E-2</v>
      </c>
      <c r="Q35" s="82">
        <f t="shared" si="5"/>
        <v>1.5468724829031397E-2</v>
      </c>
      <c r="R35" s="83">
        <v>1.9566662563853816E-2</v>
      </c>
      <c r="S35" s="84">
        <f t="shared" si="6"/>
        <v>2.4796592031888321E-2</v>
      </c>
      <c r="T35" s="85">
        <f>分析係数表!F38</f>
        <v>0.53712871287128716</v>
      </c>
      <c r="U35" s="86">
        <f t="shared" si="7"/>
        <v>1.3318961561682588E-2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投入係数表!E36</f>
        <v>0</v>
      </c>
      <c r="E36" s="77">
        <f t="shared" si="0"/>
        <v>0</v>
      </c>
      <c r="F36" s="76">
        <f>分析係数表!C39</f>
        <v>1</v>
      </c>
      <c r="G36" s="77">
        <f t="shared" si="1"/>
        <v>0</v>
      </c>
      <c r="H36" s="77">
        <v>8.7474971223382922E-3</v>
      </c>
      <c r="I36" s="77">
        <f t="shared" si="2"/>
        <v>8.7474971223382922E-3</v>
      </c>
      <c r="J36" s="76">
        <f>分析係数表!G39</f>
        <v>0.35219608488238197</v>
      </c>
      <c r="K36" s="78">
        <f t="shared" si="3"/>
        <v>3.080834239007449E-3</v>
      </c>
      <c r="L36" s="79"/>
      <c r="M36" s="80"/>
      <c r="N36" s="81">
        <f>分析係数表!H39</f>
        <v>3.8399944896940056E-3</v>
      </c>
      <c r="O36" s="82">
        <f t="shared" si="4"/>
        <v>7.7386035030973091E-2</v>
      </c>
      <c r="P36" s="76">
        <f>分析係数表!C39</f>
        <v>1</v>
      </c>
      <c r="Q36" s="82">
        <f t="shared" si="5"/>
        <v>7.7386035030973091E-2</v>
      </c>
      <c r="R36" s="83">
        <v>0.12917485012035385</v>
      </c>
      <c r="S36" s="84">
        <f t="shared" si="6"/>
        <v>0.13792234724269214</v>
      </c>
      <c r="T36" s="85">
        <f>分析係数表!F39</f>
        <v>0.70282941273235733</v>
      </c>
      <c r="U36" s="86">
        <f t="shared" si="7"/>
        <v>9.6935882315249577E-2</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投入係数表!E37</f>
        <v>0</v>
      </c>
      <c r="E37" s="77">
        <f t="shared" si="0"/>
        <v>0</v>
      </c>
      <c r="F37" s="76">
        <f>分析係数表!C40</f>
        <v>0.9626016260162602</v>
      </c>
      <c r="G37" s="77">
        <f t="shared" si="1"/>
        <v>0</v>
      </c>
      <c r="H37" s="77">
        <v>5.1204100653477855E-4</v>
      </c>
      <c r="I37" s="77">
        <f t="shared" si="2"/>
        <v>5.1204100653477855E-4</v>
      </c>
      <c r="J37" s="76">
        <f>分析係数表!G40</f>
        <v>0.50871012884234912</v>
      </c>
      <c r="K37" s="78">
        <f t="shared" si="3"/>
        <v>2.6048044640687333E-4</v>
      </c>
      <c r="L37" s="79"/>
      <c r="M37" s="80"/>
      <c r="N37" s="81">
        <f>分析係数表!H40</f>
        <v>2.9858970605961464E-2</v>
      </c>
      <c r="O37" s="82">
        <f t="shared" si="4"/>
        <v>0.60173715131707339</v>
      </c>
      <c r="P37" s="76">
        <f>分析係数表!C40</f>
        <v>0.9626016260162602</v>
      </c>
      <c r="Q37" s="82">
        <f t="shared" si="5"/>
        <v>0.57923316029220728</v>
      </c>
      <c r="R37" s="83">
        <v>0.58026522544115755</v>
      </c>
      <c r="S37" s="84">
        <f t="shared" si="6"/>
        <v>0.58077726644769234</v>
      </c>
      <c r="T37" s="85">
        <f>分析係数表!F40</f>
        <v>0.70414515272885203</v>
      </c>
      <c r="U37" s="86">
        <f t="shared" si="7"/>
        <v>0.40895149698425554</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投入係数表!E38</f>
        <v>0</v>
      </c>
      <c r="E38" s="77">
        <f t="shared" si="0"/>
        <v>0</v>
      </c>
      <c r="F38" s="76">
        <f>分析係数表!C41</f>
        <v>0.80407934786411506</v>
      </c>
      <c r="G38" s="77">
        <f t="shared" si="1"/>
        <v>0</v>
      </c>
      <c r="H38" s="77">
        <v>3.8718156675674777E-4</v>
      </c>
      <c r="I38" s="77">
        <f t="shared" si="2"/>
        <v>3.8718156675674777E-4</v>
      </c>
      <c r="J38" s="76">
        <f>分析係数表!G41</f>
        <v>0.44359889765752225</v>
      </c>
      <c r="K38" s="78">
        <f t="shared" si="3"/>
        <v>1.7175331620660568E-4</v>
      </c>
      <c r="L38" s="79"/>
      <c r="M38" s="80"/>
      <c r="N38" s="81">
        <f>分析係数表!H41</f>
        <v>5.117122701886706E-2</v>
      </c>
      <c r="O38" s="82">
        <f t="shared" si="4"/>
        <v>1.0312354294486177</v>
      </c>
      <c r="P38" s="76">
        <f>分析係数表!C41</f>
        <v>0.80407934786411506</v>
      </c>
      <c r="Q38" s="82">
        <f t="shared" si="5"/>
        <v>0.82919511160541515</v>
      </c>
      <c r="R38" s="83">
        <v>0.84426112432114797</v>
      </c>
      <c r="S38" s="84">
        <f t="shared" si="6"/>
        <v>0.84464830588790474</v>
      </c>
      <c r="T38" s="85">
        <f>分析係数表!F41</f>
        <v>0.54800826756858323</v>
      </c>
      <c r="U38" s="86">
        <f t="shared" si="7"/>
        <v>0.46287425481436945</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投入係数表!E39</f>
        <v>0</v>
      </c>
      <c r="E39" s="77">
        <f>$C$7*D39</f>
        <v>0</v>
      </c>
      <c r="F39" s="76">
        <f>分析係数表!C42</f>
        <v>0.72084063047285463</v>
      </c>
      <c r="G39" s="77">
        <f>E39*F39</f>
        <v>0</v>
      </c>
      <c r="H39" s="77">
        <v>3.0978870961579966E-3</v>
      </c>
      <c r="I39" s="77">
        <f>C39+H39</f>
        <v>3.0978870961579966E-3</v>
      </c>
      <c r="J39" s="76">
        <f>分析係数表!G42</f>
        <v>0.48553519768563164</v>
      </c>
      <c r="K39" s="78">
        <f>I39*J39</f>
        <v>1.5041332236408402E-3</v>
      </c>
      <c r="L39" s="79"/>
      <c r="M39" s="80"/>
      <c r="N39" s="81">
        <f>分析係数表!H42</f>
        <v>1.3345272329654056E-2</v>
      </c>
      <c r="O39" s="82">
        <f t="shared" si="4"/>
        <v>0.26894249842602758</v>
      </c>
      <c r="P39" s="76">
        <f>分析係数表!C42</f>
        <v>0.72084063047285463</v>
      </c>
      <c r="Q39" s="82">
        <f>O39*P39</f>
        <v>0.19386468012636243</v>
      </c>
      <c r="R39" s="83">
        <v>0.20383340327794894</v>
      </c>
      <c r="S39" s="84">
        <f>I39+R39</f>
        <v>0.20693129037410693</v>
      </c>
      <c r="T39" s="85">
        <f>分析係数表!F42</f>
        <v>0.55737704918032782</v>
      </c>
      <c r="U39" s="86">
        <f>S39*T39</f>
        <v>0.1153387520117973</v>
      </c>
      <c r="V39" s="87">
        <f>分析係数表!D42</f>
        <v>0.19961427193828352</v>
      </c>
      <c r="W39" s="167">
        <f t="shared" si="8"/>
        <v>0</v>
      </c>
      <c r="X39" s="76">
        <f>分析係数表!E42</f>
        <v>0.15043394406943106</v>
      </c>
      <c r="Y39" s="166">
        <f t="shared" si="9"/>
        <v>0</v>
      </c>
    </row>
    <row r="40" spans="1:25" x14ac:dyDescent="0.2">
      <c r="A40" s="6" t="s">
        <v>195</v>
      </c>
      <c r="B40" s="5" t="s">
        <v>41</v>
      </c>
      <c r="C40" s="90"/>
      <c r="D40" s="76">
        <f>投入係数表!E40</f>
        <v>0</v>
      </c>
      <c r="E40" s="77">
        <f>$C$7*D40</f>
        <v>0</v>
      </c>
      <c r="F40" s="76">
        <f>分析係数表!C43</f>
        <v>0.38963327337469256</v>
      </c>
      <c r="G40" s="77">
        <f>E40*F40</f>
        <v>0</v>
      </c>
      <c r="H40" s="77">
        <v>0.28390089798790225</v>
      </c>
      <c r="I40" s="77">
        <f>C40+H40</f>
        <v>0.28390089798790225</v>
      </c>
      <c r="J40" s="76">
        <f>分析係数表!G43</f>
        <v>0.33758167298539971</v>
      </c>
      <c r="K40" s="78">
        <f>I40*J40</f>
        <v>9.5839740104813331E-2</v>
      </c>
      <c r="L40" s="79"/>
      <c r="M40" s="80"/>
      <c r="N40" s="81">
        <f>分析係数表!H43</f>
        <v>3.6299140736659033E-2</v>
      </c>
      <c r="O40" s="82">
        <f t="shared" si="4"/>
        <v>0.73152359571879511</v>
      </c>
      <c r="P40" s="76">
        <f>分析係数表!C43</f>
        <v>0.38963327337469256</v>
      </c>
      <c r="Q40" s="82">
        <f>O40*P40</f>
        <v>0.28502593315073937</v>
      </c>
      <c r="R40" s="83">
        <v>0.5095191665229718</v>
      </c>
      <c r="S40" s="84">
        <f>I40+R40</f>
        <v>0.79342006451087399</v>
      </c>
      <c r="T40" s="85">
        <f>分析係数表!F43</f>
        <v>0.6053884004194563</v>
      </c>
      <c r="U40" s="86">
        <f>S40*T40</f>
        <v>0.48032730371493981</v>
      </c>
      <c r="V40" s="87">
        <f>分析係数表!D43</f>
        <v>0.1323707348552069</v>
      </c>
      <c r="W40" s="167">
        <f t="shared" si="8"/>
        <v>0</v>
      </c>
      <c r="X40" s="76">
        <f>分析係数表!E43</f>
        <v>0.1111559248205211</v>
      </c>
      <c r="Y40" s="166">
        <f t="shared" si="9"/>
        <v>0</v>
      </c>
    </row>
    <row r="41" spans="1:25" x14ac:dyDescent="0.2">
      <c r="A41" s="6" t="s">
        <v>341</v>
      </c>
      <c r="B41" s="5" t="s">
        <v>42</v>
      </c>
      <c r="C41" s="90"/>
      <c r="D41" s="76">
        <f>投入係数表!E41</f>
        <v>0</v>
      </c>
      <c r="E41" s="77">
        <f>$C$7*D41</f>
        <v>0</v>
      </c>
      <c r="F41" s="76">
        <f>分析係数表!C44</f>
        <v>0.46868809379421872</v>
      </c>
      <c r="G41" s="77">
        <f>E41*F41</f>
        <v>0</v>
      </c>
      <c r="H41" s="77">
        <v>3.2821312583154786E-3</v>
      </c>
      <c r="I41" s="77">
        <f>C41+H41</f>
        <v>3.2821312583154786E-3</v>
      </c>
      <c r="J41" s="76">
        <f>分析係数表!G44</f>
        <v>0.26169007702763936</v>
      </c>
      <c r="K41" s="78">
        <f>I41*J41</f>
        <v>8.5890118180340048E-4</v>
      </c>
      <c r="L41" s="79"/>
      <c r="M41" s="80"/>
      <c r="N41" s="81">
        <f>分析係数表!H44</f>
        <v>0.11189365109431233</v>
      </c>
      <c r="O41" s="82">
        <f t="shared" si="4"/>
        <v>2.2549527158352611</v>
      </c>
      <c r="P41" s="76">
        <f>分析係数表!C44</f>
        <v>0.46868809379421872</v>
      </c>
      <c r="Q41" s="82">
        <f>O41*P41</f>
        <v>1.056869489980925</v>
      </c>
      <c r="R41" s="83">
        <v>1.0740829467355728</v>
      </c>
      <c r="S41" s="84">
        <f>I41+R41</f>
        <v>1.0773650779938884</v>
      </c>
      <c r="T41" s="85">
        <f>分析係数表!F44</f>
        <v>0.56748980516538283</v>
      </c>
      <c r="U41" s="86">
        <f>S41*T41</f>
        <v>0.61139369820273914</v>
      </c>
      <c r="V41" s="87">
        <f>分析係数表!D44</f>
        <v>0.1153375623017671</v>
      </c>
      <c r="W41" s="167">
        <f t="shared" si="8"/>
        <v>0</v>
      </c>
      <c r="X41" s="76">
        <f>分析係数表!E44</f>
        <v>8.8151336656094245E-2</v>
      </c>
      <c r="Y41" s="166">
        <f t="shared" si="9"/>
        <v>0</v>
      </c>
    </row>
    <row r="42" spans="1:25" x14ac:dyDescent="0.2">
      <c r="A42" s="6" t="s">
        <v>342</v>
      </c>
      <c r="B42" s="5" t="s">
        <v>279</v>
      </c>
      <c r="C42" s="90"/>
      <c r="D42" s="76">
        <f>投入係数表!E42</f>
        <v>0</v>
      </c>
      <c r="E42" s="77">
        <f>$C$7*D42</f>
        <v>0</v>
      </c>
      <c r="F42" s="76">
        <f>分析係数表!C45</f>
        <v>1</v>
      </c>
      <c r="G42" s="77">
        <f>E42*F42</f>
        <v>0</v>
      </c>
      <c r="H42" s="77">
        <v>2.3511725816212355E-2</v>
      </c>
      <c r="I42" s="77">
        <f>C42+H42</f>
        <v>2.3511725816212355E-2</v>
      </c>
      <c r="J42" s="76">
        <f>分析係数表!G45</f>
        <v>0</v>
      </c>
      <c r="K42" s="78">
        <f>I42*J42</f>
        <v>0</v>
      </c>
      <c r="L42" s="79"/>
      <c r="M42" s="80"/>
      <c r="N42" s="81">
        <f>分析係数表!H45</f>
        <v>0</v>
      </c>
      <c r="O42" s="82">
        <f t="shared" si="4"/>
        <v>0</v>
      </c>
      <c r="P42" s="76">
        <f>分析係数表!C45</f>
        <v>1</v>
      </c>
      <c r="Q42" s="82">
        <f>O42*P42</f>
        <v>0</v>
      </c>
      <c r="R42" s="83">
        <v>2.126389361546176E-2</v>
      </c>
      <c r="S42" s="84">
        <f>I42+R42</f>
        <v>4.4775619431674116E-2</v>
      </c>
      <c r="T42" s="85">
        <f>分析係数表!F45</f>
        <v>0</v>
      </c>
      <c r="U42" s="86">
        <f>S42*T42</f>
        <v>0</v>
      </c>
      <c r="V42" s="87">
        <f>分析係数表!D45</f>
        <v>0</v>
      </c>
      <c r="W42" s="167">
        <f t="shared" si="8"/>
        <v>0</v>
      </c>
      <c r="X42" s="76">
        <f>分析係数表!E45</f>
        <v>0</v>
      </c>
      <c r="Y42" s="166">
        <f t="shared" si="9"/>
        <v>0</v>
      </c>
    </row>
    <row r="43" spans="1:25" x14ac:dyDescent="0.2">
      <c r="A43" s="6" t="s">
        <v>343</v>
      </c>
      <c r="B43" s="5" t="s">
        <v>280</v>
      </c>
      <c r="C43" s="90"/>
      <c r="D43" s="76">
        <f>投入係数表!E43</f>
        <v>0</v>
      </c>
      <c r="E43" s="77">
        <f>$C$7*D43</f>
        <v>0</v>
      </c>
      <c r="F43" s="76">
        <f>分析係数表!C46</f>
        <v>0.536069455406472</v>
      </c>
      <c r="G43" s="77">
        <f>E43*F43</f>
        <v>0</v>
      </c>
      <c r="H43" s="77">
        <v>4.6165085588278365E-2</v>
      </c>
      <c r="I43" s="77">
        <f>C43+H43</f>
        <v>4.6165085588278365E-2</v>
      </c>
      <c r="J43" s="76">
        <f>分析係数表!G46</f>
        <v>9.4007050528789656E-3</v>
      </c>
      <c r="K43" s="78">
        <f>I43*J43</f>
        <v>4.3398435335631832E-4</v>
      </c>
      <c r="L43" s="79"/>
      <c r="M43" s="80"/>
      <c r="N43" s="81">
        <f>分析係数表!H46</f>
        <v>2.2310999374350673E-2</v>
      </c>
      <c r="O43" s="82">
        <f t="shared" si="4"/>
        <v>0.44962558769116956</v>
      </c>
      <c r="P43" s="76">
        <f>分析係数表!C46</f>
        <v>0.536069455406472</v>
      </c>
      <c r="Q43" s="82">
        <f>O43*P43</f>
        <v>0.24103054393042017</v>
      </c>
      <c r="R43" s="83">
        <v>0.27331647529341424</v>
      </c>
      <c r="S43" s="84">
        <f>I43+R43</f>
        <v>0.31948156088169261</v>
      </c>
      <c r="T43" s="85">
        <f>分析係数表!F46</f>
        <v>0.31345475910693305</v>
      </c>
      <c r="U43" s="86">
        <f>S43*T43</f>
        <v>0.10014301570527792</v>
      </c>
      <c r="V43" s="87">
        <f>分析係数表!D46</f>
        <v>1.7626321974148062E-3</v>
      </c>
      <c r="W43" s="167">
        <f t="shared" si="8"/>
        <v>0</v>
      </c>
      <c r="X43" s="76">
        <f>分析係数表!E46</f>
        <v>4.4065804935370153E-3</v>
      </c>
      <c r="Y43" s="166">
        <f t="shared" si="9"/>
        <v>0</v>
      </c>
    </row>
    <row r="44" spans="1:25" x14ac:dyDescent="0.2">
      <c r="A44" s="192">
        <v>40</v>
      </c>
      <c r="B44" s="14" t="s">
        <v>151</v>
      </c>
      <c r="C44" s="197">
        <f>SUM(C5:C43)</f>
        <v>100</v>
      </c>
      <c r="D44" s="92">
        <f>投入係数表!E44</f>
        <v>0.42857142857142855</v>
      </c>
      <c r="E44" s="91">
        <f>SUM(E5:E43)</f>
        <v>42.857142857142854</v>
      </c>
      <c r="F44" s="92">
        <f>分析係数表!C47</f>
        <v>0.44522465035354009</v>
      </c>
      <c r="G44" s="91">
        <f>SUM(G5:G43)</f>
        <v>10.084756544084152</v>
      </c>
      <c r="H44" s="91">
        <f>SUM(H5:H43)</f>
        <v>11.406343524604848</v>
      </c>
      <c r="I44" s="91">
        <f>SUM(I5:I43)</f>
        <v>111.40634352460484</v>
      </c>
      <c r="J44" s="92">
        <f>分析係数表!G47</f>
        <v>0.26635660586338372</v>
      </c>
      <c r="K44" s="93">
        <f>SUM(K5:K43)</f>
        <v>32.124296824438034</v>
      </c>
      <c r="L44" s="94">
        <f>最終需要_まとめ!$L$33</f>
        <v>0.62733333333333341</v>
      </c>
      <c r="M44" s="91">
        <f>K44*L44</f>
        <v>20.15264220786413</v>
      </c>
      <c r="N44" s="95">
        <f>分析係数表!H47</f>
        <v>1</v>
      </c>
      <c r="O44" s="109">
        <f t="shared" si="4"/>
        <v>20.15264220786413</v>
      </c>
      <c r="P44" s="92">
        <f>分析係数表!C47</f>
        <v>0.44522465035354009</v>
      </c>
      <c r="Q44" s="96">
        <f>SUM(Q5:Q43)</f>
        <v>9.7900123416059621</v>
      </c>
      <c r="R44" s="91">
        <f>SUM(R5:R43)</f>
        <v>10.981633201754384</v>
      </c>
      <c r="S44" s="97">
        <f>SUM(S5:S43)</f>
        <v>122.38797672635923</v>
      </c>
      <c r="T44" s="98">
        <f>分析係数表!F47</f>
        <v>0.51444037128882703</v>
      </c>
      <c r="U44" s="99">
        <f>SUM(U5:U43)</f>
        <v>70.880822660132438</v>
      </c>
      <c r="V44" s="100">
        <f>分析係数表!D47</f>
        <v>9.5757819315252443E-2</v>
      </c>
      <c r="W44" s="164">
        <f>SUM(W5:W43)</f>
        <v>16</v>
      </c>
      <c r="X44" s="92">
        <f>分析係数表!E47</f>
        <v>7.8077982415729788E-2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305</v>
      </c>
      <c r="S2" s="3" t="s">
        <v>153</v>
      </c>
      <c r="U2" s="64" t="s">
        <v>210</v>
      </c>
      <c r="W2" s="3" t="s">
        <v>130</v>
      </c>
      <c r="Y2" s="3" t="s">
        <v>154</v>
      </c>
    </row>
    <row r="3" spans="1:25" ht="44" x14ac:dyDescent="0.2">
      <c r="B3" s="65"/>
      <c r="C3" s="66" t="s">
        <v>228</v>
      </c>
      <c r="D3" s="66" t="s">
        <v>249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投入係数表!F5</f>
        <v>0</v>
      </c>
      <c r="E5" s="77">
        <f t="shared" ref="E5:E38" si="0">$C$8*D5</f>
        <v>0</v>
      </c>
      <c r="F5" s="76">
        <f>分析係数表!C8</f>
        <v>0.25708080716677228</v>
      </c>
      <c r="G5" s="77">
        <f t="shared" ref="G5:G38" si="1">E5*F5</f>
        <v>0</v>
      </c>
      <c r="H5" s="77">
        <f t="array" ref="H5:H43">MMULT(逆行列係数!C5:AO43,'4'!G5:G43)</f>
        <v>1.5761586911057677E-4</v>
      </c>
      <c r="I5" s="77">
        <f t="shared" ref="I5:I38" si="2">C5+H5</f>
        <v>1.5761586911057677E-4</v>
      </c>
      <c r="J5" s="76">
        <f>分析係数表!G8</f>
        <v>0.11961316593145571</v>
      </c>
      <c r="K5" s="78">
        <f t="shared" ref="K5:K38" si="3">I5*J5</f>
        <v>1.8852933105354023E-5</v>
      </c>
      <c r="L5" s="79" t="s">
        <v>181</v>
      </c>
      <c r="M5" s="80" t="s">
        <v>181</v>
      </c>
      <c r="N5" s="81">
        <f>分析係数表!H8</f>
        <v>1.1829938181254628E-2</v>
      </c>
      <c r="O5" s="82">
        <f t="shared" ref="O5:O43" si="4">$M$44*N5</f>
        <v>0.35329663070170403</v>
      </c>
      <c r="P5" s="76">
        <f>分析係数表!C8</f>
        <v>0.25708080716677228</v>
      </c>
      <c r="Q5" s="82">
        <f t="shared" ref="Q5:Q38" si="5">O5*P5</f>
        <v>9.0825782990095139E-2</v>
      </c>
      <c r="R5" s="83">
        <f t="array" ref="R5:R43">MMULT(逆行列係数!C5:AO43,'4'!Q5:Q43)</f>
        <v>0.13168163100873018</v>
      </c>
      <c r="S5" s="84">
        <f t="shared" ref="S5:S38" si="6">I5+R5</f>
        <v>0.13183924687784077</v>
      </c>
      <c r="T5" s="85">
        <f>分析係数表!F8</f>
        <v>0.4511367492365117</v>
      </c>
      <c r="U5" s="86">
        <f t="shared" ref="U5:U43" si="7">S5*T5</f>
        <v>5.9477529258259006E-2</v>
      </c>
      <c r="V5" s="87">
        <f>分析係数表!D8</f>
        <v>0.32558534102477094</v>
      </c>
      <c r="W5" s="167">
        <f t="shared" ref="W5:W43" si="8">ROUND(S5*V5,0)</f>
        <v>0</v>
      </c>
      <c r="X5" s="76">
        <f>分析係数表!E8</f>
        <v>0.2662029182219206</v>
      </c>
      <c r="Y5" s="166">
        <f t="shared" ref="Y5:Y43" si="9">ROUND(S5*X5,0)</f>
        <v>0</v>
      </c>
    </row>
    <row r="6" spans="1:25" x14ac:dyDescent="0.2">
      <c r="A6" s="6" t="s">
        <v>220</v>
      </c>
      <c r="B6" s="5" t="s">
        <v>266</v>
      </c>
      <c r="C6" s="90"/>
      <c r="D6" s="76">
        <f>投入係数表!F6</f>
        <v>0</v>
      </c>
      <c r="E6" s="77">
        <f t="shared" si="0"/>
        <v>0</v>
      </c>
      <c r="F6" s="76">
        <f>分析係数表!C9</f>
        <v>5.5710306406685284E-2</v>
      </c>
      <c r="G6" s="77">
        <f t="shared" si="1"/>
        <v>0</v>
      </c>
      <c r="H6" s="77">
        <v>2.1585577646465536E-5</v>
      </c>
      <c r="I6" s="77">
        <f t="shared" si="2"/>
        <v>2.1585577646465536E-5</v>
      </c>
      <c r="J6" s="76">
        <f>分析係数表!G9</f>
        <v>0.27272727272727271</v>
      </c>
      <c r="K6" s="78">
        <f t="shared" si="3"/>
        <v>5.8869757217633275E-6</v>
      </c>
      <c r="L6" s="79"/>
      <c r="M6" s="80"/>
      <c r="N6" s="81">
        <f>分析係数表!H9</f>
        <v>6.1990942434522072E-4</v>
      </c>
      <c r="O6" s="82">
        <f t="shared" si="4"/>
        <v>1.8513360560787985E-2</v>
      </c>
      <c r="P6" s="76">
        <f>分析係数表!C9</f>
        <v>5.5710306406685284E-2</v>
      </c>
      <c r="Q6" s="82">
        <f t="shared" si="5"/>
        <v>1.0313849894589416E-3</v>
      </c>
      <c r="R6" s="83">
        <v>1.1985686505190858E-3</v>
      </c>
      <c r="S6" s="84">
        <f t="shared" si="6"/>
        <v>1.2201542281655513E-3</v>
      </c>
      <c r="T6" s="85">
        <f>分析係数表!F9</f>
        <v>0.77272727272727271</v>
      </c>
      <c r="U6" s="86">
        <f t="shared" si="7"/>
        <v>9.4284644903701688E-4</v>
      </c>
      <c r="V6" s="87">
        <f>分析係数表!D9</f>
        <v>0</v>
      </c>
      <c r="W6" s="167">
        <f t="shared" si="8"/>
        <v>0</v>
      </c>
      <c r="X6" s="76">
        <f>分析係数表!E9</f>
        <v>0</v>
      </c>
      <c r="Y6" s="166">
        <f t="shared" si="9"/>
        <v>0</v>
      </c>
    </row>
    <row r="7" spans="1:25" x14ac:dyDescent="0.2">
      <c r="A7" s="6" t="s">
        <v>221</v>
      </c>
      <c r="B7" s="5" t="s">
        <v>267</v>
      </c>
      <c r="C7" s="90"/>
      <c r="D7" s="76">
        <f>投入係数表!F7</f>
        <v>0</v>
      </c>
      <c r="E7" s="77">
        <f t="shared" si="0"/>
        <v>0</v>
      </c>
      <c r="F7" s="76">
        <f>分析係数表!C10</f>
        <v>2.7964205816555232E-3</v>
      </c>
      <c r="G7" s="77">
        <f t="shared" si="1"/>
        <v>0</v>
      </c>
      <c r="H7" s="77">
        <v>8.9170657783201347E-7</v>
      </c>
      <c r="I7" s="77">
        <f t="shared" si="2"/>
        <v>8.9170657783201347E-7</v>
      </c>
      <c r="J7" s="76">
        <f>分析係数表!G10</f>
        <v>0.2857142857142857</v>
      </c>
      <c r="K7" s="78">
        <f t="shared" si="3"/>
        <v>2.5477330795200381E-7</v>
      </c>
      <c r="L7" s="79"/>
      <c r="M7" s="80"/>
      <c r="N7" s="81">
        <f>分析係数表!H10</f>
        <v>1.205379436226818E-3</v>
      </c>
      <c r="O7" s="82">
        <f t="shared" si="4"/>
        <v>3.5998201090421081E-2</v>
      </c>
      <c r="P7" s="76">
        <f>分析係数表!C10</f>
        <v>2.7964205816555232E-3</v>
      </c>
      <c r="Q7" s="82">
        <f t="shared" si="5"/>
        <v>1.0066611043182781E-4</v>
      </c>
      <c r="R7" s="83">
        <v>1.7857803452677934E-4</v>
      </c>
      <c r="S7" s="84">
        <f t="shared" si="6"/>
        <v>1.7946974110461135E-4</v>
      </c>
      <c r="T7" s="85">
        <f>分析係数表!F10</f>
        <v>0.5714285714285714</v>
      </c>
      <c r="U7" s="86">
        <f t="shared" si="7"/>
        <v>1.0255413777406362E-4</v>
      </c>
      <c r="V7" s="87">
        <f>分析係数表!D10</f>
        <v>0.14285714285714285</v>
      </c>
      <c r="W7" s="167">
        <f t="shared" si="8"/>
        <v>0</v>
      </c>
      <c r="X7" s="76">
        <f>分析係数表!E10</f>
        <v>0</v>
      </c>
      <c r="Y7" s="166">
        <f t="shared" si="9"/>
        <v>0</v>
      </c>
    </row>
    <row r="8" spans="1:25" x14ac:dyDescent="0.2">
      <c r="A8" s="6" t="s">
        <v>222</v>
      </c>
      <c r="B8" s="5" t="s">
        <v>27</v>
      </c>
      <c r="C8" s="75">
        <f>最終需要_まとめ!C9</f>
        <v>100</v>
      </c>
      <c r="D8" s="76">
        <f>投入係数表!F8</f>
        <v>0</v>
      </c>
      <c r="E8" s="77">
        <f t="shared" si="0"/>
        <v>0</v>
      </c>
      <c r="F8" s="76">
        <f>分析係数表!C11</f>
        <v>6.4759848893686245E-3</v>
      </c>
      <c r="G8" s="77">
        <f t="shared" si="1"/>
        <v>0</v>
      </c>
      <c r="H8" s="77">
        <v>1.7259824195438994E-3</v>
      </c>
      <c r="I8" s="77">
        <f t="shared" si="2"/>
        <v>100.00172598241954</v>
      </c>
      <c r="J8" s="76">
        <f>分析係数表!G11</f>
        <v>0.45</v>
      </c>
      <c r="K8" s="78">
        <f t="shared" si="3"/>
        <v>45.000776692088799</v>
      </c>
      <c r="L8" s="79"/>
      <c r="M8" s="80"/>
      <c r="N8" s="81">
        <f>分析係数表!H11</f>
        <v>-2.2959608309082246E-5</v>
      </c>
      <c r="O8" s="82">
        <f t="shared" si="4"/>
        <v>-6.8568002076992531E-4</v>
      </c>
      <c r="P8" s="76">
        <f>分析係数表!C11</f>
        <v>6.4759848893686245E-3</v>
      </c>
      <c r="Q8" s="82">
        <f t="shared" si="5"/>
        <v>-4.4404534534480005E-6</v>
      </c>
      <c r="R8" s="83">
        <v>2.312216364025532E-4</v>
      </c>
      <c r="S8" s="84">
        <f t="shared" si="6"/>
        <v>100.00195720405594</v>
      </c>
      <c r="T8" s="85">
        <f>分析係数表!F11</f>
        <v>0.7</v>
      </c>
      <c r="U8" s="86">
        <f t="shared" si="7"/>
        <v>70.001370042839156</v>
      </c>
      <c r="V8" s="87">
        <f>分析係数表!D11</f>
        <v>0</v>
      </c>
      <c r="W8" s="167">
        <f t="shared" si="8"/>
        <v>0</v>
      </c>
      <c r="X8" s="76">
        <f>分析係数表!E11</f>
        <v>0</v>
      </c>
      <c r="Y8" s="166">
        <f t="shared" si="9"/>
        <v>0</v>
      </c>
    </row>
    <row r="9" spans="1:25" x14ac:dyDescent="0.2">
      <c r="A9" s="6" t="s">
        <v>223</v>
      </c>
      <c r="B9" s="5" t="s">
        <v>191</v>
      </c>
      <c r="C9" s="90"/>
      <c r="D9" s="76">
        <f>投入係数表!F9</f>
        <v>0</v>
      </c>
      <c r="E9" s="77">
        <f t="shared" si="0"/>
        <v>0</v>
      </c>
      <c r="F9" s="76">
        <f>分析係数表!C12</f>
        <v>0.17595248540478525</v>
      </c>
      <c r="G9" s="77">
        <f t="shared" si="1"/>
        <v>0</v>
      </c>
      <c r="H9" s="77">
        <v>1.5364749749146296E-4</v>
      </c>
      <c r="I9" s="77">
        <f t="shared" si="2"/>
        <v>1.5364749749146296E-4</v>
      </c>
      <c r="J9" s="76">
        <f>分析係数表!G12</f>
        <v>0.14349788595589075</v>
      </c>
      <c r="K9" s="78">
        <f t="shared" si="3"/>
        <v>2.2048091072437961E-5</v>
      </c>
      <c r="L9" s="79"/>
      <c r="M9" s="80"/>
      <c r="N9" s="81">
        <f>分析係数表!H12</f>
        <v>9.2205786969274298E-2</v>
      </c>
      <c r="O9" s="82">
        <f t="shared" si="4"/>
        <v>2.7536909634120201</v>
      </c>
      <c r="P9" s="76">
        <f>分析係数表!C12</f>
        <v>0.17595248540478525</v>
      </c>
      <c r="Q9" s="82">
        <f t="shared" si="5"/>
        <v>0.48451876904904251</v>
      </c>
      <c r="R9" s="83">
        <v>0.53869183839273937</v>
      </c>
      <c r="S9" s="84">
        <f t="shared" si="6"/>
        <v>0.53884548589023085</v>
      </c>
      <c r="T9" s="85">
        <f>分析係数表!F12</f>
        <v>0.29285224545766197</v>
      </c>
      <c r="U9" s="86">
        <f t="shared" si="7"/>
        <v>0.157802110497679</v>
      </c>
      <c r="V9" s="87">
        <f>分析係数表!D12</f>
        <v>4.4880585075991318E-2</v>
      </c>
      <c r="W9" s="167">
        <f t="shared" si="8"/>
        <v>0</v>
      </c>
      <c r="X9" s="76">
        <f>分析係数表!E12</f>
        <v>4.4223517312307163E-2</v>
      </c>
      <c r="Y9" s="166">
        <f t="shared" si="9"/>
        <v>0</v>
      </c>
    </row>
    <row r="10" spans="1:25" x14ac:dyDescent="0.2">
      <c r="A10" s="6" t="s">
        <v>224</v>
      </c>
      <c r="B10" s="5" t="s">
        <v>28</v>
      </c>
      <c r="C10" s="90"/>
      <c r="D10" s="76">
        <f>投入係数表!F10</f>
        <v>0</v>
      </c>
      <c r="E10" s="77">
        <f t="shared" si="0"/>
        <v>0</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0.42100753275273417</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投入係数表!F11</f>
        <v>0</v>
      </c>
      <c r="E11" s="77">
        <f t="shared" si="0"/>
        <v>0</v>
      </c>
      <c r="F11" s="76">
        <f>分析係数表!C14</f>
        <v>0.19640062597809071</v>
      </c>
      <c r="G11" s="77">
        <f t="shared" si="1"/>
        <v>0</v>
      </c>
      <c r="H11" s="77">
        <v>1.1974121427755715E-2</v>
      </c>
      <c r="I11" s="77">
        <f t="shared" si="2"/>
        <v>1.1974121427755715E-2</v>
      </c>
      <c r="J11" s="76">
        <f>分析係数表!G14</f>
        <v>0.16773857118025379</v>
      </c>
      <c r="K11" s="78">
        <f t="shared" si="3"/>
        <v>2.0085220194306043E-3</v>
      </c>
      <c r="L11" s="79"/>
      <c r="M11" s="80"/>
      <c r="N11" s="81">
        <f>分析係数表!H14</f>
        <v>1.1652001216859241E-3</v>
      </c>
      <c r="O11" s="82">
        <f t="shared" si="4"/>
        <v>3.4798261054073715E-2</v>
      </c>
      <c r="P11" s="76">
        <f>分析係数表!C14</f>
        <v>0.19640062597809071</v>
      </c>
      <c r="Q11" s="82">
        <f t="shared" si="5"/>
        <v>6.8344002539690923E-3</v>
      </c>
      <c r="R11" s="83">
        <v>3.8331920646139314E-2</v>
      </c>
      <c r="S11" s="84">
        <f t="shared" si="6"/>
        <v>5.0306042073895031E-2</v>
      </c>
      <c r="T11" s="85">
        <f>分析係数表!F14</f>
        <v>0.31948548583347819</v>
      </c>
      <c r="U11" s="86">
        <f t="shared" si="7"/>
        <v>1.6072050292337749E-2</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投入係数表!F12</f>
        <v>0</v>
      </c>
      <c r="E12" s="77">
        <f t="shared" si="0"/>
        <v>0</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0.25370160768487238</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投入係数表!F13</f>
        <v>0.05</v>
      </c>
      <c r="E13" s="77">
        <f t="shared" si="0"/>
        <v>5</v>
      </c>
      <c r="F13" s="76">
        <f>分析係数表!C16</f>
        <v>6.4643221946592777E-2</v>
      </c>
      <c r="G13" s="77">
        <f t="shared" si="1"/>
        <v>0.32321610973296389</v>
      </c>
      <c r="H13" s="77">
        <v>0.3267367800567777</v>
      </c>
      <c r="I13" s="77">
        <f t="shared" si="2"/>
        <v>0.3267367800567777</v>
      </c>
      <c r="J13" s="76">
        <f>分析係数表!G16</f>
        <v>3.2854209445585217E-2</v>
      </c>
      <c r="K13" s="78">
        <f t="shared" si="3"/>
        <v>1.0734678605561486E-2</v>
      </c>
      <c r="L13" s="79"/>
      <c r="M13" s="80"/>
      <c r="N13" s="81">
        <f>分析係数表!H16</f>
        <v>1.6731814555243689E-2</v>
      </c>
      <c r="O13" s="82">
        <f t="shared" si="4"/>
        <v>0.49968931513608317</v>
      </c>
      <c r="P13" s="76">
        <f>分析係数表!C16</f>
        <v>6.4643221946592777E-2</v>
      </c>
      <c r="Q13" s="82">
        <f t="shared" si="5"/>
        <v>3.2301527302682764E-2</v>
      </c>
      <c r="R13" s="83">
        <v>3.8314874451115775E-2</v>
      </c>
      <c r="S13" s="84">
        <f t="shared" si="6"/>
        <v>0.36505165450789345</v>
      </c>
      <c r="T13" s="85">
        <f>分析係数表!F16</f>
        <v>0.28747433264887062</v>
      </c>
      <c r="U13" s="86">
        <f t="shared" si="7"/>
        <v>0.10494298076202276</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投入係数表!F14</f>
        <v>0</v>
      </c>
      <c r="E14" s="77">
        <f t="shared" si="0"/>
        <v>0</v>
      </c>
      <c r="F14" s="76">
        <f>分析係数表!C17</f>
        <v>7.1833954921355581E-2</v>
      </c>
      <c r="G14" s="77">
        <f t="shared" si="1"/>
        <v>0</v>
      </c>
      <c r="H14" s="77">
        <v>2.9561068920200056E-3</v>
      </c>
      <c r="I14" s="77">
        <f t="shared" si="2"/>
        <v>2.9561068920200056E-3</v>
      </c>
      <c r="J14" s="76">
        <f>分析係数表!G17</f>
        <v>0.22404227212681638</v>
      </c>
      <c r="K14" s="78">
        <f t="shared" si="3"/>
        <v>6.622929047379035E-4</v>
      </c>
      <c r="L14" s="79"/>
      <c r="M14" s="80"/>
      <c r="N14" s="81">
        <f>分析係数表!H17</f>
        <v>2.8642111365580103E-3</v>
      </c>
      <c r="O14" s="82">
        <f t="shared" si="4"/>
        <v>8.5538582591048185E-2</v>
      </c>
      <c r="P14" s="76">
        <f>分析係数表!C17</f>
        <v>7.1833954921355581E-2</v>
      </c>
      <c r="Q14" s="82">
        <f t="shared" si="5"/>
        <v>6.1445746858820064E-3</v>
      </c>
      <c r="R14" s="83">
        <v>1.4172406128199552E-2</v>
      </c>
      <c r="S14" s="84">
        <f t="shared" si="6"/>
        <v>1.7128513020219557E-2</v>
      </c>
      <c r="T14" s="85">
        <f>分析係数表!F17</f>
        <v>0.35984147952443857</v>
      </c>
      <c r="U14" s="86">
        <f t="shared" si="7"/>
        <v>6.1635494672494153E-3</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投入係数表!F15</f>
        <v>0</v>
      </c>
      <c r="E15" s="77">
        <f t="shared" si="0"/>
        <v>0</v>
      </c>
      <c r="F15" s="76">
        <f>分析係数表!C18</f>
        <v>8.5547050877982866E-2</v>
      </c>
      <c r="G15" s="77">
        <f t="shared" si="1"/>
        <v>0</v>
      </c>
      <c r="H15" s="77">
        <v>1.1579365450923834E-3</v>
      </c>
      <c r="I15" s="77">
        <f t="shared" si="2"/>
        <v>1.1579365450923834E-3</v>
      </c>
      <c r="J15" s="76">
        <f>分析係数表!G18</f>
        <v>0.21485411140583555</v>
      </c>
      <c r="K15" s="78">
        <f t="shared" si="3"/>
        <v>2.4878742746016724E-4</v>
      </c>
      <c r="L15" s="79"/>
      <c r="M15" s="80"/>
      <c r="N15" s="81">
        <f>分析係数表!H18</f>
        <v>4.4771236202710384E-4</v>
      </c>
      <c r="O15" s="82">
        <f t="shared" si="4"/>
        <v>1.3370760405013546E-2</v>
      </c>
      <c r="P15" s="76">
        <f>分析係数表!C18</f>
        <v>8.5547050877982866E-2</v>
      </c>
      <c r="Q15" s="82">
        <f t="shared" si="5"/>
        <v>1.1438291206450127E-3</v>
      </c>
      <c r="R15" s="83">
        <v>2.8483448216197766E-3</v>
      </c>
      <c r="S15" s="84">
        <f t="shared" si="6"/>
        <v>4.0062813667121602E-3</v>
      </c>
      <c r="T15" s="85">
        <f>分析係数表!F18</f>
        <v>0.45800176834659595</v>
      </c>
      <c r="U15" s="86">
        <f t="shared" si="7"/>
        <v>1.8348839504481866E-3</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投入係数表!F16</f>
        <v>0</v>
      </c>
      <c r="E16" s="77">
        <f t="shared" si="0"/>
        <v>0</v>
      </c>
      <c r="F16" s="76">
        <f>分析係数表!C19</f>
        <v>0.13115875912408759</v>
      </c>
      <c r="G16" s="77">
        <f t="shared" si="1"/>
        <v>0</v>
      </c>
      <c r="H16" s="77">
        <v>8.5645486564562945E-2</v>
      </c>
      <c r="I16" s="77">
        <f t="shared" si="2"/>
        <v>8.5645486564562945E-2</v>
      </c>
      <c r="J16" s="76">
        <f>分析係数表!G19</f>
        <v>5.7684761281883587E-2</v>
      </c>
      <c r="K16" s="78">
        <f t="shared" si="3"/>
        <v>4.9404394473475813E-3</v>
      </c>
      <c r="L16" s="79"/>
      <c r="M16" s="80"/>
      <c r="N16" s="81">
        <f>分析係数表!H19</f>
        <v>-1.1479804154541123E-4</v>
      </c>
      <c r="O16" s="82">
        <f t="shared" si="4"/>
        <v>-3.4284001038496267E-3</v>
      </c>
      <c r="P16" s="76">
        <f>分析係数表!C19</f>
        <v>0.13115875912408759</v>
      </c>
      <c r="Q16" s="82">
        <f t="shared" si="5"/>
        <v>-4.4966470340181006E-4</v>
      </c>
      <c r="R16" s="83">
        <v>3.2342684485398366E-3</v>
      </c>
      <c r="S16" s="84">
        <f t="shared" si="6"/>
        <v>8.8879755013102787E-2</v>
      </c>
      <c r="T16" s="85">
        <f>分析係数表!F19</f>
        <v>0.24015696533682146</v>
      </c>
      <c r="U16" s="86">
        <f t="shared" si="7"/>
        <v>2.134509224382691E-2</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投入係数表!F17</f>
        <v>0</v>
      </c>
      <c r="E17" s="77">
        <f t="shared" si="0"/>
        <v>0</v>
      </c>
      <c r="F17" s="76">
        <f>分析係数表!C20</f>
        <v>0.10578609000584449</v>
      </c>
      <c r="G17" s="77">
        <f t="shared" si="1"/>
        <v>0</v>
      </c>
      <c r="H17" s="77">
        <v>1.9648820527411355E-2</v>
      </c>
      <c r="I17" s="77">
        <f t="shared" si="2"/>
        <v>1.9648820527411355E-2</v>
      </c>
      <c r="J17" s="76">
        <f>分析係数表!G20</f>
        <v>0.10007552870090634</v>
      </c>
      <c r="K17" s="78">
        <f t="shared" si="3"/>
        <v>1.9663661026299126E-3</v>
      </c>
      <c r="L17" s="79"/>
      <c r="M17" s="80"/>
      <c r="N17" s="81">
        <f>分析係数表!H20</f>
        <v>5.5677050149524447E-4</v>
      </c>
      <c r="O17" s="82">
        <f t="shared" si="4"/>
        <v>1.662774050367069E-2</v>
      </c>
      <c r="P17" s="76">
        <f>分析係数表!C20</f>
        <v>0.10578609000584449</v>
      </c>
      <c r="Q17" s="82">
        <f t="shared" si="5"/>
        <v>1.7589836535151337E-3</v>
      </c>
      <c r="R17" s="83">
        <v>5.552818186123399E-3</v>
      </c>
      <c r="S17" s="84">
        <f t="shared" si="6"/>
        <v>2.5201638713534754E-2</v>
      </c>
      <c r="T17" s="85">
        <f>分析係数表!F20</f>
        <v>0.22356495468277945</v>
      </c>
      <c r="U17" s="86">
        <f t="shared" si="7"/>
        <v>5.6342032169231773E-3</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投入係数表!F18</f>
        <v>0.05</v>
      </c>
      <c r="E18" s="77">
        <f t="shared" si="0"/>
        <v>5</v>
      </c>
      <c r="F18" s="76">
        <f>分析係数表!C21</f>
        <v>0.49326544021024965</v>
      </c>
      <c r="G18" s="77">
        <f t="shared" si="1"/>
        <v>2.4663272010512483</v>
      </c>
      <c r="H18" s="77">
        <v>2.5656201393725944</v>
      </c>
      <c r="I18" s="77">
        <f t="shared" si="2"/>
        <v>2.5656201393725944</v>
      </c>
      <c r="J18" s="76">
        <f>分析係数表!G21</f>
        <v>0.28516082529957654</v>
      </c>
      <c r="K18" s="78">
        <f t="shared" si="3"/>
        <v>0.73161435634870364</v>
      </c>
      <c r="L18" s="79"/>
      <c r="M18" s="80"/>
      <c r="N18" s="81">
        <f>分析係数表!H21</f>
        <v>9.2412423444056041E-4</v>
      </c>
      <c r="O18" s="82">
        <f t="shared" si="4"/>
        <v>2.7598620835989494E-2</v>
      </c>
      <c r="P18" s="76">
        <f>分析係数表!C21</f>
        <v>0.49326544021024965</v>
      </c>
      <c r="Q18" s="82">
        <f t="shared" si="5"/>
        <v>1.3613445855860126E-2</v>
      </c>
      <c r="R18" s="83">
        <v>3.8113329192358207E-2</v>
      </c>
      <c r="S18" s="84">
        <f t="shared" si="6"/>
        <v>2.6037334685649527</v>
      </c>
      <c r="T18" s="85">
        <f>分析係数表!F21</f>
        <v>0.42584917560140551</v>
      </c>
      <c r="U18" s="86">
        <f t="shared" si="7"/>
        <v>1.1087977510741731</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投入係数表!F19</f>
        <v>0</v>
      </c>
      <c r="E19" s="77">
        <f t="shared" si="0"/>
        <v>0</v>
      </c>
      <c r="F19" s="76">
        <f>分析係数表!C22</f>
        <v>6.9390630503698536E-2</v>
      </c>
      <c r="G19" s="77">
        <f t="shared" si="1"/>
        <v>0</v>
      </c>
      <c r="H19" s="77">
        <v>4.1311427885094116E-4</v>
      </c>
      <c r="I19" s="77">
        <f t="shared" si="2"/>
        <v>4.1311427885094116E-4</v>
      </c>
      <c r="J19" s="76">
        <f>分析係数表!G22</f>
        <v>0.19456830158086744</v>
      </c>
      <c r="K19" s="78">
        <f t="shared" si="3"/>
        <v>8.0378943594832487E-5</v>
      </c>
      <c r="L19" s="79"/>
      <c r="M19" s="80"/>
      <c r="N19" s="81">
        <f>分析係数表!H22</f>
        <v>4.5919216618164492E-5</v>
      </c>
      <c r="O19" s="82">
        <f t="shared" si="4"/>
        <v>1.3713600415398506E-3</v>
      </c>
      <c r="P19" s="76">
        <f>分析係数表!C22</f>
        <v>6.9390630503698536E-2</v>
      </c>
      <c r="Q19" s="82">
        <f t="shared" si="5"/>
        <v>9.5159537930028444E-5</v>
      </c>
      <c r="R19" s="83">
        <v>1.0615967137434983E-3</v>
      </c>
      <c r="S19" s="84">
        <f t="shared" si="6"/>
        <v>1.4747109925944395E-3</v>
      </c>
      <c r="T19" s="85">
        <f>分析係数表!F22</f>
        <v>0.41264693960275639</v>
      </c>
      <c r="U19" s="86">
        <f t="shared" si="7"/>
        <v>6.0853497789263859E-4</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投入係数表!F20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6.8568002076992531E-4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投入係数表!F21</f>
        <v>0</v>
      </c>
      <c r="E21" s="77">
        <f t="shared" si="0"/>
        <v>0</v>
      </c>
      <c r="F21" s="76">
        <f>分析係数表!C24</f>
        <v>0.34782608695652173</v>
      </c>
      <c r="G21" s="77">
        <f t="shared" si="1"/>
        <v>0</v>
      </c>
      <c r="H21" s="77">
        <v>1.6877516679991078E-3</v>
      </c>
      <c r="I21" s="77">
        <f t="shared" si="2"/>
        <v>1.6877516679991078E-3</v>
      </c>
      <c r="J21" s="76">
        <f>分析係数表!G24</f>
        <v>0.20816326530612245</v>
      </c>
      <c r="K21" s="78">
        <f t="shared" si="3"/>
        <v>3.5132789823654896E-4</v>
      </c>
      <c r="L21" s="79"/>
      <c r="M21" s="80"/>
      <c r="N21" s="81">
        <f>分析係数表!H24</f>
        <v>3.5587392879077485E-4</v>
      </c>
      <c r="O21" s="82">
        <f t="shared" si="4"/>
        <v>1.0628040321933844E-2</v>
      </c>
      <c r="P21" s="76">
        <f>分析係数表!C24</f>
        <v>0.34782608695652173</v>
      </c>
      <c r="Q21" s="82">
        <f t="shared" si="5"/>
        <v>3.6967096771943807E-3</v>
      </c>
      <c r="R21" s="83">
        <v>1.5348085639355212E-2</v>
      </c>
      <c r="S21" s="84">
        <f t="shared" si="6"/>
        <v>1.7035837307354321E-2</v>
      </c>
      <c r="T21" s="85">
        <f>分析係数表!F24</f>
        <v>0.39183673469387753</v>
      </c>
      <c r="U21" s="86">
        <f t="shared" si="7"/>
        <v>6.6752668632898563E-3</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投入係数表!F22</f>
        <v>0</v>
      </c>
      <c r="E22" s="77">
        <f t="shared" si="0"/>
        <v>0</v>
      </c>
      <c r="F22" s="76">
        <f>分析係数表!C25</f>
        <v>2.4457402008422391E-2</v>
      </c>
      <c r="G22" s="77">
        <f t="shared" si="1"/>
        <v>0</v>
      </c>
      <c r="H22" s="77">
        <v>3.2315501145033573E-4</v>
      </c>
      <c r="I22" s="77">
        <f t="shared" si="2"/>
        <v>3.2315501145033573E-4</v>
      </c>
      <c r="J22" s="76">
        <f>分析係数表!G25</f>
        <v>0.19696969696969696</v>
      </c>
      <c r="K22" s="78">
        <f t="shared" si="3"/>
        <v>6.3651744679611586E-5</v>
      </c>
      <c r="L22" s="79"/>
      <c r="M22" s="80"/>
      <c r="N22" s="81">
        <f>分析係数表!H25</f>
        <v>5.165911869543506E-4</v>
      </c>
      <c r="O22" s="82">
        <f t="shared" si="4"/>
        <v>1.5427800467323323E-2</v>
      </c>
      <c r="P22" s="76">
        <f>分析係数表!C25</f>
        <v>2.4457402008422391E-2</v>
      </c>
      <c r="Q22" s="82">
        <f t="shared" si="5"/>
        <v>3.7732391813505333E-4</v>
      </c>
      <c r="R22" s="83">
        <v>3.8183607217922582E-3</v>
      </c>
      <c r="S22" s="84">
        <f t="shared" si="6"/>
        <v>4.1415157332425935E-3</v>
      </c>
      <c r="T22" s="85">
        <f>分析係数表!F25</f>
        <v>0.35101010101010099</v>
      </c>
      <c r="U22" s="86">
        <f t="shared" si="7"/>
        <v>1.4537138558604053E-3</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投入係数表!F23</f>
        <v>0</v>
      </c>
      <c r="E23" s="77">
        <f t="shared" si="0"/>
        <v>0</v>
      </c>
      <c r="F23" s="76">
        <f>分析係数表!C26</f>
        <v>7.6803723816912361E-2</v>
      </c>
      <c r="G23" s="77">
        <f t="shared" si="1"/>
        <v>0</v>
      </c>
      <c r="H23" s="77">
        <v>4.3069794360844958E-4</v>
      </c>
      <c r="I23" s="77">
        <f t="shared" si="2"/>
        <v>4.3069794360844958E-4</v>
      </c>
      <c r="J23" s="76">
        <f>分析係数表!G26</f>
        <v>0.19661921708185054</v>
      </c>
      <c r="K23" s="78">
        <f t="shared" si="3"/>
        <v>8.4683492471056369E-5</v>
      </c>
      <c r="L23" s="79"/>
      <c r="M23" s="80"/>
      <c r="N23" s="81">
        <f>分析係数表!H26</f>
        <v>1.0945993261354961E-2</v>
      </c>
      <c r="O23" s="82">
        <f t="shared" si="4"/>
        <v>0.32689794990206189</v>
      </c>
      <c r="P23" s="76">
        <f>分析係数表!C26</f>
        <v>7.6803723816912361E-2</v>
      </c>
      <c r="Q23" s="82">
        <f t="shared" si="5"/>
        <v>2.5106979860592814E-2</v>
      </c>
      <c r="R23" s="83">
        <v>2.7092576896522353E-2</v>
      </c>
      <c r="S23" s="84">
        <f t="shared" si="6"/>
        <v>2.7523274840130802E-2</v>
      </c>
      <c r="T23" s="85">
        <f>分析係数表!F26</f>
        <v>0.33496441281138789</v>
      </c>
      <c r="U23" s="86">
        <f t="shared" si="7"/>
        <v>9.2193175954708596E-3</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投入係数表!F24</f>
        <v>0</v>
      </c>
      <c r="E24" s="77">
        <f t="shared" si="0"/>
        <v>0</v>
      </c>
      <c r="F24" s="76">
        <f>分析係数表!C27</f>
        <v>1</v>
      </c>
      <c r="G24" s="77">
        <f t="shared" si="1"/>
        <v>0</v>
      </c>
      <c r="H24" s="77">
        <v>1.649321112908746E-3</v>
      </c>
      <c r="I24" s="77">
        <f t="shared" si="2"/>
        <v>1.649321112908746E-3</v>
      </c>
      <c r="J24" s="76">
        <f>分析係数表!G27</f>
        <v>0.17096451389423448</v>
      </c>
      <c r="K24" s="78">
        <f t="shared" si="3"/>
        <v>2.8197538232394156E-4</v>
      </c>
      <c r="L24" s="79"/>
      <c r="M24" s="80"/>
      <c r="N24" s="81">
        <f>分析係数表!H27</f>
        <v>1.0923033653045878E-2</v>
      </c>
      <c r="O24" s="82">
        <f t="shared" si="4"/>
        <v>0.32621226988129198</v>
      </c>
      <c r="P24" s="76">
        <f>分析係数表!C27</f>
        <v>1</v>
      </c>
      <c r="Q24" s="82">
        <f t="shared" si="5"/>
        <v>0.32621226988129198</v>
      </c>
      <c r="R24" s="83">
        <v>0.33935227422387998</v>
      </c>
      <c r="S24" s="84">
        <f t="shared" si="6"/>
        <v>0.3410015953367887</v>
      </c>
      <c r="T24" s="85">
        <f>分析係数表!F27</f>
        <v>0.32199214841043799</v>
      </c>
      <c r="U24" s="86">
        <f t="shared" si="7"/>
        <v>0.10979983629387939</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投入係数表!F25</f>
        <v>0</v>
      </c>
      <c r="E25" s="77">
        <f t="shared" si="0"/>
        <v>0</v>
      </c>
      <c r="F25" s="76">
        <f>分析係数表!C28</f>
        <v>0.18074367492972143</v>
      </c>
      <c r="G25" s="77">
        <f t="shared" si="1"/>
        <v>0</v>
      </c>
      <c r="H25" s="77">
        <v>1.9781406551996113E-3</v>
      </c>
      <c r="I25" s="77">
        <f t="shared" si="2"/>
        <v>1.9781406551996113E-3</v>
      </c>
      <c r="J25" s="76">
        <f>分析係数表!G28</f>
        <v>0.12488465087665333</v>
      </c>
      <c r="K25" s="78">
        <f t="shared" si="3"/>
        <v>2.4703940510951777E-4</v>
      </c>
      <c r="L25" s="79"/>
      <c r="M25" s="80"/>
      <c r="N25" s="81">
        <f>分析係数表!H28</f>
        <v>2.063494796778767E-2</v>
      </c>
      <c r="O25" s="82">
        <f t="shared" si="4"/>
        <v>0.61625491866697046</v>
      </c>
      <c r="P25" s="76">
        <f>分析係数表!C28</f>
        <v>0.18074367492972143</v>
      </c>
      <c r="Q25" s="82">
        <f t="shared" si="5"/>
        <v>0.11138417869338484</v>
      </c>
      <c r="R25" s="83">
        <v>0.12851864733417417</v>
      </c>
      <c r="S25" s="84">
        <f t="shared" si="6"/>
        <v>0.13049678798937378</v>
      </c>
      <c r="T25" s="85">
        <f>分析係数表!F28</f>
        <v>0.21337024505280427</v>
      </c>
      <c r="U25" s="86">
        <f t="shared" si="7"/>
        <v>2.7844131631896529E-2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投入係数表!F26</f>
        <v>0</v>
      </c>
      <c r="E26" s="77">
        <f t="shared" si="0"/>
        <v>0</v>
      </c>
      <c r="F26" s="76">
        <f>分析係数表!C29</f>
        <v>0.4900686838685725</v>
      </c>
      <c r="G26" s="77">
        <f t="shared" si="1"/>
        <v>0</v>
      </c>
      <c r="H26" s="77">
        <v>3.321322354283654E-2</v>
      </c>
      <c r="I26" s="77">
        <f t="shared" si="2"/>
        <v>3.321322354283654E-2</v>
      </c>
      <c r="J26" s="76">
        <f>分析係数表!G29</f>
        <v>0.25811666442139297</v>
      </c>
      <c r="K26" s="78">
        <f t="shared" si="3"/>
        <v>8.5728864755590471E-3</v>
      </c>
      <c r="L26" s="79"/>
      <c r="M26" s="80"/>
      <c r="N26" s="81">
        <f>分析係数表!H29</f>
        <v>9.8668916708280954E-3</v>
      </c>
      <c r="O26" s="82">
        <f t="shared" si="4"/>
        <v>0.2946709889258754</v>
      </c>
      <c r="P26" s="76">
        <f>分析係数表!C29</f>
        <v>0.4900686838685725</v>
      </c>
      <c r="Q26" s="82">
        <f t="shared" si="5"/>
        <v>0.14440902371715444</v>
      </c>
      <c r="R26" s="83">
        <v>0.20801388078194544</v>
      </c>
      <c r="S26" s="84">
        <f t="shared" si="6"/>
        <v>0.24122710432478198</v>
      </c>
      <c r="T26" s="85">
        <f>分析係数表!F29</f>
        <v>0.3889263101172033</v>
      </c>
      <c r="U26" s="86">
        <f t="shared" si="7"/>
        <v>9.3819567585295111E-2</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投入係数表!F27</f>
        <v>0</v>
      </c>
      <c r="E27" s="77">
        <f t="shared" si="0"/>
        <v>0</v>
      </c>
      <c r="F27" s="76">
        <f>分析係数表!C30</f>
        <v>1</v>
      </c>
      <c r="G27" s="77">
        <f t="shared" si="1"/>
        <v>0</v>
      </c>
      <c r="H27" s="77">
        <v>2.8117696683424495E-2</v>
      </c>
      <c r="I27" s="77">
        <f t="shared" si="2"/>
        <v>2.8117696683424495E-2</v>
      </c>
      <c r="J27" s="76">
        <f>分析係数表!G30</f>
        <v>0.3444616177228233</v>
      </c>
      <c r="K27" s="78">
        <f t="shared" si="3"/>
        <v>9.6854672862120642E-3</v>
      </c>
      <c r="L27" s="79"/>
      <c r="M27" s="80"/>
      <c r="N27" s="81">
        <f>分析係数表!H30</f>
        <v>0</v>
      </c>
      <c r="O27" s="82">
        <f t="shared" si="4"/>
        <v>0</v>
      </c>
      <c r="P27" s="76">
        <f>分析係数表!C30</f>
        <v>1</v>
      </c>
      <c r="Q27" s="82">
        <f t="shared" si="5"/>
        <v>0</v>
      </c>
      <c r="R27" s="83">
        <v>7.9090178992854504E-2</v>
      </c>
      <c r="S27" s="84">
        <f t="shared" si="6"/>
        <v>0.107207875676279</v>
      </c>
      <c r="T27" s="85">
        <f>分析係数表!F30</f>
        <v>0.4403400309119011</v>
      </c>
      <c r="U27" s="86">
        <f t="shared" si="7"/>
        <v>4.7207919289291946E-2</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投入係数表!F28</f>
        <v>0.05</v>
      </c>
      <c r="E28" s="77">
        <f t="shared" si="0"/>
        <v>5</v>
      </c>
      <c r="F28" s="76">
        <f>分析係数表!C31</f>
        <v>4.323595505617972E-2</v>
      </c>
      <c r="G28" s="77">
        <f t="shared" si="1"/>
        <v>0.2161797752808986</v>
      </c>
      <c r="H28" s="77">
        <v>0.22327959010982537</v>
      </c>
      <c r="I28" s="77">
        <f t="shared" si="2"/>
        <v>0.22327959010982537</v>
      </c>
      <c r="J28" s="76">
        <f>分析係数表!G31</f>
        <v>7.0393374741200831E-2</v>
      </c>
      <c r="K28" s="78">
        <f t="shared" si="3"/>
        <v>1.5717403858662656E-2</v>
      </c>
      <c r="L28" s="79"/>
      <c r="M28" s="80"/>
      <c r="N28" s="81">
        <f>分析係数表!H31</f>
        <v>2.2758711736377779E-2</v>
      </c>
      <c r="O28" s="82">
        <f t="shared" si="4"/>
        <v>0.67968032058818861</v>
      </c>
      <c r="P28" s="76">
        <f>分析係数表!C31</f>
        <v>4.323595505617972E-2</v>
      </c>
      <c r="Q28" s="82">
        <f t="shared" si="5"/>
        <v>2.9386627793520748E-2</v>
      </c>
      <c r="R28" s="83">
        <v>3.8342711238879591E-2</v>
      </c>
      <c r="S28" s="84">
        <f t="shared" si="6"/>
        <v>0.26162230134870496</v>
      </c>
      <c r="T28" s="85">
        <f>分析係数表!F31</f>
        <v>0.34575569358178054</v>
      </c>
      <c r="U28" s="86">
        <f t="shared" si="7"/>
        <v>9.0457400259283074E-2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投入係数表!F29</f>
        <v>0</v>
      </c>
      <c r="E29" s="77">
        <f t="shared" si="0"/>
        <v>0</v>
      </c>
      <c r="F29" s="76">
        <f>分析係数表!C32</f>
        <v>0.52019105514546249</v>
      </c>
      <c r="G29" s="77">
        <f t="shared" si="1"/>
        <v>0</v>
      </c>
      <c r="H29" s="77">
        <v>5.9654120682404044E-3</v>
      </c>
      <c r="I29" s="77">
        <f t="shared" si="2"/>
        <v>5.9654120682404044E-3</v>
      </c>
      <c r="J29" s="76">
        <f>分析係数表!G32</f>
        <v>0.14013266998341625</v>
      </c>
      <c r="K29" s="78">
        <f t="shared" si="3"/>
        <v>8.359491206738212E-4</v>
      </c>
      <c r="L29" s="79"/>
      <c r="M29" s="80"/>
      <c r="N29" s="81">
        <f>分析係数表!H32</f>
        <v>6.5492282701657108E-3</v>
      </c>
      <c r="O29" s="82">
        <f t="shared" si="4"/>
        <v>0.19559022592462119</v>
      </c>
      <c r="P29" s="76">
        <f>分析係数表!C32</f>
        <v>0.52019105514546249</v>
      </c>
      <c r="Q29" s="82">
        <f t="shared" si="5"/>
        <v>0.10174428599986809</v>
      </c>
      <c r="R29" s="83">
        <v>0.12790493410915435</v>
      </c>
      <c r="S29" s="84">
        <f t="shared" si="6"/>
        <v>0.13387034617739477</v>
      </c>
      <c r="T29" s="85">
        <f>分析係数表!F32</f>
        <v>0.48341625207296851</v>
      </c>
      <c r="U29" s="86">
        <f t="shared" si="7"/>
        <v>6.4715101012787019E-2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投入係数表!F30</f>
        <v>0</v>
      </c>
      <c r="E30" s="77">
        <f t="shared" si="0"/>
        <v>0</v>
      </c>
      <c r="F30" s="76">
        <f>分析係数表!C33</f>
        <v>0.8616094310609943</v>
      </c>
      <c r="G30" s="77">
        <f t="shared" si="1"/>
        <v>0</v>
      </c>
      <c r="H30" s="77">
        <v>1.2351539888106611E-2</v>
      </c>
      <c r="I30" s="77">
        <f t="shared" si="2"/>
        <v>1.2351539888106611E-2</v>
      </c>
      <c r="J30" s="76">
        <f>分析係数表!G33</f>
        <v>0.50771971496437052</v>
      </c>
      <c r="K30" s="78">
        <f t="shared" si="3"/>
        <v>6.2711203113605413E-3</v>
      </c>
      <c r="L30" s="79"/>
      <c r="M30" s="80"/>
      <c r="N30" s="81">
        <f>分析係数表!H33</f>
        <v>9.6430354898145438E-4</v>
      </c>
      <c r="O30" s="82">
        <f t="shared" si="4"/>
        <v>2.8798560872336867E-2</v>
      </c>
      <c r="P30" s="76">
        <f>分析係数表!C33</f>
        <v>0.8616094310609943</v>
      </c>
      <c r="Q30" s="82">
        <f t="shared" si="5"/>
        <v>2.481311164858958E-2</v>
      </c>
      <c r="R30" s="83">
        <v>6.9802977880188175E-2</v>
      </c>
      <c r="S30" s="84">
        <f t="shared" si="6"/>
        <v>8.2154517768294785E-2</v>
      </c>
      <c r="T30" s="85">
        <f>分析係数表!F33</f>
        <v>0.64489311163895491</v>
      </c>
      <c r="U30" s="86">
        <f t="shared" si="7"/>
        <v>5.2980882598793431E-2</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投入係数表!F31</f>
        <v>0.05</v>
      </c>
      <c r="E31" s="77">
        <f t="shared" si="0"/>
        <v>5</v>
      </c>
      <c r="F31" s="76">
        <f>分析係数表!C34</f>
        <v>0.46533725073451271</v>
      </c>
      <c r="G31" s="77">
        <f t="shared" si="1"/>
        <v>2.3266862536725634</v>
      </c>
      <c r="H31" s="77">
        <v>2.4140552966644484</v>
      </c>
      <c r="I31" s="77">
        <f t="shared" si="2"/>
        <v>2.4140552966644484</v>
      </c>
      <c r="J31" s="76">
        <f>分析係数表!G34</f>
        <v>0.42478189749182116</v>
      </c>
      <c r="K31" s="78">
        <f t="shared" si="3"/>
        <v>1.0254469895673057</v>
      </c>
      <c r="L31" s="79"/>
      <c r="M31" s="80"/>
      <c r="N31" s="81">
        <f>分析係数表!H34</f>
        <v>0.16189393808941618</v>
      </c>
      <c r="O31" s="82">
        <f t="shared" si="4"/>
        <v>4.8349012464539358</v>
      </c>
      <c r="P31" s="76">
        <f>分析係数表!C34</f>
        <v>0.46533725073451271</v>
      </c>
      <c r="Q31" s="82">
        <f t="shared" si="5"/>
        <v>2.2498596535977433</v>
      </c>
      <c r="R31" s="83">
        <v>2.4460917685042363</v>
      </c>
      <c r="S31" s="84">
        <f t="shared" si="6"/>
        <v>4.8601470651686842</v>
      </c>
      <c r="T31" s="85">
        <f>分析係数表!F34</f>
        <v>0.69907306434023986</v>
      </c>
      <c r="U31" s="86">
        <f t="shared" si="7"/>
        <v>3.3975979019916953</v>
      </c>
      <c r="V31" s="87">
        <f>分析係数表!D34</f>
        <v>0.22532715376226828</v>
      </c>
      <c r="W31" s="167">
        <f t="shared" si="8"/>
        <v>1</v>
      </c>
      <c r="X31" s="76">
        <f>分析係数表!E34</f>
        <v>0.16319520174482008</v>
      </c>
      <c r="Y31" s="166">
        <f t="shared" si="9"/>
        <v>1</v>
      </c>
    </row>
    <row r="32" spans="1:25" x14ac:dyDescent="0.2">
      <c r="A32" s="6" t="s">
        <v>20</v>
      </c>
      <c r="B32" s="5" t="s">
        <v>37</v>
      </c>
      <c r="C32" s="90"/>
      <c r="D32" s="76">
        <f>投入係数表!F32</f>
        <v>0.05</v>
      </c>
      <c r="E32" s="77">
        <f t="shared" si="0"/>
        <v>5</v>
      </c>
      <c r="F32" s="76">
        <f>分析係数表!C35</f>
        <v>0.39835445318599483</v>
      </c>
      <c r="G32" s="77">
        <f t="shared" si="1"/>
        <v>1.9917722659299741</v>
      </c>
      <c r="H32" s="77">
        <v>2.067428438956473</v>
      </c>
      <c r="I32" s="77">
        <f t="shared" si="2"/>
        <v>2.067428438956473</v>
      </c>
      <c r="J32" s="76">
        <f>分析係数表!G35</f>
        <v>0.31392226148409896</v>
      </c>
      <c r="K32" s="78">
        <f t="shared" si="3"/>
        <v>0.64901181101375649</v>
      </c>
      <c r="L32" s="79"/>
      <c r="M32" s="80"/>
      <c r="N32" s="81">
        <f>分析係数表!H35</f>
        <v>6.1135697025008755E-2</v>
      </c>
      <c r="O32" s="82">
        <f t="shared" si="4"/>
        <v>1.8257944753051187</v>
      </c>
      <c r="P32" s="76">
        <f>分析係数表!C35</f>
        <v>0.39835445318599483</v>
      </c>
      <c r="Q32" s="82">
        <f t="shared" si="5"/>
        <v>0.72731335984018086</v>
      </c>
      <c r="R32" s="83">
        <v>0.93530650432273132</v>
      </c>
      <c r="S32" s="84">
        <f t="shared" si="6"/>
        <v>3.0027349432792043</v>
      </c>
      <c r="T32" s="85">
        <f>分析係数表!F35</f>
        <v>0.64325088339222614</v>
      </c>
      <c r="U32" s="86">
        <f t="shared" si="7"/>
        <v>1.9315119048570542</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投入係数表!F33</f>
        <v>0</v>
      </c>
      <c r="E33" s="77">
        <f t="shared" si="0"/>
        <v>0</v>
      </c>
      <c r="F33" s="76">
        <f>分析係数表!C36</f>
        <v>0.82984806862140492</v>
      </c>
      <c r="G33" s="77">
        <f t="shared" si="1"/>
        <v>0</v>
      </c>
      <c r="H33" s="77">
        <v>9.148991925365732E-2</v>
      </c>
      <c r="I33" s="77">
        <f t="shared" si="2"/>
        <v>9.148991925365732E-2</v>
      </c>
      <c r="J33" s="76">
        <f>分析係数表!G36</f>
        <v>2.3700511715593859E-2</v>
      </c>
      <c r="K33" s="78">
        <f t="shared" si="3"/>
        <v>2.1683579031300413E-3</v>
      </c>
      <c r="L33" s="79"/>
      <c r="M33" s="80"/>
      <c r="N33" s="81">
        <f>分析係数表!H36</f>
        <v>0.1825633254696675</v>
      </c>
      <c r="O33" s="82">
        <f t="shared" si="4"/>
        <v>5.4521846851520621</v>
      </c>
      <c r="P33" s="76">
        <f>分析係数表!C36</f>
        <v>0.82984806862140492</v>
      </c>
      <c r="Q33" s="82">
        <f t="shared" si="5"/>
        <v>4.5244849307406412</v>
      </c>
      <c r="R33" s="83">
        <v>4.7239255351008849</v>
      </c>
      <c r="S33" s="84">
        <f t="shared" si="6"/>
        <v>4.8154154543545422</v>
      </c>
      <c r="T33" s="85">
        <f>分析係数表!F36</f>
        <v>0.87735658497172098</v>
      </c>
      <c r="U33" s="86">
        <f t="shared" si="7"/>
        <v>4.2248364582525495</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投入係数表!F34</f>
        <v>0</v>
      </c>
      <c r="E34" s="77">
        <f t="shared" si="0"/>
        <v>0</v>
      </c>
      <c r="F34" s="76">
        <f>分析係数表!C37</f>
        <v>0.51418558077436582</v>
      </c>
      <c r="G34" s="77">
        <f t="shared" si="1"/>
        <v>0</v>
      </c>
      <c r="H34" s="77">
        <v>0.10033219904543489</v>
      </c>
      <c r="I34" s="77">
        <f t="shared" si="2"/>
        <v>0.10033219904543489</v>
      </c>
      <c r="J34" s="76">
        <f>分析係数表!G37</f>
        <v>0.49604430379746833</v>
      </c>
      <c r="K34" s="78">
        <f t="shared" si="3"/>
        <v>4.9769215823961765E-2</v>
      </c>
      <c r="L34" s="79"/>
      <c r="M34" s="80"/>
      <c r="N34" s="81">
        <f>分析係数表!H37</f>
        <v>4.8416074021777188E-2</v>
      </c>
      <c r="O34" s="82">
        <f t="shared" si="4"/>
        <v>1.44592774379858</v>
      </c>
      <c r="P34" s="76">
        <f>分析係数表!C37</f>
        <v>0.51418558077436582</v>
      </c>
      <c r="Q34" s="82">
        <f t="shared" si="5"/>
        <v>0.74347519670284135</v>
      </c>
      <c r="R34" s="83">
        <v>0.90085061942318057</v>
      </c>
      <c r="S34" s="84">
        <f t="shared" si="6"/>
        <v>1.0011828184686156</v>
      </c>
      <c r="T34" s="85">
        <f>分析係数表!F37</f>
        <v>0.72084956183057447</v>
      </c>
      <c r="U34" s="86">
        <f t="shared" si="7"/>
        <v>0.72170219600540109</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投入係数表!F35</f>
        <v>0</v>
      </c>
      <c r="E35" s="77">
        <f t="shared" si="0"/>
        <v>0</v>
      </c>
      <c r="F35" s="76">
        <f>分析係数表!C38</f>
        <v>1.798368367772285E-2</v>
      </c>
      <c r="G35" s="77">
        <f t="shared" si="1"/>
        <v>0</v>
      </c>
      <c r="H35" s="77">
        <v>4.3444375885113053E-3</v>
      </c>
      <c r="I35" s="77">
        <f t="shared" si="2"/>
        <v>4.3444375885113053E-3</v>
      </c>
      <c r="J35" s="76">
        <f>分析係数表!G38</f>
        <v>0.32425742574257427</v>
      </c>
      <c r="K35" s="78">
        <f t="shared" si="3"/>
        <v>1.4087161487499531E-3</v>
      </c>
      <c r="L35" s="79"/>
      <c r="M35" s="80"/>
      <c r="N35" s="81">
        <f>分析係数表!H38</f>
        <v>4.2681911846583896E-2</v>
      </c>
      <c r="O35" s="82">
        <f t="shared" si="4"/>
        <v>1.2746791586112911</v>
      </c>
      <c r="P35" s="76">
        <f>分析係数表!C38</f>
        <v>1.798368367772285E-2</v>
      </c>
      <c r="Q35" s="82">
        <f t="shared" si="5"/>
        <v>2.2923426779051372E-2</v>
      </c>
      <c r="R35" s="83">
        <v>2.8996246397188924E-2</v>
      </c>
      <c r="S35" s="84">
        <f t="shared" si="6"/>
        <v>3.3340683985700226E-2</v>
      </c>
      <c r="T35" s="85">
        <f>分析係数表!F38</f>
        <v>0.53712871287128716</v>
      </c>
      <c r="U35" s="86">
        <f t="shared" si="7"/>
        <v>1.7908238675487499E-2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投入係数表!F36</f>
        <v>0</v>
      </c>
      <c r="E36" s="77">
        <f t="shared" si="0"/>
        <v>0</v>
      </c>
      <c r="F36" s="76">
        <f>分析係数表!C39</f>
        <v>1</v>
      </c>
      <c r="G36" s="77">
        <f t="shared" si="1"/>
        <v>0</v>
      </c>
      <c r="H36" s="77">
        <v>5.6888606323401104E-3</v>
      </c>
      <c r="I36" s="77">
        <f t="shared" si="2"/>
        <v>5.6888606323401104E-3</v>
      </c>
      <c r="J36" s="76">
        <f>分析係数表!G39</f>
        <v>0.35219608488238197</v>
      </c>
      <c r="K36" s="78">
        <f t="shared" si="3"/>
        <v>2.0035944421516985E-3</v>
      </c>
      <c r="L36" s="79"/>
      <c r="M36" s="80"/>
      <c r="N36" s="81">
        <f>分析係数表!H39</f>
        <v>3.8399944896940056E-3</v>
      </c>
      <c r="O36" s="82">
        <f t="shared" si="4"/>
        <v>0.11467998347377001</v>
      </c>
      <c r="P36" s="76">
        <f>分析係数表!C39</f>
        <v>1</v>
      </c>
      <c r="Q36" s="82">
        <f t="shared" si="5"/>
        <v>0.11467998347377001</v>
      </c>
      <c r="R36" s="83">
        <v>0.19142691147181551</v>
      </c>
      <c r="S36" s="84">
        <f t="shared" si="6"/>
        <v>0.19711577210415562</v>
      </c>
      <c r="T36" s="85">
        <f>分析係数表!F39</f>
        <v>0.70282941273235733</v>
      </c>
      <c r="U36" s="86">
        <f t="shared" si="7"/>
        <v>0.13853876234824888</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投入係数表!F37</f>
        <v>0</v>
      </c>
      <c r="E37" s="77">
        <f t="shared" si="0"/>
        <v>0</v>
      </c>
      <c r="F37" s="76">
        <f>分析係数表!C40</f>
        <v>0.9626016260162602</v>
      </c>
      <c r="G37" s="77">
        <f t="shared" si="1"/>
        <v>0</v>
      </c>
      <c r="H37" s="77">
        <v>1.0919845422674426E-3</v>
      </c>
      <c r="I37" s="77">
        <f t="shared" si="2"/>
        <v>1.0919845422674426E-3</v>
      </c>
      <c r="J37" s="76">
        <f>分析係数表!G40</f>
        <v>0.50871012884234912</v>
      </c>
      <c r="K37" s="78">
        <f t="shared" si="3"/>
        <v>5.5550359719072433E-4</v>
      </c>
      <c r="L37" s="79"/>
      <c r="M37" s="80"/>
      <c r="N37" s="81">
        <f>分析係数表!H40</f>
        <v>2.9858970605961464E-2</v>
      </c>
      <c r="O37" s="82">
        <f t="shared" si="4"/>
        <v>0.891726867011288</v>
      </c>
      <c r="P37" s="76">
        <f>分析係数表!C40</f>
        <v>0.9626016260162602</v>
      </c>
      <c r="Q37" s="82">
        <f t="shared" si="5"/>
        <v>0.85837773214745128</v>
      </c>
      <c r="R37" s="83">
        <v>0.85990717107242143</v>
      </c>
      <c r="S37" s="84">
        <f t="shared" si="6"/>
        <v>0.86099915561468887</v>
      </c>
      <c r="T37" s="85">
        <f>分析係数表!F40</f>
        <v>0.70414515272885203</v>
      </c>
      <c r="U37" s="86">
        <f t="shared" si="7"/>
        <v>0.60626838192971777</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投入係数表!F38</f>
        <v>0</v>
      </c>
      <c r="E38" s="77">
        <f t="shared" si="0"/>
        <v>0</v>
      </c>
      <c r="F38" s="76">
        <f>分析係数表!C41</f>
        <v>0.80407934786411506</v>
      </c>
      <c r="G38" s="77">
        <f t="shared" si="1"/>
        <v>0</v>
      </c>
      <c r="H38" s="77">
        <v>4.1107097330744742E-4</v>
      </c>
      <c r="I38" s="77">
        <f t="shared" si="2"/>
        <v>4.1107097330744742E-4</v>
      </c>
      <c r="J38" s="76">
        <f>分析係数表!G41</f>
        <v>0.44359889765752225</v>
      </c>
      <c r="K38" s="78">
        <f t="shared" si="3"/>
        <v>1.8235063061818843E-4</v>
      </c>
      <c r="L38" s="79"/>
      <c r="M38" s="80"/>
      <c r="N38" s="81">
        <f>分析係数表!H41</f>
        <v>5.117122701886706E-2</v>
      </c>
      <c r="O38" s="82">
        <f t="shared" si="4"/>
        <v>1.5282093462909712</v>
      </c>
      <c r="P38" s="76">
        <f>分析係数表!C41</f>
        <v>0.80407934786411506</v>
      </c>
      <c r="Q38" s="82">
        <f t="shared" si="5"/>
        <v>1.2288015745654897</v>
      </c>
      <c r="R38" s="83">
        <v>1.2511282138430326</v>
      </c>
      <c r="S38" s="84">
        <f t="shared" si="6"/>
        <v>1.25153928481634</v>
      </c>
      <c r="T38" s="85">
        <f>分析係数表!F41</f>
        <v>0.54800826756858323</v>
      </c>
      <c r="U38" s="86">
        <f t="shared" si="7"/>
        <v>0.68585387526622621</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投入係数表!F39</f>
        <v>0</v>
      </c>
      <c r="E39" s="77">
        <f>$C$8*D39</f>
        <v>0</v>
      </c>
      <c r="F39" s="76">
        <f>分析係数表!C42</f>
        <v>0.72084063047285463</v>
      </c>
      <c r="G39" s="77">
        <f>E39*F39</f>
        <v>0</v>
      </c>
      <c r="H39" s="77">
        <v>6.2500373370895264E-3</v>
      </c>
      <c r="I39" s="77">
        <f>C39+H39</f>
        <v>6.2500373370895264E-3</v>
      </c>
      <c r="J39" s="76">
        <f>分析係数表!G42</f>
        <v>0.48553519768563164</v>
      </c>
      <c r="K39" s="78">
        <f>I39*J39</f>
        <v>3.0346131140063419E-3</v>
      </c>
      <c r="L39" s="79"/>
      <c r="M39" s="80"/>
      <c r="N39" s="81">
        <f>分析係数表!H42</f>
        <v>1.3345272329654056E-2</v>
      </c>
      <c r="O39" s="82">
        <f t="shared" si="4"/>
        <v>0.3985515120725191</v>
      </c>
      <c r="P39" s="76">
        <f>分析係数表!C42</f>
        <v>0.72084063047285463</v>
      </c>
      <c r="Q39" s="82">
        <f>O39*P39</f>
        <v>0.2872921232382642</v>
      </c>
      <c r="R39" s="83">
        <v>0.30206498252509772</v>
      </c>
      <c r="S39" s="84">
        <f>I39+R39</f>
        <v>0.30831501986218723</v>
      </c>
      <c r="T39" s="85">
        <f>分析係数表!F42</f>
        <v>0.55737704918032782</v>
      </c>
      <c r="U39" s="86">
        <f t="shared" si="7"/>
        <v>0.17184771598876009</v>
      </c>
      <c r="V39" s="87">
        <f>分析係数表!D42</f>
        <v>0.19961427193828352</v>
      </c>
      <c r="W39" s="167">
        <f t="shared" si="8"/>
        <v>0</v>
      </c>
      <c r="X39" s="76">
        <f>分析係数表!E42</f>
        <v>0.15043394406943106</v>
      </c>
      <c r="Y39" s="166">
        <f t="shared" si="9"/>
        <v>0</v>
      </c>
    </row>
    <row r="40" spans="1:25" x14ac:dyDescent="0.2">
      <c r="A40" s="6" t="s">
        <v>195</v>
      </c>
      <c r="B40" s="5" t="s">
        <v>41</v>
      </c>
      <c r="C40" s="90"/>
      <c r="D40" s="76">
        <f>投入係数表!F40</f>
        <v>0</v>
      </c>
      <c r="E40" s="77">
        <f>$C$8*D40</f>
        <v>0</v>
      </c>
      <c r="F40" s="76">
        <f>分析係数表!C43</f>
        <v>0.38963327337469256</v>
      </c>
      <c r="G40" s="77">
        <f>E40*F40</f>
        <v>0</v>
      </c>
      <c r="H40" s="77">
        <v>0.22583414613535224</v>
      </c>
      <c r="I40" s="77">
        <f>C40+H40</f>
        <v>0.22583414613535224</v>
      </c>
      <c r="J40" s="76">
        <f>分析係数表!G43</f>
        <v>0.33758167298539971</v>
      </c>
      <c r="K40" s="78">
        <f>I40*J40</f>
        <v>7.6237468869601449E-2</v>
      </c>
      <c r="L40" s="79"/>
      <c r="M40" s="80"/>
      <c r="N40" s="81">
        <f>分析係数表!H43</f>
        <v>3.6299140736659033E-2</v>
      </c>
      <c r="O40" s="82">
        <f t="shared" si="4"/>
        <v>1.084060112837252</v>
      </c>
      <c r="P40" s="76">
        <f>分析係数表!C43</f>
        <v>0.38963327337469256</v>
      </c>
      <c r="Q40" s="82">
        <f>O40*P40</f>
        <v>0.42238589029971707</v>
      </c>
      <c r="R40" s="83">
        <v>0.75506710704375413</v>
      </c>
      <c r="S40" s="84">
        <f>I40+R40</f>
        <v>0.98090125317910637</v>
      </c>
      <c r="T40" s="85">
        <f>分析係数表!F43</f>
        <v>0.6053884004194563</v>
      </c>
      <c r="U40" s="86">
        <f t="shared" si="7"/>
        <v>0.59382624063153933</v>
      </c>
      <c r="V40" s="87">
        <f>分析係数表!D43</f>
        <v>0.1323707348552069</v>
      </c>
      <c r="W40" s="167">
        <f t="shared" si="8"/>
        <v>0</v>
      </c>
      <c r="X40" s="76">
        <f>分析係数表!E43</f>
        <v>0.1111559248205211</v>
      </c>
      <c r="Y40" s="166">
        <f t="shared" si="9"/>
        <v>0</v>
      </c>
    </row>
    <row r="41" spans="1:25" x14ac:dyDescent="0.2">
      <c r="A41" s="6" t="s">
        <v>341</v>
      </c>
      <c r="B41" s="5" t="s">
        <v>42</v>
      </c>
      <c r="C41" s="90"/>
      <c r="D41" s="76">
        <f>投入係数表!F41</f>
        <v>0</v>
      </c>
      <c r="E41" s="77">
        <f>$C$8*D41</f>
        <v>0</v>
      </c>
      <c r="F41" s="76">
        <f>分析係数表!C44</f>
        <v>0.46868809379421872</v>
      </c>
      <c r="G41" s="77">
        <f>E41*F41</f>
        <v>0</v>
      </c>
      <c r="H41" s="77">
        <v>1.4340262184387895E-3</v>
      </c>
      <c r="I41" s="77">
        <f>C41+H41</f>
        <v>1.4340262184387895E-3</v>
      </c>
      <c r="J41" s="76">
        <f>分析係数表!G44</f>
        <v>0.26169007702763936</v>
      </c>
      <c r="K41" s="78">
        <f>I41*J41</f>
        <v>3.7527043156290122E-4</v>
      </c>
      <c r="L41" s="79"/>
      <c r="M41" s="80"/>
      <c r="N41" s="81">
        <f>分析係数表!H44</f>
        <v>0.11189365109431233</v>
      </c>
      <c r="O41" s="82">
        <f t="shared" si="4"/>
        <v>3.3416615812222314</v>
      </c>
      <c r="P41" s="76">
        <f>分析係数表!C44</f>
        <v>0.46868809379421872</v>
      </c>
      <c r="Q41" s="82">
        <f>O41*P41</f>
        <v>1.5661969966084224</v>
      </c>
      <c r="R41" s="83">
        <v>1.591705978110826</v>
      </c>
      <c r="S41" s="84">
        <f>I41+R41</f>
        <v>1.5931400043292647</v>
      </c>
      <c r="T41" s="85">
        <f>分析係数表!F44</f>
        <v>0.56748980516538283</v>
      </c>
      <c r="U41" s="86">
        <f t="shared" si="7"/>
        <v>0.90409071065799163</v>
      </c>
      <c r="V41" s="87">
        <f>分析係数表!D44</f>
        <v>0.1153375623017671</v>
      </c>
      <c r="W41" s="167">
        <f t="shared" si="8"/>
        <v>0</v>
      </c>
      <c r="X41" s="76">
        <f>分析係数表!E44</f>
        <v>8.8151336656094245E-2</v>
      </c>
      <c r="Y41" s="166">
        <f t="shared" si="9"/>
        <v>0</v>
      </c>
    </row>
    <row r="42" spans="1:25" x14ac:dyDescent="0.2">
      <c r="A42" s="6" t="s">
        <v>342</v>
      </c>
      <c r="B42" s="5" t="s">
        <v>279</v>
      </c>
      <c r="C42" s="90"/>
      <c r="D42" s="76">
        <f>投入係数表!F42</f>
        <v>0</v>
      </c>
      <c r="E42" s="77">
        <f>$C$8*D42</f>
        <v>0</v>
      </c>
      <c r="F42" s="76">
        <f>分析係数表!C45</f>
        <v>1</v>
      </c>
      <c r="G42" s="77">
        <f>E42*F42</f>
        <v>0</v>
      </c>
      <c r="H42" s="77">
        <v>1.8422421953073462E-2</v>
      </c>
      <c r="I42" s="77">
        <f>C42+H42</f>
        <v>1.8422421953073462E-2</v>
      </c>
      <c r="J42" s="76">
        <f>分析係数表!G45</f>
        <v>0</v>
      </c>
      <c r="K42" s="78">
        <f>I42*J42</f>
        <v>0</v>
      </c>
      <c r="L42" s="79"/>
      <c r="M42" s="80"/>
      <c r="N42" s="81">
        <f>分析係数表!H45</f>
        <v>0</v>
      </c>
      <c r="O42" s="82">
        <f t="shared" si="4"/>
        <v>0</v>
      </c>
      <c r="P42" s="76">
        <f>分析係数表!C45</f>
        <v>1</v>
      </c>
      <c r="Q42" s="82">
        <f>O42*P42</f>
        <v>0</v>
      </c>
      <c r="R42" s="83">
        <v>3.1511408582093031E-2</v>
      </c>
      <c r="S42" s="84">
        <f>I42+R42</f>
        <v>4.9933830535166493E-2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投入係数表!F43</f>
        <v>0</v>
      </c>
      <c r="E43" s="77">
        <f>$C$8*D43</f>
        <v>0</v>
      </c>
      <c r="F43" s="76">
        <f>分析係数表!C46</f>
        <v>0.536069455406472</v>
      </c>
      <c r="G43" s="77">
        <f>E43*F43</f>
        <v>0</v>
      </c>
      <c r="H43" s="77">
        <v>3.0023072236411992E-2</v>
      </c>
      <c r="I43" s="77">
        <f>C43+H43</f>
        <v>3.0023072236411992E-2</v>
      </c>
      <c r="J43" s="76">
        <f>分析係数表!G46</f>
        <v>9.4007050528789656E-3</v>
      </c>
      <c r="K43" s="78">
        <f>I43*J43</f>
        <v>2.8223804687578838E-4</v>
      </c>
      <c r="L43" s="79"/>
      <c r="M43" s="80"/>
      <c r="N43" s="81">
        <f>分析係数表!H46</f>
        <v>2.2310999374350673E-2</v>
      </c>
      <c r="O43" s="82">
        <f t="shared" si="4"/>
        <v>0.666309560183175</v>
      </c>
      <c r="P43" s="76">
        <f>分析係数表!C46</f>
        <v>0.536069455406472</v>
      </c>
      <c r="Q43" s="82">
        <f>O43*P43</f>
        <v>0.35718820305952048</v>
      </c>
      <c r="R43" s="83">
        <v>0.40503339985325099</v>
      </c>
      <c r="S43" s="84">
        <f>I43+R43</f>
        <v>0.43505647208966297</v>
      </c>
      <c r="T43" s="85">
        <f>分析係数表!F46</f>
        <v>0.31345475910693305</v>
      </c>
      <c r="U43" s="86">
        <f t="shared" si="7"/>
        <v>0.13637052165677743</v>
      </c>
      <c r="V43" s="87">
        <f>分析係数表!D46</f>
        <v>1.7626321974148062E-3</v>
      </c>
      <c r="W43" s="167">
        <f t="shared" si="8"/>
        <v>0</v>
      </c>
      <c r="X43" s="76">
        <f>分析係数表!E46</f>
        <v>4.4065804935370153E-3</v>
      </c>
      <c r="Y43" s="166">
        <f t="shared" si="9"/>
        <v>0</v>
      </c>
    </row>
    <row r="44" spans="1:25" x14ac:dyDescent="0.2">
      <c r="A44" s="192">
        <v>40</v>
      </c>
      <c r="B44" s="14" t="s">
        <v>151</v>
      </c>
      <c r="C44" s="197">
        <f>SUM(C5:C43)</f>
        <v>100</v>
      </c>
      <c r="D44" s="92">
        <f>投入係数表!F44</f>
        <v>0.25</v>
      </c>
      <c r="E44" s="91">
        <f>SUM(E5:E43)</f>
        <v>25</v>
      </c>
      <c r="F44" s="92">
        <f>分析係数表!C47</f>
        <v>0.44522465035354009</v>
      </c>
      <c r="G44" s="91">
        <f>SUM(G5:G43)</f>
        <v>7.3241816056676488</v>
      </c>
      <c r="H44" s="91">
        <f>SUM(H5:H43)</f>
        <v>8.2920146689558383</v>
      </c>
      <c r="I44" s="91">
        <f>SUM(I5:I43)</f>
        <v>108.29201466895586</v>
      </c>
      <c r="J44" s="92">
        <f>分析係数表!G47</f>
        <v>0.26635660586338372</v>
      </c>
      <c r="K44" s="93">
        <f>SUM(K5:K43)</f>
        <v>47.60566719122567</v>
      </c>
      <c r="L44" s="94">
        <f>最終需要_まとめ!$L$33</f>
        <v>0.62733333333333341</v>
      </c>
      <c r="M44" s="91">
        <f>K44*L44</f>
        <v>29.864621884628907</v>
      </c>
      <c r="N44" s="95">
        <f>分析係数表!H47</f>
        <v>1</v>
      </c>
      <c r="O44" s="96">
        <f>SUM(O5:O43)</f>
        <v>29.864621884628914</v>
      </c>
      <c r="P44" s="92">
        <f>分析係数表!C47</f>
        <v>0.44522465035354009</v>
      </c>
      <c r="Q44" s="96">
        <f>SUM(Q5:Q43)</f>
        <v>14.508024000635482</v>
      </c>
      <c r="R44" s="91">
        <f>SUM(R5:R43)</f>
        <v>16.273911870380015</v>
      </c>
      <c r="S44" s="97">
        <f>SUM(S5:S43)</f>
        <v>124.5659265393359</v>
      </c>
      <c r="T44" s="98">
        <f>分析係数表!F47</f>
        <v>0.51444037128882703</v>
      </c>
      <c r="U44" s="99">
        <f>SUM(U5:U43)</f>
        <v>85.519620174414072</v>
      </c>
      <c r="V44" s="100">
        <f>分析係数表!D47</f>
        <v>9.5757819315252443E-2</v>
      </c>
      <c r="W44" s="164">
        <f>SUM(W5:W43)</f>
        <v>1</v>
      </c>
      <c r="X44" s="92">
        <f>分析係数表!E47</f>
        <v>7.8077982415729788E-2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2015年三木市産業連関表</v>
      </c>
      <c r="H1" s="401"/>
      <c r="I1" s="401"/>
    </row>
    <row r="2" spans="1:25" x14ac:dyDescent="0.2">
      <c r="B2" s="3" t="s">
        <v>248</v>
      </c>
      <c r="S2" s="3" t="s">
        <v>153</v>
      </c>
      <c r="U2" s="64" t="s">
        <v>210</v>
      </c>
      <c r="W2" s="3" t="s">
        <v>130</v>
      </c>
      <c r="Y2" s="3" t="s">
        <v>154</v>
      </c>
    </row>
    <row r="3" spans="1:25" ht="44" x14ac:dyDescent="0.2">
      <c r="B3" s="65"/>
      <c r="C3" s="66" t="s">
        <v>228</v>
      </c>
      <c r="D3" s="66" t="s">
        <v>309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投入係数表!G5</f>
        <v>0.20689064106959204</v>
      </c>
      <c r="E5" s="77">
        <f t="shared" ref="E5:E38" si="0">$C$9*D5</f>
        <v>20.689064106959204</v>
      </c>
      <c r="F5" s="76">
        <f>分析係数表!C8</f>
        <v>0.25708080716677228</v>
      </c>
      <c r="G5" s="77">
        <f t="shared" ref="G5:G38" si="1">E5*F5</f>
        <v>5.3187613001421692</v>
      </c>
      <c r="H5" s="77">
        <f t="array" ref="H5:H43">MMULT(逆行列係数!C5:AO43,'5'!G5:G43)</f>
        <v>5.7411786330536438</v>
      </c>
      <c r="I5" s="77">
        <f t="shared" ref="I5:I38" si="2">C5+H5</f>
        <v>5.7411786330536438</v>
      </c>
      <c r="J5" s="76">
        <f>分析係数表!G8</f>
        <v>0.11961316593145571</v>
      </c>
      <c r="K5" s="78">
        <f t="shared" ref="K5:K38" si="3">I5*J5</f>
        <v>0.68672055247757358</v>
      </c>
      <c r="L5" s="79" t="s">
        <v>181</v>
      </c>
      <c r="M5" s="80" t="s">
        <v>181</v>
      </c>
      <c r="N5" s="81">
        <f>分析係数表!H8</f>
        <v>1.1829938181254628E-2</v>
      </c>
      <c r="O5" s="82">
        <f t="shared" ref="O5:O43" si="4">$M$44*N5</f>
        <v>0.14403329179333069</v>
      </c>
      <c r="P5" s="76">
        <f>分析係数表!C8</f>
        <v>0.25708080716677228</v>
      </c>
      <c r="Q5" s="82">
        <f t="shared" ref="Q5:Q38" si="5">O5*P5</f>
        <v>3.7028194913116694E-2</v>
      </c>
      <c r="R5" s="83">
        <f t="array" ref="R5:R43">MMULT(逆行列係数!C5:AO43,'5'!Q5:Q43)</f>
        <v>5.3684459841101602E-2</v>
      </c>
      <c r="S5" s="84">
        <f t="shared" ref="S5:S38" si="6">I5+R5</f>
        <v>5.7948630928947455</v>
      </c>
      <c r="T5" s="85">
        <f>分析係数表!F8</f>
        <v>0.4511367492365117</v>
      </c>
      <c r="U5" s="86">
        <f t="shared" ref="U5:U43" si="7">S5*T5</f>
        <v>2.6142756979991733</v>
      </c>
      <c r="V5" s="87">
        <f>分析係数表!D8</f>
        <v>0.32558534102477094</v>
      </c>
      <c r="W5" s="167">
        <f t="shared" ref="W5:W43" si="8">ROUND(S5*V5,0)</f>
        <v>2</v>
      </c>
      <c r="X5" s="76">
        <f>分析係数表!E8</f>
        <v>0.2662029182219206</v>
      </c>
      <c r="Y5" s="166">
        <f t="shared" ref="Y5:Y43" si="9">ROUND(S5*X5,0)</f>
        <v>2</v>
      </c>
    </row>
    <row r="6" spans="1:25" x14ac:dyDescent="0.2">
      <c r="A6" s="6" t="s">
        <v>220</v>
      </c>
      <c r="B6" s="5" t="s">
        <v>266</v>
      </c>
      <c r="C6" s="90"/>
      <c r="D6" s="76">
        <f>投入係数表!G6</f>
        <v>5.1422694549194375E-4</v>
      </c>
      <c r="E6" s="77">
        <f t="shared" si="0"/>
        <v>5.1422694549194375E-2</v>
      </c>
      <c r="F6" s="76">
        <f>分析係数表!C9</f>
        <v>5.5710306406685284E-2</v>
      </c>
      <c r="G6" s="77">
        <f t="shared" si="1"/>
        <v>2.8647740695930037E-3</v>
      </c>
      <c r="H6" s="77">
        <v>3.809902245323577E-3</v>
      </c>
      <c r="I6" s="77">
        <f t="shared" si="2"/>
        <v>3.809902245323577E-3</v>
      </c>
      <c r="J6" s="76">
        <f>分析係数表!G9</f>
        <v>0.27272727272727271</v>
      </c>
      <c r="K6" s="78">
        <f t="shared" si="3"/>
        <v>1.0390642487246118E-3</v>
      </c>
      <c r="L6" s="79"/>
      <c r="M6" s="80"/>
      <c r="N6" s="81">
        <f>分析係数表!H9</f>
        <v>6.1990942434522072E-4</v>
      </c>
      <c r="O6" s="82">
        <f t="shared" si="4"/>
        <v>7.5475960765064125E-3</v>
      </c>
      <c r="P6" s="76">
        <f>分析係数表!C9</f>
        <v>5.5710306406685284E-2</v>
      </c>
      <c r="Q6" s="82">
        <f t="shared" si="5"/>
        <v>4.2047889005606792E-4</v>
      </c>
      <c r="R6" s="83">
        <v>4.8863695029209727E-4</v>
      </c>
      <c r="S6" s="84">
        <f t="shared" si="6"/>
        <v>4.2985391956156744E-3</v>
      </c>
      <c r="T6" s="85">
        <f>分析係数表!F9</f>
        <v>0.77272727272727271</v>
      </c>
      <c r="U6" s="86">
        <f t="shared" si="7"/>
        <v>3.3215984693393845E-3</v>
      </c>
      <c r="V6" s="87">
        <f>分析係数表!D9</f>
        <v>0</v>
      </c>
      <c r="W6" s="167">
        <f t="shared" si="8"/>
        <v>0</v>
      </c>
      <c r="X6" s="76">
        <f>分析係数表!E9</f>
        <v>0</v>
      </c>
      <c r="Y6" s="166">
        <f t="shared" si="9"/>
        <v>0</v>
      </c>
    </row>
    <row r="7" spans="1:25" x14ac:dyDescent="0.2">
      <c r="A7" s="6" t="s">
        <v>221</v>
      </c>
      <c r="B7" s="5" t="s">
        <v>267</v>
      </c>
      <c r="C7" s="90"/>
      <c r="D7" s="76">
        <f>投入係数表!G7</f>
        <v>3.908124785738773E-2</v>
      </c>
      <c r="E7" s="77">
        <f t="shared" si="0"/>
        <v>3.9081247857387731</v>
      </c>
      <c r="F7" s="76">
        <f>分析係数表!C10</f>
        <v>2.7964205816555232E-3</v>
      </c>
      <c r="G7" s="77">
        <f t="shared" si="1"/>
        <v>1.0928760586517986E-2</v>
      </c>
      <c r="H7" s="77">
        <v>1.1381704741396321E-2</v>
      </c>
      <c r="I7" s="77">
        <f t="shared" si="2"/>
        <v>1.1381704741396321E-2</v>
      </c>
      <c r="J7" s="76">
        <f>分析係数表!G10</f>
        <v>0.2857142857142857</v>
      </c>
      <c r="K7" s="78">
        <f t="shared" si="3"/>
        <v>3.2519156403989485E-3</v>
      </c>
      <c r="L7" s="79"/>
      <c r="M7" s="80"/>
      <c r="N7" s="81">
        <f>分析係数表!H10</f>
        <v>1.205379436226818E-3</v>
      </c>
      <c r="O7" s="82">
        <f t="shared" si="4"/>
        <v>1.4675881259873579E-2</v>
      </c>
      <c r="P7" s="76">
        <f>分析係数表!C10</f>
        <v>2.7964205816555232E-3</v>
      </c>
      <c r="Q7" s="82">
        <f t="shared" si="5"/>
        <v>4.1039936409043064E-5</v>
      </c>
      <c r="R7" s="83">
        <v>7.280336102778193E-5</v>
      </c>
      <c r="S7" s="84">
        <f t="shared" si="6"/>
        <v>1.1454508102424103E-2</v>
      </c>
      <c r="T7" s="85">
        <f>分析係数表!F10</f>
        <v>0.5714285714285714</v>
      </c>
      <c r="U7" s="86">
        <f t="shared" si="7"/>
        <v>6.5454332013852009E-3</v>
      </c>
      <c r="V7" s="87">
        <f>分析係数表!D10</f>
        <v>0.14285714285714285</v>
      </c>
      <c r="W7" s="167">
        <f t="shared" si="8"/>
        <v>0</v>
      </c>
      <c r="X7" s="76">
        <f>分析係数表!E10</f>
        <v>0</v>
      </c>
      <c r="Y7" s="166">
        <f t="shared" si="9"/>
        <v>0</v>
      </c>
    </row>
    <row r="8" spans="1:25" x14ac:dyDescent="0.2">
      <c r="A8" s="6" t="s">
        <v>222</v>
      </c>
      <c r="B8" s="5" t="s">
        <v>27</v>
      </c>
      <c r="C8" s="90"/>
      <c r="D8" s="76">
        <f>投入係数表!G8</f>
        <v>3.1424980002285456E-4</v>
      </c>
      <c r="E8" s="77">
        <f t="shared" si="0"/>
        <v>3.1424980002285455E-2</v>
      </c>
      <c r="F8" s="76">
        <f>分析係数表!C11</f>
        <v>6.4759848893686245E-3</v>
      </c>
      <c r="G8" s="77">
        <f t="shared" si="1"/>
        <v>2.035076956435118E-4</v>
      </c>
      <c r="H8" s="77">
        <v>5.7675519976720969E-4</v>
      </c>
      <c r="I8" s="77">
        <f t="shared" si="2"/>
        <v>5.7675519976720969E-4</v>
      </c>
      <c r="J8" s="76">
        <f>分析係数表!G11</f>
        <v>0.45</v>
      </c>
      <c r="K8" s="78">
        <f t="shared" si="3"/>
        <v>2.5953983989524437E-4</v>
      </c>
      <c r="L8" s="79"/>
      <c r="M8" s="80"/>
      <c r="N8" s="81">
        <f>分析係数表!H11</f>
        <v>-2.2959608309082246E-5</v>
      </c>
      <c r="O8" s="82">
        <f t="shared" si="4"/>
        <v>-2.795405954261634E-4</v>
      </c>
      <c r="P8" s="76">
        <f>分析係数表!C11</f>
        <v>6.4759848893686245E-3</v>
      </c>
      <c r="Q8" s="82">
        <f t="shared" si="5"/>
        <v>-1.8103006719449422E-6</v>
      </c>
      <c r="R8" s="83">
        <v>9.4265301536428496E-5</v>
      </c>
      <c r="S8" s="84">
        <f t="shared" si="6"/>
        <v>6.7102050130363818E-4</v>
      </c>
      <c r="T8" s="85">
        <f>分析係数表!F11</f>
        <v>0.7</v>
      </c>
      <c r="U8" s="86">
        <f t="shared" si="7"/>
        <v>4.6971435091254667E-4</v>
      </c>
      <c r="V8" s="87">
        <f>分析係数表!D11</f>
        <v>0</v>
      </c>
      <c r="W8" s="167">
        <f t="shared" si="8"/>
        <v>0</v>
      </c>
      <c r="X8" s="76">
        <f>分析係数表!E11</f>
        <v>0</v>
      </c>
      <c r="Y8" s="166">
        <f t="shared" si="9"/>
        <v>0</v>
      </c>
    </row>
    <row r="9" spans="1:25" x14ac:dyDescent="0.2">
      <c r="A9" s="6" t="s">
        <v>223</v>
      </c>
      <c r="B9" s="5" t="s">
        <v>191</v>
      </c>
      <c r="C9" s="75">
        <f>最終需要_まとめ!C10</f>
        <v>100</v>
      </c>
      <c r="D9" s="76">
        <f>投入係数表!G9</f>
        <v>0.21166152439721175</v>
      </c>
      <c r="E9" s="77">
        <f t="shared" si="0"/>
        <v>21.166152439721174</v>
      </c>
      <c r="F9" s="76">
        <f>分析係数表!C12</f>
        <v>0.17595248540478525</v>
      </c>
      <c r="G9" s="77">
        <f t="shared" si="1"/>
        <v>3.7242371282254996</v>
      </c>
      <c r="H9" s="77">
        <v>4.007791210004247</v>
      </c>
      <c r="I9" s="77">
        <f t="shared" si="2"/>
        <v>104.00779121000424</v>
      </c>
      <c r="J9" s="76">
        <f>分析係数表!G12</f>
        <v>0.14349788595589075</v>
      </c>
      <c r="K9" s="78">
        <f t="shared" si="3"/>
        <v>14.924898161577286</v>
      </c>
      <c r="L9" s="79"/>
      <c r="M9" s="80"/>
      <c r="N9" s="81">
        <f>分析係数表!H12</f>
        <v>9.2205786969274298E-2</v>
      </c>
      <c r="O9" s="82">
        <f t="shared" si="4"/>
        <v>1.1226350312314721</v>
      </c>
      <c r="P9" s="76">
        <f>分析係数表!C12</f>
        <v>0.17595248540478525</v>
      </c>
      <c r="Q9" s="82">
        <f t="shared" si="5"/>
        <v>0.19753042394765624</v>
      </c>
      <c r="R9" s="83">
        <v>0.21961590347409152</v>
      </c>
      <c r="S9" s="84">
        <f t="shared" si="6"/>
        <v>104.22740711347834</v>
      </c>
      <c r="T9" s="85">
        <f>分析係数表!F12</f>
        <v>0.29285224545766197</v>
      </c>
      <c r="U9" s="86">
        <f t="shared" si="7"/>
        <v>30.52323021141202</v>
      </c>
      <c r="V9" s="87">
        <f>分析係数表!D12</f>
        <v>4.4880585075991318E-2</v>
      </c>
      <c r="W9" s="167">
        <f t="shared" si="8"/>
        <v>5</v>
      </c>
      <c r="X9" s="76">
        <f>分析係数表!E12</f>
        <v>4.4223517312307163E-2</v>
      </c>
      <c r="Y9" s="166">
        <f t="shared" si="9"/>
        <v>5</v>
      </c>
    </row>
    <row r="10" spans="1:25" x14ac:dyDescent="0.2">
      <c r="A10" s="6" t="s">
        <v>224</v>
      </c>
      <c r="B10" s="5" t="s">
        <v>28</v>
      </c>
      <c r="C10" s="90"/>
      <c r="D10" s="76">
        <f>投入係数表!G10</f>
        <v>1.2284310364529768E-3</v>
      </c>
      <c r="E10" s="77">
        <f t="shared" si="0"/>
        <v>0.12284310364529769</v>
      </c>
      <c r="F10" s="76">
        <f>分析係数表!C13</f>
        <v>0</v>
      </c>
      <c r="G10" s="77">
        <f t="shared" si="1"/>
        <v>0</v>
      </c>
      <c r="H10" s="77">
        <v>0</v>
      </c>
      <c r="I10" s="77">
        <f t="shared" si="2"/>
        <v>0</v>
      </c>
      <c r="J10" s="76">
        <f>分析係数表!G13</f>
        <v>0.2425249169435216</v>
      </c>
      <c r="K10" s="78">
        <f t="shared" si="3"/>
        <v>0</v>
      </c>
      <c r="L10" s="79"/>
      <c r="M10" s="80"/>
      <c r="N10" s="81">
        <f>分析係数表!H13</f>
        <v>1.40971995017765E-2</v>
      </c>
      <c r="O10" s="82">
        <f t="shared" si="4"/>
        <v>0.17163792559166433</v>
      </c>
      <c r="P10" s="76">
        <f>分析係数表!C13</f>
        <v>0</v>
      </c>
      <c r="Q10" s="82">
        <f t="shared" si="5"/>
        <v>0</v>
      </c>
      <c r="R10" s="83">
        <v>0</v>
      </c>
      <c r="S10" s="84">
        <f t="shared" si="6"/>
        <v>0</v>
      </c>
      <c r="T10" s="85">
        <f>分析係数表!F13</f>
        <v>0.37873754152823919</v>
      </c>
      <c r="U10" s="86">
        <f t="shared" si="7"/>
        <v>0</v>
      </c>
      <c r="V10" s="87">
        <f>分析係数表!D13</f>
        <v>0.50166112956810627</v>
      </c>
      <c r="W10" s="167">
        <f t="shared" si="8"/>
        <v>0</v>
      </c>
      <c r="X10" s="76">
        <f>分析係数表!E13</f>
        <v>0.36212624584717606</v>
      </c>
      <c r="Y10" s="166">
        <f t="shared" si="9"/>
        <v>0</v>
      </c>
    </row>
    <row r="11" spans="1:25" x14ac:dyDescent="0.2">
      <c r="A11" s="6" t="s">
        <v>225</v>
      </c>
      <c r="B11" s="5" t="s">
        <v>268</v>
      </c>
      <c r="C11" s="90"/>
      <c r="D11" s="76">
        <f>投入係数表!G11</f>
        <v>1.6226716946634669E-2</v>
      </c>
      <c r="E11" s="77">
        <f t="shared" si="0"/>
        <v>1.6226716946634669</v>
      </c>
      <c r="F11" s="76">
        <f>分析係数表!C14</f>
        <v>0.19640062597809071</v>
      </c>
      <c r="G11" s="77">
        <f t="shared" si="1"/>
        <v>0.31869373658883421</v>
      </c>
      <c r="H11" s="77">
        <v>0.42788807074141638</v>
      </c>
      <c r="I11" s="77">
        <f t="shared" si="2"/>
        <v>0.42788807074141638</v>
      </c>
      <c r="J11" s="76">
        <f>分析係数表!G14</f>
        <v>0.16773857118025379</v>
      </c>
      <c r="K11" s="78">
        <f t="shared" si="3"/>
        <v>7.1773333611240539E-2</v>
      </c>
      <c r="L11" s="79"/>
      <c r="M11" s="80"/>
      <c r="N11" s="81">
        <f>分析係数表!H14</f>
        <v>1.1652001216859241E-3</v>
      </c>
      <c r="O11" s="82">
        <f t="shared" si="4"/>
        <v>1.4186685217877791E-2</v>
      </c>
      <c r="P11" s="76">
        <f>分析係数表!C14</f>
        <v>0.19640062597809071</v>
      </c>
      <c r="Q11" s="82">
        <f t="shared" si="5"/>
        <v>2.7862738573453246E-3</v>
      </c>
      <c r="R11" s="83">
        <v>1.56273007768527E-2</v>
      </c>
      <c r="S11" s="84">
        <f t="shared" si="6"/>
        <v>0.44351537151826909</v>
      </c>
      <c r="T11" s="85">
        <f>分析係数表!F14</f>
        <v>0.31948548583347819</v>
      </c>
      <c r="U11" s="86">
        <f t="shared" si="7"/>
        <v>0.14169672394412977</v>
      </c>
      <c r="V11" s="87">
        <f>分析係数表!D14</f>
        <v>9.0039979141317575E-2</v>
      </c>
      <c r="W11" s="167">
        <f t="shared" si="8"/>
        <v>0</v>
      </c>
      <c r="X11" s="76">
        <f>分析係数表!E14</f>
        <v>7.6134190856944201E-2</v>
      </c>
      <c r="Y11" s="166">
        <f t="shared" si="9"/>
        <v>0</v>
      </c>
    </row>
    <row r="12" spans="1:25" x14ac:dyDescent="0.2">
      <c r="A12" s="6" t="s">
        <v>226</v>
      </c>
      <c r="B12" s="5" t="s">
        <v>29</v>
      </c>
      <c r="C12" s="90"/>
      <c r="D12" s="76">
        <f>投入係数表!G12</f>
        <v>1.0398811564392641E-2</v>
      </c>
      <c r="E12" s="77">
        <f t="shared" si="0"/>
        <v>1.039881156439264</v>
      </c>
      <c r="F12" s="76">
        <f>分析係数表!C15</f>
        <v>0</v>
      </c>
      <c r="G12" s="77">
        <f t="shared" si="1"/>
        <v>0</v>
      </c>
      <c r="H12" s="77">
        <v>0</v>
      </c>
      <c r="I12" s="77">
        <f t="shared" si="2"/>
        <v>0</v>
      </c>
      <c r="J12" s="76">
        <f>分析係数表!G15</f>
        <v>9.5630372492836679E-2</v>
      </c>
      <c r="K12" s="78">
        <f t="shared" si="3"/>
        <v>0</v>
      </c>
      <c r="L12" s="79"/>
      <c r="M12" s="80"/>
      <c r="N12" s="81">
        <f>分析係数表!H15</f>
        <v>8.4950550743604306E-3</v>
      </c>
      <c r="O12" s="82">
        <f t="shared" si="4"/>
        <v>0.10343002030768045</v>
      </c>
      <c r="P12" s="76">
        <f>分析係数表!C15</f>
        <v>0</v>
      </c>
      <c r="Q12" s="82">
        <f t="shared" si="5"/>
        <v>0</v>
      </c>
      <c r="R12" s="83">
        <v>0</v>
      </c>
      <c r="S12" s="84">
        <f t="shared" si="6"/>
        <v>0</v>
      </c>
      <c r="T12" s="85">
        <f>分析係数表!F15</f>
        <v>0.30372492836676218</v>
      </c>
      <c r="U12" s="86">
        <f t="shared" si="7"/>
        <v>0</v>
      </c>
      <c r="V12" s="87">
        <f>分析係数表!D15</f>
        <v>2.2027220630372494E-2</v>
      </c>
      <c r="W12" s="167">
        <f t="shared" si="8"/>
        <v>0</v>
      </c>
      <c r="X12" s="76">
        <f>分析係数表!E15</f>
        <v>2.0355778414517668E-2</v>
      </c>
      <c r="Y12" s="166">
        <f t="shared" si="9"/>
        <v>0</v>
      </c>
    </row>
    <row r="13" spans="1:25" x14ac:dyDescent="0.2">
      <c r="A13" s="6" t="s">
        <v>227</v>
      </c>
      <c r="B13" s="5" t="s">
        <v>30</v>
      </c>
      <c r="C13" s="90"/>
      <c r="D13" s="76">
        <f>投入係数表!G13</f>
        <v>4.6566106730659357E-3</v>
      </c>
      <c r="E13" s="77">
        <f t="shared" si="0"/>
        <v>0.46566106730659357</v>
      </c>
      <c r="F13" s="76">
        <f>分析係数表!C16</f>
        <v>6.4643221946592777E-2</v>
      </c>
      <c r="G13" s="77">
        <f t="shared" si="1"/>
        <v>3.0101831725787405E-2</v>
      </c>
      <c r="H13" s="77">
        <v>4.2276535475077051E-2</v>
      </c>
      <c r="I13" s="77">
        <f t="shared" si="2"/>
        <v>4.2276535475077051E-2</v>
      </c>
      <c r="J13" s="76">
        <f>分析係数表!G16</f>
        <v>3.2854209445585217E-2</v>
      </c>
      <c r="K13" s="78">
        <f t="shared" si="3"/>
        <v>1.3889621511318949E-3</v>
      </c>
      <c r="L13" s="79"/>
      <c r="M13" s="80"/>
      <c r="N13" s="81">
        <f>分析係数表!H16</f>
        <v>1.6731814555243689E-2</v>
      </c>
      <c r="O13" s="82">
        <f t="shared" si="4"/>
        <v>0.20371520891681658</v>
      </c>
      <c r="P13" s="76">
        <f>分析係数表!C16</f>
        <v>6.4643221946592777E-2</v>
      </c>
      <c r="Q13" s="82">
        <f t="shared" si="5"/>
        <v>1.316880746390629E-2</v>
      </c>
      <c r="R13" s="83">
        <v>1.5620351320309867E-2</v>
      </c>
      <c r="S13" s="84">
        <f t="shared" si="6"/>
        <v>5.7896886795386918E-2</v>
      </c>
      <c r="T13" s="85">
        <f>分析係数表!F16</f>
        <v>0.28747433264887062</v>
      </c>
      <c r="U13" s="86">
        <f t="shared" si="7"/>
        <v>1.6643868893951065E-2</v>
      </c>
      <c r="V13" s="87">
        <f>分析係数表!D16</f>
        <v>2.0533880903490759E-2</v>
      </c>
      <c r="W13" s="167">
        <f t="shared" si="8"/>
        <v>0</v>
      </c>
      <c r="X13" s="76">
        <f>分析係数表!E16</f>
        <v>1.9507186858316223E-2</v>
      </c>
      <c r="Y13" s="166">
        <f t="shared" si="9"/>
        <v>0</v>
      </c>
    </row>
    <row r="14" spans="1:25" x14ac:dyDescent="0.2">
      <c r="A14" s="6" t="s">
        <v>2</v>
      </c>
      <c r="B14" s="5" t="s">
        <v>365</v>
      </c>
      <c r="C14" s="90"/>
      <c r="D14" s="76">
        <f>投入係数表!G14</f>
        <v>1.7712261455833617E-2</v>
      </c>
      <c r="E14" s="77">
        <f t="shared" si="0"/>
        <v>1.7712261455833618</v>
      </c>
      <c r="F14" s="76">
        <f>分析係数表!C17</f>
        <v>7.1833954921355581E-2</v>
      </c>
      <c r="G14" s="77">
        <f t="shared" si="1"/>
        <v>0.12723417909736159</v>
      </c>
      <c r="H14" s="77">
        <v>0.14621268019646158</v>
      </c>
      <c r="I14" s="77">
        <f t="shared" si="2"/>
        <v>0.14621268019646158</v>
      </c>
      <c r="J14" s="76">
        <f>分析係数表!G17</f>
        <v>0.22404227212681638</v>
      </c>
      <c r="K14" s="78">
        <f t="shared" si="3"/>
        <v>3.2757821084966825E-2</v>
      </c>
      <c r="L14" s="79"/>
      <c r="M14" s="80"/>
      <c r="N14" s="81">
        <f>分析係数表!H17</f>
        <v>2.8642111365580103E-3</v>
      </c>
      <c r="O14" s="82">
        <f t="shared" si="4"/>
        <v>3.4872689279413879E-2</v>
      </c>
      <c r="P14" s="76">
        <f>分析係数表!C17</f>
        <v>7.1833954921355581E-2</v>
      </c>
      <c r="Q14" s="82">
        <f t="shared" si="5"/>
        <v>2.5050431896838565E-3</v>
      </c>
      <c r="R14" s="83">
        <v>5.777859537528583E-3</v>
      </c>
      <c r="S14" s="84">
        <f t="shared" si="6"/>
        <v>0.15199053973399015</v>
      </c>
      <c r="T14" s="85">
        <f>分析係数表!F17</f>
        <v>0.35984147952443857</v>
      </c>
      <c r="U14" s="86">
        <f t="shared" si="7"/>
        <v>5.4692500691596986E-2</v>
      </c>
      <c r="V14" s="87">
        <f>分析係数表!D17</f>
        <v>0.11783355350066051</v>
      </c>
      <c r="W14" s="167">
        <f t="shared" si="8"/>
        <v>0</v>
      </c>
      <c r="X14" s="76">
        <f>分析係数表!E17</f>
        <v>0.10752972258916776</v>
      </c>
      <c r="Y14" s="166">
        <f t="shared" si="9"/>
        <v>0</v>
      </c>
    </row>
    <row r="15" spans="1:25" x14ac:dyDescent="0.2">
      <c r="A15" s="6" t="s">
        <v>3</v>
      </c>
      <c r="B15" s="5" t="s">
        <v>31</v>
      </c>
      <c r="C15" s="90"/>
      <c r="D15" s="76">
        <f>投入係数表!G15</f>
        <v>1.3141355273683009E-3</v>
      </c>
      <c r="E15" s="77">
        <f t="shared" si="0"/>
        <v>0.13141355273683009</v>
      </c>
      <c r="F15" s="76">
        <f>分析係数表!C18</f>
        <v>8.5547050877982866E-2</v>
      </c>
      <c r="G15" s="77">
        <f t="shared" si="1"/>
        <v>1.1242041882034088E-2</v>
      </c>
      <c r="H15" s="77">
        <v>1.4832752518391603E-2</v>
      </c>
      <c r="I15" s="77">
        <f t="shared" si="2"/>
        <v>1.4832752518391603E-2</v>
      </c>
      <c r="J15" s="76">
        <f>分析係数表!G18</f>
        <v>0.21485411140583555</v>
      </c>
      <c r="K15" s="78">
        <f t="shared" si="3"/>
        <v>3.1868778620416974E-3</v>
      </c>
      <c r="L15" s="79"/>
      <c r="M15" s="80"/>
      <c r="N15" s="81">
        <f>分析係数表!H18</f>
        <v>4.4771236202710384E-4</v>
      </c>
      <c r="O15" s="82">
        <f t="shared" si="4"/>
        <v>5.4510416108101865E-3</v>
      </c>
      <c r="P15" s="76">
        <f>分析係数表!C18</f>
        <v>8.5547050877982866E-2</v>
      </c>
      <c r="Q15" s="82">
        <f t="shared" si="5"/>
        <v>4.6632053401798071E-4</v>
      </c>
      <c r="R15" s="83">
        <v>1.1612238701669696E-3</v>
      </c>
      <c r="S15" s="84">
        <f t="shared" si="6"/>
        <v>1.5993976388558574E-2</v>
      </c>
      <c r="T15" s="85">
        <f>分析係数表!F18</f>
        <v>0.45800176834659595</v>
      </c>
      <c r="U15" s="86">
        <f t="shared" si="7"/>
        <v>7.3252694688535295E-3</v>
      </c>
      <c r="V15" s="87">
        <f>分析係数表!D18</f>
        <v>9.637488947833775E-2</v>
      </c>
      <c r="W15" s="167">
        <f t="shared" si="8"/>
        <v>0</v>
      </c>
      <c r="X15" s="76">
        <f>分析係数表!E18</f>
        <v>8.3996463306808128E-2</v>
      </c>
      <c r="Y15" s="166">
        <f t="shared" si="9"/>
        <v>0</v>
      </c>
    </row>
    <row r="16" spans="1:25" x14ac:dyDescent="0.2">
      <c r="A16" s="6" t="s">
        <v>4</v>
      </c>
      <c r="B16" s="5" t="s">
        <v>32</v>
      </c>
      <c r="C16" s="90"/>
      <c r="D16" s="76">
        <f>投入係数表!G16</f>
        <v>0</v>
      </c>
      <c r="E16" s="77">
        <f t="shared" si="0"/>
        <v>0</v>
      </c>
      <c r="F16" s="76">
        <f>分析係数表!C19</f>
        <v>0.13115875912408759</v>
      </c>
      <c r="G16" s="77">
        <f t="shared" si="1"/>
        <v>0</v>
      </c>
      <c r="H16" s="77">
        <v>1.2673473919384387E-2</v>
      </c>
      <c r="I16" s="77">
        <f t="shared" si="2"/>
        <v>1.2673473919384387E-2</v>
      </c>
      <c r="J16" s="76">
        <f>分析係数表!G19</f>
        <v>5.7684761281883587E-2</v>
      </c>
      <c r="K16" s="78">
        <f t="shared" si="3"/>
        <v>7.3106631765186591E-4</v>
      </c>
      <c r="L16" s="79"/>
      <c r="M16" s="80"/>
      <c r="N16" s="81">
        <f>分析係数表!H19</f>
        <v>-1.1479804154541123E-4</v>
      </c>
      <c r="O16" s="82">
        <f t="shared" si="4"/>
        <v>-1.3977029771308168E-3</v>
      </c>
      <c r="P16" s="76">
        <f>分析係数表!C19</f>
        <v>0.13115875912408759</v>
      </c>
      <c r="Q16" s="82">
        <f t="shared" si="5"/>
        <v>-1.8332098810452089E-4</v>
      </c>
      <c r="R16" s="83">
        <v>1.3185586578090579E-3</v>
      </c>
      <c r="S16" s="84">
        <f t="shared" si="6"/>
        <v>1.3992032577193446E-2</v>
      </c>
      <c r="T16" s="85">
        <f>分析係数表!F19</f>
        <v>0.24015696533682146</v>
      </c>
      <c r="U16" s="86">
        <f t="shared" si="7"/>
        <v>3.360284082632723E-3</v>
      </c>
      <c r="V16" s="87">
        <f>分析係数表!D19</f>
        <v>2.0536298234139962E-2</v>
      </c>
      <c r="W16" s="167">
        <f t="shared" si="8"/>
        <v>0</v>
      </c>
      <c r="X16" s="76">
        <f>分析係数表!E19</f>
        <v>2.0274689339437543E-2</v>
      </c>
      <c r="Y16" s="166">
        <f t="shared" si="9"/>
        <v>0</v>
      </c>
    </row>
    <row r="17" spans="1:25" x14ac:dyDescent="0.2">
      <c r="A17" s="6" t="s">
        <v>5</v>
      </c>
      <c r="B17" s="5" t="s">
        <v>33</v>
      </c>
      <c r="C17" s="90"/>
      <c r="D17" s="76">
        <f>投入係数表!G17</f>
        <v>1.5426808364758314E-3</v>
      </c>
      <c r="E17" s="77">
        <f t="shared" si="0"/>
        <v>0.15426808364758313</v>
      </c>
      <c r="F17" s="76">
        <f>分析係数表!C20</f>
        <v>0.10578609000584449</v>
      </c>
      <c r="G17" s="77">
        <f t="shared" si="1"/>
        <v>1.6319417381772377E-2</v>
      </c>
      <c r="H17" s="77">
        <v>2.2282419693818334E-2</v>
      </c>
      <c r="I17" s="77">
        <f t="shared" si="2"/>
        <v>2.2282419693818334E-2</v>
      </c>
      <c r="J17" s="76">
        <f>分析係数表!G20</f>
        <v>0.10007552870090634</v>
      </c>
      <c r="K17" s="78">
        <f t="shared" si="3"/>
        <v>2.2299249315943575E-3</v>
      </c>
      <c r="L17" s="79"/>
      <c r="M17" s="80"/>
      <c r="N17" s="81">
        <f>分析係数表!H20</f>
        <v>5.5677050149524447E-4</v>
      </c>
      <c r="O17" s="82">
        <f t="shared" si="4"/>
        <v>6.7788594390844623E-3</v>
      </c>
      <c r="P17" s="76">
        <f>分析係数表!C20</f>
        <v>0.10578609000584449</v>
      </c>
      <c r="Q17" s="82">
        <f t="shared" si="5"/>
        <v>7.1710903475995745E-4</v>
      </c>
      <c r="R17" s="83">
        <v>2.2637936865933642E-3</v>
      </c>
      <c r="S17" s="84">
        <f t="shared" si="6"/>
        <v>2.4546213380411699E-2</v>
      </c>
      <c r="T17" s="85">
        <f>分析係数表!F20</f>
        <v>0.22356495468277945</v>
      </c>
      <c r="U17" s="86">
        <f t="shared" si="7"/>
        <v>5.4876730820255766E-3</v>
      </c>
      <c r="V17" s="87">
        <f>分析係数表!D20</f>
        <v>3.8519637462235648E-2</v>
      </c>
      <c r="W17" s="167">
        <f t="shared" si="8"/>
        <v>0</v>
      </c>
      <c r="X17" s="76">
        <f>分析係数表!E20</f>
        <v>4.1163141993957701E-2</v>
      </c>
      <c r="Y17" s="166">
        <f t="shared" si="9"/>
        <v>0</v>
      </c>
    </row>
    <row r="18" spans="1:25" x14ac:dyDescent="0.2">
      <c r="A18" s="6" t="s">
        <v>6</v>
      </c>
      <c r="B18" s="5" t="s">
        <v>34</v>
      </c>
      <c r="C18" s="90"/>
      <c r="D18" s="76">
        <f>投入係数表!G18</f>
        <v>5.5707919094960577E-3</v>
      </c>
      <c r="E18" s="77">
        <f t="shared" si="0"/>
        <v>0.55707919094960578</v>
      </c>
      <c r="F18" s="76">
        <f>分析係数表!C21</f>
        <v>0.49326544021024965</v>
      </c>
      <c r="G18" s="77">
        <f t="shared" si="1"/>
        <v>0.27478791235572703</v>
      </c>
      <c r="H18" s="77">
        <v>0.32611583366259844</v>
      </c>
      <c r="I18" s="77">
        <f t="shared" si="2"/>
        <v>0.32611583366259844</v>
      </c>
      <c r="J18" s="76">
        <f>分析係数表!G21</f>
        <v>0.28516082529957654</v>
      </c>
      <c r="K18" s="78">
        <f t="shared" si="3"/>
        <v>9.2995460270485997E-2</v>
      </c>
      <c r="L18" s="79"/>
      <c r="M18" s="80"/>
      <c r="N18" s="81">
        <f>分析係数表!H21</f>
        <v>9.2412423444056041E-4</v>
      </c>
      <c r="O18" s="82">
        <f t="shared" si="4"/>
        <v>1.1251508965903077E-2</v>
      </c>
      <c r="P18" s="76">
        <f>分析係数表!C21</f>
        <v>0.49326544021024965</v>
      </c>
      <c r="Q18" s="82">
        <f t="shared" si="5"/>
        <v>5.549980523095752E-3</v>
      </c>
      <c r="R18" s="83">
        <v>1.5538184595406396E-2</v>
      </c>
      <c r="S18" s="84">
        <f t="shared" si="6"/>
        <v>0.34165401825800484</v>
      </c>
      <c r="T18" s="85">
        <f>分析係数表!F21</f>
        <v>0.42584917560140551</v>
      </c>
      <c r="U18" s="86">
        <f t="shared" si="7"/>
        <v>0.14549308201607891</v>
      </c>
      <c r="V18" s="87">
        <f>分析係数表!D21</f>
        <v>0.11514550860437878</v>
      </c>
      <c r="W18" s="167">
        <f t="shared" si="8"/>
        <v>0</v>
      </c>
      <c r="X18" s="76">
        <f>分析係数表!E21</f>
        <v>9.1990269393639065E-2</v>
      </c>
      <c r="Y18" s="166">
        <f t="shared" si="9"/>
        <v>0</v>
      </c>
    </row>
    <row r="19" spans="1:25" x14ac:dyDescent="0.2">
      <c r="A19" s="6" t="s">
        <v>7</v>
      </c>
      <c r="B19" s="5" t="s">
        <v>269</v>
      </c>
      <c r="C19" s="90"/>
      <c r="D19" s="76">
        <f>投入係数表!G19</f>
        <v>0</v>
      </c>
      <c r="E19" s="77">
        <f t="shared" si="0"/>
        <v>0</v>
      </c>
      <c r="F19" s="76">
        <f>分析係数表!C22</f>
        <v>6.9390630503698536E-2</v>
      </c>
      <c r="G19" s="77">
        <f t="shared" si="1"/>
        <v>0</v>
      </c>
      <c r="H19" s="77">
        <v>1.4246285871613296E-3</v>
      </c>
      <c r="I19" s="77">
        <f t="shared" si="2"/>
        <v>1.4246285871613296E-3</v>
      </c>
      <c r="J19" s="76">
        <f>分析係数表!G22</f>
        <v>0.19456830158086744</v>
      </c>
      <c r="K19" s="78">
        <f t="shared" si="3"/>
        <v>2.7718756458753067E-4</v>
      </c>
      <c r="L19" s="79"/>
      <c r="M19" s="80"/>
      <c r="N19" s="81">
        <f>分析係数表!H22</f>
        <v>4.5919216618164492E-5</v>
      </c>
      <c r="O19" s="82">
        <f t="shared" si="4"/>
        <v>5.5908119085232679E-4</v>
      </c>
      <c r="P19" s="76">
        <f>分析係数表!C22</f>
        <v>6.9390630503698536E-2</v>
      </c>
      <c r="Q19" s="82">
        <f t="shared" si="5"/>
        <v>3.8794996336001571E-5</v>
      </c>
      <c r="R19" s="83">
        <v>4.3279571880932947E-4</v>
      </c>
      <c r="S19" s="84">
        <f t="shared" si="6"/>
        <v>1.8574243059706591E-3</v>
      </c>
      <c r="T19" s="85">
        <f>分析係数表!F22</f>
        <v>0.41264693960275639</v>
      </c>
      <c r="U19" s="86">
        <f t="shared" si="7"/>
        <v>7.664604554025663E-4</v>
      </c>
      <c r="V19" s="87">
        <f>分析係数表!D22</f>
        <v>5.3506282934738546E-2</v>
      </c>
      <c r="W19" s="167">
        <f t="shared" si="8"/>
        <v>0</v>
      </c>
      <c r="X19" s="76">
        <f>分析係数表!E22</f>
        <v>5.2492906364004867E-2</v>
      </c>
      <c r="Y19" s="166">
        <f t="shared" si="9"/>
        <v>0</v>
      </c>
    </row>
    <row r="20" spans="1:25" x14ac:dyDescent="0.2">
      <c r="A20" s="6" t="s">
        <v>8</v>
      </c>
      <c r="B20" s="5" t="s">
        <v>270</v>
      </c>
      <c r="C20" s="90"/>
      <c r="D20" s="76">
        <f>投入係数表!G20</f>
        <v>0</v>
      </c>
      <c r="E20" s="77">
        <f t="shared" si="0"/>
        <v>0</v>
      </c>
      <c r="F20" s="76">
        <f>分析係数表!C23</f>
        <v>0</v>
      </c>
      <c r="G20" s="77">
        <f t="shared" si="1"/>
        <v>0</v>
      </c>
      <c r="H20" s="77">
        <v>0</v>
      </c>
      <c r="I20" s="77">
        <f t="shared" si="2"/>
        <v>0</v>
      </c>
      <c r="J20" s="76">
        <f>分析係数表!G23</f>
        <v>0.21586290978054729</v>
      </c>
      <c r="K20" s="78">
        <f t="shared" si="3"/>
        <v>0</v>
      </c>
      <c r="L20" s="79"/>
      <c r="M20" s="80"/>
      <c r="N20" s="81">
        <f>分析係数表!H23</f>
        <v>2.2959608309082246E-5</v>
      </c>
      <c r="O20" s="82">
        <f t="shared" si="4"/>
        <v>2.795405954261634E-4</v>
      </c>
      <c r="P20" s="76">
        <f>分析係数表!C23</f>
        <v>0</v>
      </c>
      <c r="Q20" s="82">
        <f t="shared" si="5"/>
        <v>0</v>
      </c>
      <c r="R20" s="83">
        <v>0</v>
      </c>
      <c r="S20" s="84">
        <f t="shared" si="6"/>
        <v>0</v>
      </c>
      <c r="T20" s="85">
        <f>分析係数表!F23</f>
        <v>0.44086968301273366</v>
      </c>
      <c r="U20" s="86">
        <f t="shared" si="7"/>
        <v>0</v>
      </c>
      <c r="V20" s="87">
        <f>分析係数表!D23</f>
        <v>7.1254402600921155E-2</v>
      </c>
      <c r="W20" s="167">
        <f t="shared" si="8"/>
        <v>0</v>
      </c>
      <c r="X20" s="76">
        <f>分析係数表!E23</f>
        <v>7.0780276347873206E-2</v>
      </c>
      <c r="Y20" s="166">
        <f t="shared" si="9"/>
        <v>0</v>
      </c>
    </row>
    <row r="21" spans="1:25" x14ac:dyDescent="0.2">
      <c r="A21" s="6" t="s">
        <v>9</v>
      </c>
      <c r="B21" s="5" t="s">
        <v>271</v>
      </c>
      <c r="C21" s="90"/>
      <c r="D21" s="76">
        <f>投入係数表!G21</f>
        <v>0</v>
      </c>
      <c r="E21" s="77">
        <f t="shared" si="0"/>
        <v>0</v>
      </c>
      <c r="F21" s="76">
        <f>分析係数表!C24</f>
        <v>0.34782608695652173</v>
      </c>
      <c r="G21" s="77">
        <f t="shared" si="1"/>
        <v>0</v>
      </c>
      <c r="H21" s="77">
        <v>7.3187381258488036E-3</v>
      </c>
      <c r="I21" s="77">
        <f t="shared" si="2"/>
        <v>7.3187381258488036E-3</v>
      </c>
      <c r="J21" s="76">
        <f>分析係数表!G24</f>
        <v>0.20816326530612245</v>
      </c>
      <c r="K21" s="78">
        <f t="shared" si="3"/>
        <v>1.5234924261970978E-3</v>
      </c>
      <c r="L21" s="79"/>
      <c r="M21" s="80"/>
      <c r="N21" s="81">
        <f>分析係数表!H24</f>
        <v>3.5587392879077485E-4</v>
      </c>
      <c r="O21" s="82">
        <f t="shared" si="4"/>
        <v>4.3328792291055327E-3</v>
      </c>
      <c r="P21" s="76">
        <f>分析係数表!C24</f>
        <v>0.34782608695652173</v>
      </c>
      <c r="Q21" s="82">
        <f t="shared" si="5"/>
        <v>1.5070884275149678E-3</v>
      </c>
      <c r="R21" s="83">
        <v>6.2571649578757656E-3</v>
      </c>
      <c r="S21" s="84">
        <f t="shared" si="6"/>
        <v>1.3575903083724569E-2</v>
      </c>
      <c r="T21" s="85">
        <f>分析係数表!F24</f>
        <v>0.39183673469387753</v>
      </c>
      <c r="U21" s="86">
        <f t="shared" si="7"/>
        <v>5.3195375348471779E-3</v>
      </c>
      <c r="V21" s="87">
        <f>分析係数表!D24</f>
        <v>9.6598639455782315E-2</v>
      </c>
      <c r="W21" s="167">
        <f t="shared" si="8"/>
        <v>0</v>
      </c>
      <c r="X21" s="76">
        <f>分析係数表!E24</f>
        <v>8.9795918367346933E-2</v>
      </c>
      <c r="Y21" s="166">
        <f t="shared" si="9"/>
        <v>0</v>
      </c>
    </row>
    <row r="22" spans="1:25" x14ac:dyDescent="0.2">
      <c r="A22" s="6" t="s">
        <v>10</v>
      </c>
      <c r="B22" s="5" t="s">
        <v>272</v>
      </c>
      <c r="C22" s="90"/>
      <c r="D22" s="76">
        <f>投入係数表!G22</f>
        <v>0</v>
      </c>
      <c r="E22" s="77">
        <f t="shared" si="0"/>
        <v>0</v>
      </c>
      <c r="F22" s="76">
        <f>分析係数表!C25</f>
        <v>2.4457402008422391E-2</v>
      </c>
      <c r="G22" s="77">
        <f t="shared" si="1"/>
        <v>0</v>
      </c>
      <c r="H22" s="77">
        <v>1.0730428474376966E-3</v>
      </c>
      <c r="I22" s="77">
        <f t="shared" si="2"/>
        <v>1.0730428474376966E-3</v>
      </c>
      <c r="J22" s="76">
        <f>分析係数表!G25</f>
        <v>0.19696969696969696</v>
      </c>
      <c r="K22" s="78">
        <f t="shared" si="3"/>
        <v>2.1135692449530385E-4</v>
      </c>
      <c r="L22" s="79"/>
      <c r="M22" s="80"/>
      <c r="N22" s="81">
        <f>分析係数表!H25</f>
        <v>5.165911869543506E-4</v>
      </c>
      <c r="O22" s="82">
        <f t="shared" si="4"/>
        <v>6.2896633970886771E-3</v>
      </c>
      <c r="P22" s="76">
        <f>分析係数表!C25</f>
        <v>2.4457402008422391E-2</v>
      </c>
      <c r="Q22" s="82">
        <f t="shared" si="5"/>
        <v>1.5382882620025741E-4</v>
      </c>
      <c r="R22" s="83">
        <v>1.5566835803720118E-3</v>
      </c>
      <c r="S22" s="84">
        <f t="shared" si="6"/>
        <v>2.6297264278097084E-3</v>
      </c>
      <c r="T22" s="85">
        <f>分析係数表!F25</f>
        <v>0.35101010101010099</v>
      </c>
      <c r="U22" s="86">
        <f t="shared" si="7"/>
        <v>9.2306053905441782E-4</v>
      </c>
      <c r="V22" s="87">
        <f>分析係数表!D25</f>
        <v>2.5757575757575757E-2</v>
      </c>
      <c r="W22" s="167">
        <f t="shared" si="8"/>
        <v>0</v>
      </c>
      <c r="X22" s="76">
        <f>分析係数表!E25</f>
        <v>2.5757575757575757E-2</v>
      </c>
      <c r="Y22" s="166">
        <f t="shared" si="9"/>
        <v>0</v>
      </c>
    </row>
    <row r="23" spans="1:25" x14ac:dyDescent="0.2">
      <c r="A23" s="6" t="s">
        <v>11</v>
      </c>
      <c r="B23" s="5" t="s">
        <v>35</v>
      </c>
      <c r="C23" s="90"/>
      <c r="D23" s="76">
        <f>投入係数表!G23</f>
        <v>0</v>
      </c>
      <c r="E23" s="77">
        <f t="shared" si="0"/>
        <v>0</v>
      </c>
      <c r="F23" s="76">
        <f>分析係数表!C26</f>
        <v>7.6803723816912361E-2</v>
      </c>
      <c r="G23" s="77">
        <f t="shared" si="1"/>
        <v>0</v>
      </c>
      <c r="H23" s="77">
        <v>1.4869728290533124E-3</v>
      </c>
      <c r="I23" s="77">
        <f t="shared" si="2"/>
        <v>1.4869728290533124E-3</v>
      </c>
      <c r="J23" s="76">
        <f>分析係数表!G26</f>
        <v>0.19661921708185054</v>
      </c>
      <c r="K23" s="78">
        <f t="shared" si="3"/>
        <v>2.9236743347044663E-4</v>
      </c>
      <c r="L23" s="79"/>
      <c r="M23" s="80"/>
      <c r="N23" s="81">
        <f>分析係数表!H26</f>
        <v>1.0945993261354961E-2</v>
      </c>
      <c r="O23" s="82">
        <f t="shared" si="4"/>
        <v>0.13327097886942341</v>
      </c>
      <c r="P23" s="76">
        <f>分析係数表!C26</f>
        <v>7.6803723816912361E-2</v>
      </c>
      <c r="Q23" s="82">
        <f t="shared" si="5"/>
        <v>1.0235707453896759E-2</v>
      </c>
      <c r="R23" s="83">
        <v>1.1045203079971613E-2</v>
      </c>
      <c r="S23" s="84">
        <f t="shared" si="6"/>
        <v>1.2532175909024924E-2</v>
      </c>
      <c r="T23" s="85">
        <f>分析係数表!F26</f>
        <v>0.33496441281138789</v>
      </c>
      <c r="U23" s="86">
        <f t="shared" si="7"/>
        <v>4.1978329446155553E-3</v>
      </c>
      <c r="V23" s="87">
        <f>分析係数表!D26</f>
        <v>6.005338078291815E-2</v>
      </c>
      <c r="W23" s="167">
        <f t="shared" si="8"/>
        <v>0</v>
      </c>
      <c r="X23" s="76">
        <f>分析係数表!E26</f>
        <v>6.005338078291815E-2</v>
      </c>
      <c r="Y23" s="166">
        <f t="shared" si="9"/>
        <v>0</v>
      </c>
    </row>
    <row r="24" spans="1:25" x14ac:dyDescent="0.2">
      <c r="A24" s="6" t="s">
        <v>12</v>
      </c>
      <c r="B24" s="5" t="s">
        <v>366</v>
      </c>
      <c r="C24" s="90"/>
      <c r="D24" s="76">
        <f>投入係数表!G24</f>
        <v>2.856816363844132E-5</v>
      </c>
      <c r="E24" s="77">
        <f t="shared" si="0"/>
        <v>2.8568163638441322E-3</v>
      </c>
      <c r="F24" s="76">
        <f>分析係数表!C27</f>
        <v>1</v>
      </c>
      <c r="G24" s="77">
        <f t="shared" si="1"/>
        <v>2.8568163638441322E-3</v>
      </c>
      <c r="H24" s="77">
        <v>7.5777659822593366E-3</v>
      </c>
      <c r="I24" s="77">
        <f t="shared" si="2"/>
        <v>7.5777659822593366E-3</v>
      </c>
      <c r="J24" s="76">
        <f>分析係数表!G27</f>
        <v>0.17096451389423448</v>
      </c>
      <c r="K24" s="78">
        <f t="shared" si="3"/>
        <v>1.2955290775612338E-3</v>
      </c>
      <c r="L24" s="79"/>
      <c r="M24" s="80"/>
      <c r="N24" s="81">
        <f>分析係数表!H27</f>
        <v>1.0923033653045878E-2</v>
      </c>
      <c r="O24" s="82">
        <f t="shared" si="4"/>
        <v>0.13299143827399723</v>
      </c>
      <c r="P24" s="76">
        <f>分析係数表!C27</f>
        <v>1</v>
      </c>
      <c r="Q24" s="82">
        <f t="shared" si="5"/>
        <v>0.13299143827399723</v>
      </c>
      <c r="R24" s="83">
        <v>0.13834840439021126</v>
      </c>
      <c r="S24" s="84">
        <f t="shared" si="6"/>
        <v>0.1459261703724706</v>
      </c>
      <c r="T24" s="85">
        <f>分析係数表!F27</f>
        <v>0.32199214841043799</v>
      </c>
      <c r="U24" s="86">
        <f t="shared" si="7"/>
        <v>4.6987081107539415E-2</v>
      </c>
      <c r="V24" s="87">
        <f>分析係数表!D27</f>
        <v>3.2561003771842047E-2</v>
      </c>
      <c r="W24" s="167">
        <f t="shared" si="8"/>
        <v>0</v>
      </c>
      <c r="X24" s="76">
        <f>分析係数表!E27</f>
        <v>3.9334924178277268E-2</v>
      </c>
      <c r="Y24" s="166">
        <f t="shared" si="9"/>
        <v>0</v>
      </c>
    </row>
    <row r="25" spans="1:25" x14ac:dyDescent="0.2">
      <c r="A25" s="6" t="s">
        <v>13</v>
      </c>
      <c r="B25" s="5" t="s">
        <v>192</v>
      </c>
      <c r="C25" s="90"/>
      <c r="D25" s="76">
        <f>投入係数表!G25</f>
        <v>0</v>
      </c>
      <c r="E25" s="77">
        <f t="shared" si="0"/>
        <v>0</v>
      </c>
      <c r="F25" s="76">
        <f>分析係数表!C28</f>
        <v>0.18074367492972143</v>
      </c>
      <c r="G25" s="77">
        <f t="shared" si="1"/>
        <v>0</v>
      </c>
      <c r="H25" s="77">
        <v>1.2223339821512472E-2</v>
      </c>
      <c r="I25" s="77">
        <f t="shared" si="2"/>
        <v>1.2223339821512472E-2</v>
      </c>
      <c r="J25" s="76">
        <f>分析係数表!G28</f>
        <v>0.12488465087665333</v>
      </c>
      <c r="K25" s="78">
        <f t="shared" si="3"/>
        <v>1.5265075261562792E-3</v>
      </c>
      <c r="L25" s="79"/>
      <c r="M25" s="80"/>
      <c r="N25" s="81">
        <f>分析係数表!H28</f>
        <v>2.063494796778767E-2</v>
      </c>
      <c r="O25" s="82">
        <f t="shared" si="4"/>
        <v>0.25123711013926436</v>
      </c>
      <c r="P25" s="76">
        <f>分析係数表!C28</f>
        <v>0.18074367492972143</v>
      </c>
      <c r="Q25" s="82">
        <f t="shared" si="5"/>
        <v>4.5409518565293822E-2</v>
      </c>
      <c r="R25" s="83">
        <v>5.2394962826567318E-2</v>
      </c>
      <c r="S25" s="84">
        <f t="shared" si="6"/>
        <v>6.4618302648079787E-2</v>
      </c>
      <c r="T25" s="85">
        <f>分析係数表!F28</f>
        <v>0.21337024505280427</v>
      </c>
      <c r="U25" s="86">
        <f t="shared" si="7"/>
        <v>1.3787623070917056E-2</v>
      </c>
      <c r="V25" s="87">
        <f>分析係数表!D28</f>
        <v>2.7888854711370859E-2</v>
      </c>
      <c r="W25" s="167">
        <f t="shared" si="8"/>
        <v>0</v>
      </c>
      <c r="X25" s="76">
        <f>分析係数表!E28</f>
        <v>2.7735055880241978E-2</v>
      </c>
      <c r="Y25" s="166">
        <f t="shared" si="9"/>
        <v>0</v>
      </c>
    </row>
    <row r="26" spans="1:25" x14ac:dyDescent="0.2">
      <c r="A26" s="6" t="s">
        <v>14</v>
      </c>
      <c r="B26" s="5" t="s">
        <v>50</v>
      </c>
      <c r="C26" s="90"/>
      <c r="D26" s="76">
        <f>投入係数表!G26</f>
        <v>1.0027425437092903E-2</v>
      </c>
      <c r="E26" s="77">
        <f t="shared" si="0"/>
        <v>1.0027425437092903</v>
      </c>
      <c r="F26" s="76">
        <f>分析係数表!C29</f>
        <v>0.4900686838685725</v>
      </c>
      <c r="G26" s="77">
        <f t="shared" si="1"/>
        <v>0.49141271865463643</v>
      </c>
      <c r="H26" s="77">
        <v>0.57102117324301471</v>
      </c>
      <c r="I26" s="77">
        <f t="shared" si="2"/>
        <v>0.57102117324301471</v>
      </c>
      <c r="J26" s="76">
        <f>分析係数表!G29</f>
        <v>0.25811666442139297</v>
      </c>
      <c r="K26" s="78">
        <f t="shared" si="3"/>
        <v>0.14739008055147731</v>
      </c>
      <c r="L26" s="79"/>
      <c r="M26" s="80"/>
      <c r="N26" s="81">
        <f>分析係数表!H29</f>
        <v>9.8668916708280954E-3</v>
      </c>
      <c r="O26" s="82">
        <f t="shared" si="4"/>
        <v>0.12013257088439371</v>
      </c>
      <c r="P26" s="76">
        <f>分析係数表!C29</f>
        <v>0.4900686838685725</v>
      </c>
      <c r="Q26" s="82">
        <f t="shared" si="5"/>
        <v>5.8873210903062814E-2</v>
      </c>
      <c r="R26" s="83">
        <v>8.4803876924107152E-2</v>
      </c>
      <c r="S26" s="84">
        <f t="shared" si="6"/>
        <v>0.65582505016712189</v>
      </c>
      <c r="T26" s="85">
        <f>分析係数表!F29</f>
        <v>0.3889263101172033</v>
      </c>
      <c r="U26" s="86">
        <f t="shared" si="7"/>
        <v>0.25506761684392848</v>
      </c>
      <c r="V26" s="87">
        <f>分析係数表!D29</f>
        <v>9.1472450491714943E-2</v>
      </c>
      <c r="W26" s="167">
        <f t="shared" si="8"/>
        <v>0</v>
      </c>
      <c r="X26" s="76">
        <f>分析係数表!E29</f>
        <v>6.1565404822847905E-2</v>
      </c>
      <c r="Y26" s="166">
        <f t="shared" si="9"/>
        <v>0</v>
      </c>
    </row>
    <row r="27" spans="1:25" x14ac:dyDescent="0.2">
      <c r="A27" s="6" t="s">
        <v>15</v>
      </c>
      <c r="B27" s="5" t="s">
        <v>36</v>
      </c>
      <c r="C27" s="90"/>
      <c r="D27" s="76">
        <f>投入係数表!G27</f>
        <v>5.4279510913038506E-4</v>
      </c>
      <c r="E27" s="77">
        <f t="shared" si="0"/>
        <v>5.4279510913038509E-2</v>
      </c>
      <c r="F27" s="76">
        <f>分析係数表!C30</f>
        <v>1</v>
      </c>
      <c r="G27" s="77">
        <f t="shared" si="1"/>
        <v>5.4279510913038509E-2</v>
      </c>
      <c r="H27" s="77">
        <v>0.10522894786046844</v>
      </c>
      <c r="I27" s="77">
        <f t="shared" si="2"/>
        <v>0.10522894786046844</v>
      </c>
      <c r="J27" s="76">
        <f>分析係数表!G30</f>
        <v>0.3444616177228233</v>
      </c>
      <c r="K27" s="78">
        <f t="shared" si="3"/>
        <v>3.6247333611287583E-2</v>
      </c>
      <c r="L27" s="79"/>
      <c r="M27" s="80"/>
      <c r="N27" s="81">
        <f>分析係数表!H30</f>
        <v>0</v>
      </c>
      <c r="O27" s="82">
        <f t="shared" si="4"/>
        <v>0</v>
      </c>
      <c r="P27" s="76">
        <f>分析係数表!C30</f>
        <v>1</v>
      </c>
      <c r="Q27" s="82">
        <f t="shared" si="5"/>
        <v>0</v>
      </c>
      <c r="R27" s="83">
        <v>3.2243779982387519E-2</v>
      </c>
      <c r="S27" s="84">
        <f t="shared" si="6"/>
        <v>0.13747272784285597</v>
      </c>
      <c r="T27" s="85">
        <f>分析係数表!F30</f>
        <v>0.4403400309119011</v>
      </c>
      <c r="U27" s="86">
        <f t="shared" si="7"/>
        <v>6.0534745227866567E-2</v>
      </c>
      <c r="V27" s="87">
        <f>分析係数表!D30</f>
        <v>0.12627511591962906</v>
      </c>
      <c r="W27" s="167">
        <f t="shared" si="8"/>
        <v>0</v>
      </c>
      <c r="X27" s="76">
        <f>分析係数表!E30</f>
        <v>8.212261720762494E-2</v>
      </c>
      <c r="Y27" s="166">
        <f t="shared" si="9"/>
        <v>0</v>
      </c>
    </row>
    <row r="28" spans="1:25" x14ac:dyDescent="0.2">
      <c r="A28" s="6" t="s">
        <v>16</v>
      </c>
      <c r="B28" s="5" t="s">
        <v>193</v>
      </c>
      <c r="C28" s="90"/>
      <c r="D28" s="76">
        <f>投入係数表!G28</f>
        <v>1.4741172437435722E-2</v>
      </c>
      <c r="E28" s="77">
        <f t="shared" si="0"/>
        <v>1.4741172437435721</v>
      </c>
      <c r="F28" s="76">
        <f>分析係数表!C31</f>
        <v>4.323595505617972E-2</v>
      </c>
      <c r="G28" s="77">
        <f t="shared" si="1"/>
        <v>6.3734866898036605E-2</v>
      </c>
      <c r="H28" s="77">
        <v>7.7021240572672844E-2</v>
      </c>
      <c r="I28" s="77">
        <f t="shared" si="2"/>
        <v>7.7021240572672844E-2</v>
      </c>
      <c r="J28" s="76">
        <f>分析係数表!G31</f>
        <v>7.0393374741200831E-2</v>
      </c>
      <c r="K28" s="78">
        <f t="shared" si="3"/>
        <v>5.4217850506643409E-3</v>
      </c>
      <c r="L28" s="79"/>
      <c r="M28" s="80"/>
      <c r="N28" s="81">
        <f>分析係数表!H31</f>
        <v>2.2758711736377779E-2</v>
      </c>
      <c r="O28" s="82">
        <f t="shared" si="4"/>
        <v>0.2770946152161845</v>
      </c>
      <c r="P28" s="76">
        <f>分析係数表!C31</f>
        <v>4.323595505617972E-2</v>
      </c>
      <c r="Q28" s="82">
        <f t="shared" si="5"/>
        <v>1.1980450329796366E-2</v>
      </c>
      <c r="R28" s="83">
        <v>1.5631699926059697E-2</v>
      </c>
      <c r="S28" s="84">
        <f t="shared" si="6"/>
        <v>9.2652940498732544E-2</v>
      </c>
      <c r="T28" s="85">
        <f>分析係数表!F31</f>
        <v>0.34575569358178054</v>
      </c>
      <c r="U28" s="86">
        <f t="shared" si="7"/>
        <v>3.2035281704530717E-2</v>
      </c>
      <c r="V28" s="87">
        <f>分析係数表!D31</f>
        <v>1.4492753623188406E-2</v>
      </c>
      <c r="W28" s="167">
        <f t="shared" si="8"/>
        <v>0</v>
      </c>
      <c r="X28" s="76">
        <f>分析係数表!E31</f>
        <v>1.2422360248447204E-2</v>
      </c>
      <c r="Y28" s="166">
        <f t="shared" si="9"/>
        <v>0</v>
      </c>
    </row>
    <row r="29" spans="1:25" x14ac:dyDescent="0.2">
      <c r="A29" s="6" t="s">
        <v>17</v>
      </c>
      <c r="B29" s="5" t="s">
        <v>273</v>
      </c>
      <c r="C29" s="90"/>
      <c r="D29" s="76">
        <f>投入係数表!G29</f>
        <v>1.9712032910524512E-3</v>
      </c>
      <c r="E29" s="77">
        <f t="shared" si="0"/>
        <v>0.19712032910524513</v>
      </c>
      <c r="F29" s="76">
        <f>分析係数表!C32</f>
        <v>0.52019105514546249</v>
      </c>
      <c r="G29" s="77">
        <f t="shared" si="1"/>
        <v>0.10254023198787829</v>
      </c>
      <c r="H29" s="77">
        <v>0.12362528810566227</v>
      </c>
      <c r="I29" s="77">
        <f t="shared" si="2"/>
        <v>0.12362528810566227</v>
      </c>
      <c r="J29" s="76">
        <f>分析係数表!G32</f>
        <v>0.14013266998341625</v>
      </c>
      <c r="K29" s="78">
        <f t="shared" si="3"/>
        <v>1.7323941699715524E-2</v>
      </c>
      <c r="L29" s="79"/>
      <c r="M29" s="80"/>
      <c r="N29" s="81">
        <f>分析係数表!H32</f>
        <v>6.5492282701657108E-3</v>
      </c>
      <c r="O29" s="82">
        <f t="shared" si="4"/>
        <v>7.9738954845313098E-2</v>
      </c>
      <c r="P29" s="76">
        <f>分析係数表!C32</f>
        <v>0.52019105514546249</v>
      </c>
      <c r="Q29" s="82">
        <f t="shared" si="5"/>
        <v>4.147949105717981E-2</v>
      </c>
      <c r="R29" s="83">
        <v>5.2144761923600479E-2</v>
      </c>
      <c r="S29" s="84">
        <f t="shared" si="6"/>
        <v>0.17577005002926274</v>
      </c>
      <c r="T29" s="85">
        <f>分析係数表!F32</f>
        <v>0.48341625207296851</v>
      </c>
      <c r="U29" s="86">
        <f t="shared" si="7"/>
        <v>8.4970098811824366E-2</v>
      </c>
      <c r="V29" s="87">
        <f>分析係数表!D32</f>
        <v>9.1210613598673301E-3</v>
      </c>
      <c r="W29" s="167">
        <f t="shared" si="8"/>
        <v>0</v>
      </c>
      <c r="X29" s="76">
        <f>分析係数表!E32</f>
        <v>1.4096185737976783E-2</v>
      </c>
      <c r="Y29" s="166">
        <f t="shared" si="9"/>
        <v>0</v>
      </c>
    </row>
    <row r="30" spans="1:25" x14ac:dyDescent="0.2">
      <c r="A30" s="6" t="s">
        <v>18</v>
      </c>
      <c r="B30" s="5" t="s">
        <v>274</v>
      </c>
      <c r="C30" s="90"/>
      <c r="D30" s="76">
        <f>投入係数表!G30</f>
        <v>9.4274940006856356E-4</v>
      </c>
      <c r="E30" s="77">
        <f t="shared" si="0"/>
        <v>9.427494000685635E-2</v>
      </c>
      <c r="F30" s="76">
        <f>分析係数表!C33</f>
        <v>0.8616094310609943</v>
      </c>
      <c r="G30" s="77">
        <f t="shared" si="1"/>
        <v>8.1228177422616871E-2</v>
      </c>
      <c r="H30" s="77">
        <v>0.1047525322171316</v>
      </c>
      <c r="I30" s="77">
        <f t="shared" si="2"/>
        <v>0.1047525322171316</v>
      </c>
      <c r="J30" s="76">
        <f>分析係数表!G33</f>
        <v>0.50771971496437052</v>
      </c>
      <c r="K30" s="78">
        <f t="shared" si="3"/>
        <v>5.3184925799078096E-2</v>
      </c>
      <c r="L30" s="79"/>
      <c r="M30" s="80"/>
      <c r="N30" s="81">
        <f>分析係数表!H33</f>
        <v>9.6430354898145438E-4</v>
      </c>
      <c r="O30" s="82">
        <f t="shared" si="4"/>
        <v>1.1740705007898863E-2</v>
      </c>
      <c r="P30" s="76">
        <f>分析係数表!C33</f>
        <v>0.8616094310609943</v>
      </c>
      <c r="Q30" s="82">
        <f t="shared" si="5"/>
        <v>1.0115902162110706E-2</v>
      </c>
      <c r="R30" s="83">
        <v>2.8457539097080497E-2</v>
      </c>
      <c r="S30" s="84">
        <f t="shared" si="6"/>
        <v>0.13321007131421209</v>
      </c>
      <c r="T30" s="85">
        <f>分析係数表!F33</f>
        <v>0.64489311163895491</v>
      </c>
      <c r="U30" s="86">
        <f t="shared" si="7"/>
        <v>8.5906257391469315E-2</v>
      </c>
      <c r="V30" s="87">
        <f>分析係数表!D33</f>
        <v>5.3444180522565318E-2</v>
      </c>
      <c r="W30" s="167">
        <f t="shared" si="8"/>
        <v>0</v>
      </c>
      <c r="X30" s="76">
        <f>分析係数表!E33</f>
        <v>5.6413301662707839E-2</v>
      </c>
      <c r="Y30" s="166">
        <f t="shared" si="9"/>
        <v>0</v>
      </c>
    </row>
    <row r="31" spans="1:25" x14ac:dyDescent="0.2">
      <c r="A31" s="6" t="s">
        <v>19</v>
      </c>
      <c r="B31" s="5" t="s">
        <v>275</v>
      </c>
      <c r="C31" s="90"/>
      <c r="D31" s="76">
        <f>投入係数表!G31</f>
        <v>8.2476288424180089E-2</v>
      </c>
      <c r="E31" s="77">
        <f t="shared" si="0"/>
        <v>8.2476288424180098</v>
      </c>
      <c r="F31" s="76">
        <f>分析係数表!C34</f>
        <v>0.46533725073451271</v>
      </c>
      <c r="G31" s="77">
        <f t="shared" si="1"/>
        <v>3.8379289306094684</v>
      </c>
      <c r="H31" s="77">
        <v>4.317677144313592</v>
      </c>
      <c r="I31" s="77">
        <f t="shared" si="2"/>
        <v>4.317677144313592</v>
      </c>
      <c r="J31" s="76">
        <f>分析係数表!G34</f>
        <v>0.42478189749182116</v>
      </c>
      <c r="K31" s="78">
        <f t="shared" si="3"/>
        <v>1.8340710901185953</v>
      </c>
      <c r="L31" s="79"/>
      <c r="M31" s="80"/>
      <c r="N31" s="81">
        <f>分析係数表!H34</f>
        <v>0.16189393808941618</v>
      </c>
      <c r="O31" s="82">
        <f t="shared" si="4"/>
        <v>1.9711106234987346</v>
      </c>
      <c r="P31" s="76">
        <f>分析係数表!C34</f>
        <v>0.46533725073451271</v>
      </c>
      <c r="Q31" s="82">
        <f t="shared" si="5"/>
        <v>0.91723119843249235</v>
      </c>
      <c r="R31" s="83">
        <v>0.99723184097870754</v>
      </c>
      <c r="S31" s="84">
        <f t="shared" si="6"/>
        <v>5.3149089852922993</v>
      </c>
      <c r="T31" s="85">
        <f>分析係数表!F34</f>
        <v>0.69907306434023986</v>
      </c>
      <c r="U31" s="86">
        <f t="shared" si="7"/>
        <v>3.7155097110377624</v>
      </c>
      <c r="V31" s="87">
        <f>分析係数表!D34</f>
        <v>0.22532715376226828</v>
      </c>
      <c r="W31" s="167">
        <f t="shared" si="8"/>
        <v>1</v>
      </c>
      <c r="X31" s="76">
        <f>分析係数表!E34</f>
        <v>0.16319520174482008</v>
      </c>
      <c r="Y31" s="166">
        <f t="shared" si="9"/>
        <v>1</v>
      </c>
    </row>
    <row r="32" spans="1:25" x14ac:dyDescent="0.2">
      <c r="A32" s="6" t="s">
        <v>20</v>
      </c>
      <c r="B32" s="5" t="s">
        <v>37</v>
      </c>
      <c r="C32" s="90"/>
      <c r="D32" s="76">
        <f>投入係数表!G32</f>
        <v>4.3137927094046395E-3</v>
      </c>
      <c r="E32" s="77">
        <f t="shared" si="0"/>
        <v>0.43137927094046397</v>
      </c>
      <c r="F32" s="76">
        <f>分析係数表!C35</f>
        <v>0.39835445318599483</v>
      </c>
      <c r="G32" s="77">
        <f t="shared" si="1"/>
        <v>0.17184185359126164</v>
      </c>
      <c r="H32" s="77">
        <v>0.26083186257143276</v>
      </c>
      <c r="I32" s="77">
        <f t="shared" si="2"/>
        <v>0.26083186257143276</v>
      </c>
      <c r="J32" s="76">
        <f>分析係数表!G35</f>
        <v>0.31392226148409896</v>
      </c>
      <c r="K32" s="78">
        <f t="shared" si="3"/>
        <v>8.1880928165533884E-2</v>
      </c>
      <c r="L32" s="79"/>
      <c r="M32" s="80"/>
      <c r="N32" s="81">
        <f>分析係数表!H35</f>
        <v>6.1135697025008755E-2</v>
      </c>
      <c r="O32" s="82">
        <f t="shared" si="4"/>
        <v>0.74434672047101658</v>
      </c>
      <c r="P32" s="76">
        <f>分析係数表!C35</f>
        <v>0.39835445318599483</v>
      </c>
      <c r="Q32" s="82">
        <f t="shared" si="5"/>
        <v>0.29651383081402033</v>
      </c>
      <c r="R32" s="83">
        <v>0.38130925388603298</v>
      </c>
      <c r="S32" s="84">
        <f t="shared" si="6"/>
        <v>0.64214111645746574</v>
      </c>
      <c r="T32" s="85">
        <f>分析係数表!F35</f>
        <v>0.64325088339222614</v>
      </c>
      <c r="U32" s="86">
        <f t="shared" si="7"/>
        <v>0.41305784042373522</v>
      </c>
      <c r="V32" s="87">
        <f>分析係数表!D35</f>
        <v>6.9257950530035334E-2</v>
      </c>
      <c r="W32" s="167">
        <f t="shared" si="8"/>
        <v>0</v>
      </c>
      <c r="X32" s="76">
        <f>分析係数表!E35</f>
        <v>6.332155477031802E-2</v>
      </c>
      <c r="Y32" s="166">
        <f t="shared" si="9"/>
        <v>0</v>
      </c>
    </row>
    <row r="33" spans="1:25" x14ac:dyDescent="0.2">
      <c r="A33" s="6" t="s">
        <v>21</v>
      </c>
      <c r="B33" s="5" t="s">
        <v>38</v>
      </c>
      <c r="C33" s="90"/>
      <c r="D33" s="76">
        <f>投入係数表!G33</f>
        <v>1.5712490001142726E-3</v>
      </c>
      <c r="E33" s="77">
        <f t="shared" si="0"/>
        <v>0.15712490001142726</v>
      </c>
      <c r="F33" s="76">
        <f>分析係数表!C36</f>
        <v>0.82984806862140492</v>
      </c>
      <c r="G33" s="77">
        <f t="shared" si="1"/>
        <v>0.13038979480681429</v>
      </c>
      <c r="H33" s="77">
        <v>0.29283301127225969</v>
      </c>
      <c r="I33" s="77">
        <f t="shared" si="2"/>
        <v>0.29283301127225969</v>
      </c>
      <c r="J33" s="76">
        <f>分析係数表!G36</f>
        <v>2.3700511715593859E-2</v>
      </c>
      <c r="K33" s="78">
        <f t="shared" si="3"/>
        <v>6.9402922143708195E-3</v>
      </c>
      <c r="L33" s="79"/>
      <c r="M33" s="80"/>
      <c r="N33" s="81">
        <f>分析係数表!H36</f>
        <v>0.1825633254696675</v>
      </c>
      <c r="O33" s="82">
        <f t="shared" si="4"/>
        <v>2.2227670445311385</v>
      </c>
      <c r="P33" s="76">
        <f>分析係数表!C36</f>
        <v>0.82984806862140492</v>
      </c>
      <c r="Q33" s="82">
        <f t="shared" si="5"/>
        <v>1.8445589388994736</v>
      </c>
      <c r="R33" s="83">
        <v>1.9258676304264839</v>
      </c>
      <c r="S33" s="84">
        <f t="shared" si="6"/>
        <v>2.2187006416987436</v>
      </c>
      <c r="T33" s="85">
        <f>分析係数表!F36</f>
        <v>0.87735658497172098</v>
      </c>
      <c r="U33" s="86">
        <f t="shared" si="7"/>
        <v>1.9465916180753755</v>
      </c>
      <c r="V33" s="87">
        <f>分析係数表!D36</f>
        <v>1.3129544842445462E-2</v>
      </c>
      <c r="W33" s="167">
        <f t="shared" si="8"/>
        <v>0</v>
      </c>
      <c r="X33" s="76">
        <f>分析係数表!E36</f>
        <v>5.0498249394021009E-3</v>
      </c>
      <c r="Y33" s="166">
        <f t="shared" si="9"/>
        <v>0</v>
      </c>
    </row>
    <row r="34" spans="1:25" x14ac:dyDescent="0.2">
      <c r="A34" s="6" t="s">
        <v>22</v>
      </c>
      <c r="B34" s="5" t="s">
        <v>378</v>
      </c>
      <c r="C34" s="90"/>
      <c r="D34" s="76">
        <f>投入係数表!G34</f>
        <v>2.7739686892926524E-2</v>
      </c>
      <c r="E34" s="77">
        <f t="shared" si="0"/>
        <v>2.7739686892926523</v>
      </c>
      <c r="F34" s="76">
        <f>分析係数表!C37</f>
        <v>0.51418558077436582</v>
      </c>
      <c r="G34" s="77">
        <f t="shared" si="1"/>
        <v>1.4263347015538488</v>
      </c>
      <c r="H34" s="77">
        <v>1.7563880243769701</v>
      </c>
      <c r="I34" s="77">
        <f t="shared" si="2"/>
        <v>1.7563880243769701</v>
      </c>
      <c r="J34" s="76">
        <f>分析係数表!G37</f>
        <v>0.49604430379746833</v>
      </c>
      <c r="K34" s="78">
        <f t="shared" si="3"/>
        <v>0.87124627475028493</v>
      </c>
      <c r="L34" s="79"/>
      <c r="M34" s="80"/>
      <c r="N34" s="81">
        <f>分析係数表!H37</f>
        <v>4.8416074021777188E-2</v>
      </c>
      <c r="O34" s="82">
        <f t="shared" si="4"/>
        <v>0.58948123060492208</v>
      </c>
      <c r="P34" s="76">
        <f>分析係数表!C37</f>
        <v>0.51418558077436582</v>
      </c>
      <c r="Q34" s="82">
        <f t="shared" si="5"/>
        <v>0.30310274891417971</v>
      </c>
      <c r="R34" s="83">
        <v>0.3672621498593755</v>
      </c>
      <c r="S34" s="84">
        <f t="shared" si="6"/>
        <v>2.1236501742363454</v>
      </c>
      <c r="T34" s="85">
        <f>分析係数表!F37</f>
        <v>0.72084956183057447</v>
      </c>
      <c r="U34" s="86">
        <f t="shared" si="7"/>
        <v>1.5308322975796926</v>
      </c>
      <c r="V34" s="87">
        <f>分析係数表!D37</f>
        <v>0.12153115871470302</v>
      </c>
      <c r="W34" s="167">
        <f t="shared" si="8"/>
        <v>0</v>
      </c>
      <c r="X34" s="76">
        <f>分析係数表!E37</f>
        <v>0.11197663096397274</v>
      </c>
      <c r="Y34" s="166">
        <f t="shared" si="9"/>
        <v>0</v>
      </c>
    </row>
    <row r="35" spans="1:25" x14ac:dyDescent="0.2">
      <c r="A35" s="6" t="s">
        <v>23</v>
      </c>
      <c r="B35" s="5" t="s">
        <v>194</v>
      </c>
      <c r="C35" s="90"/>
      <c r="D35" s="76">
        <f>投入係数表!G35</f>
        <v>3.6281567820820476E-3</v>
      </c>
      <c r="E35" s="77">
        <f t="shared" si="0"/>
        <v>0.36281567820820476</v>
      </c>
      <c r="F35" s="76">
        <f>分析係数表!C38</f>
        <v>1.798368367772285E-2</v>
      </c>
      <c r="G35" s="77">
        <f t="shared" si="1"/>
        <v>6.5247623902148378E-3</v>
      </c>
      <c r="H35" s="77">
        <v>1.2246773343886035E-2</v>
      </c>
      <c r="I35" s="77">
        <f t="shared" si="2"/>
        <v>1.2246773343886035E-2</v>
      </c>
      <c r="J35" s="76">
        <f>分析係数表!G38</f>
        <v>0.32425742574257427</v>
      </c>
      <c r="K35" s="78">
        <f t="shared" si="3"/>
        <v>3.9711071981412636E-3</v>
      </c>
      <c r="L35" s="79"/>
      <c r="M35" s="80"/>
      <c r="N35" s="81">
        <f>分析係数表!H38</f>
        <v>4.2681911846583896E-2</v>
      </c>
      <c r="O35" s="82">
        <f t="shared" si="4"/>
        <v>0.51966596689723776</v>
      </c>
      <c r="P35" s="76">
        <f>分析係数表!C38</f>
        <v>1.798368367772285E-2</v>
      </c>
      <c r="Q35" s="82">
        <f t="shared" si="5"/>
        <v>9.3455083667579181E-3</v>
      </c>
      <c r="R35" s="83">
        <v>1.1821298182047689E-2</v>
      </c>
      <c r="S35" s="84">
        <f t="shared" si="6"/>
        <v>2.4068071525933724E-2</v>
      </c>
      <c r="T35" s="85">
        <f>分析係数表!F38</f>
        <v>0.53712871287128716</v>
      </c>
      <c r="U35" s="86">
        <f t="shared" si="7"/>
        <v>1.2927652280018857E-2</v>
      </c>
      <c r="V35" s="87">
        <f>分析係数表!D38</f>
        <v>0.15099009900990099</v>
      </c>
      <c r="W35" s="167">
        <f t="shared" si="8"/>
        <v>0</v>
      </c>
      <c r="X35" s="76">
        <f>分析係数表!E38</f>
        <v>0.14603960396039603</v>
      </c>
      <c r="Y35" s="166">
        <f t="shared" si="9"/>
        <v>0</v>
      </c>
    </row>
    <row r="36" spans="1:25" x14ac:dyDescent="0.2">
      <c r="A36" s="6" t="s">
        <v>24</v>
      </c>
      <c r="B36" s="5" t="s">
        <v>39</v>
      </c>
      <c r="C36" s="90"/>
      <c r="D36" s="76">
        <f>投入係数表!G36</f>
        <v>0</v>
      </c>
      <c r="E36" s="77">
        <f t="shared" si="0"/>
        <v>0</v>
      </c>
      <c r="F36" s="76">
        <f>分析係数表!C39</f>
        <v>1</v>
      </c>
      <c r="G36" s="77">
        <f t="shared" si="1"/>
        <v>0</v>
      </c>
      <c r="H36" s="77">
        <v>7.654889421458673E-2</v>
      </c>
      <c r="I36" s="77">
        <f t="shared" si="2"/>
        <v>7.654889421458673E-2</v>
      </c>
      <c r="J36" s="76">
        <f>分析係数表!G39</f>
        <v>0.35219608488238197</v>
      </c>
      <c r="K36" s="78">
        <f t="shared" si="3"/>
        <v>2.6960220844453067E-2</v>
      </c>
      <c r="L36" s="79"/>
      <c r="M36" s="80"/>
      <c r="N36" s="81">
        <f>分析係数表!H39</f>
        <v>3.8399944896940056E-3</v>
      </c>
      <c r="O36" s="82">
        <f t="shared" si="4"/>
        <v>4.6753164585025826E-2</v>
      </c>
      <c r="P36" s="76">
        <f>分析係数表!C39</f>
        <v>1</v>
      </c>
      <c r="Q36" s="82">
        <f t="shared" si="5"/>
        <v>4.6753164585025826E-2</v>
      </c>
      <c r="R36" s="83">
        <v>7.8041639237696511E-2</v>
      </c>
      <c r="S36" s="84">
        <f t="shared" si="6"/>
        <v>0.15459053345228324</v>
      </c>
      <c r="T36" s="85">
        <f>分析係数表!F39</f>
        <v>0.70282941273235733</v>
      </c>
      <c r="U36" s="86">
        <f t="shared" si="7"/>
        <v>0.10865077384025007</v>
      </c>
      <c r="V36" s="87">
        <f>分析係数表!D39</f>
        <v>6.3990787958545819E-2</v>
      </c>
      <c r="W36" s="167">
        <f t="shared" si="8"/>
        <v>0</v>
      </c>
      <c r="X36" s="76">
        <f>分析係数表!E39</f>
        <v>7.9453857542358938E-2</v>
      </c>
      <c r="Y36" s="166">
        <f t="shared" si="9"/>
        <v>0</v>
      </c>
    </row>
    <row r="37" spans="1:25" x14ac:dyDescent="0.2">
      <c r="A37" s="6" t="s">
        <v>25</v>
      </c>
      <c r="B37" s="5" t="s">
        <v>40</v>
      </c>
      <c r="C37" s="90"/>
      <c r="D37" s="76">
        <f>投入係数表!G37</f>
        <v>8.5704490915323967E-5</v>
      </c>
      <c r="E37" s="77">
        <f t="shared" si="0"/>
        <v>8.5704490915323971E-3</v>
      </c>
      <c r="F37" s="76">
        <f>分析係数表!C40</f>
        <v>0.9626016260162602</v>
      </c>
      <c r="G37" s="77">
        <f t="shared" si="1"/>
        <v>8.2499282311986662E-3</v>
      </c>
      <c r="H37" s="77">
        <v>9.5230215534459917E-3</v>
      </c>
      <c r="I37" s="77">
        <f t="shared" si="2"/>
        <v>9.5230215534459917E-3</v>
      </c>
      <c r="J37" s="76">
        <f>分析係数表!G40</f>
        <v>0.50871012884234912</v>
      </c>
      <c r="K37" s="78">
        <f t="shared" si="3"/>
        <v>4.8444575214219784E-3</v>
      </c>
      <c r="L37" s="79"/>
      <c r="M37" s="80"/>
      <c r="N37" s="81">
        <f>分析係数表!H40</f>
        <v>2.9858970605961464E-2</v>
      </c>
      <c r="O37" s="82">
        <f t="shared" si="4"/>
        <v>0.36354254435172551</v>
      </c>
      <c r="P37" s="76">
        <f>分析係数表!C40</f>
        <v>0.9626016260162602</v>
      </c>
      <c r="Q37" s="82">
        <f t="shared" si="5"/>
        <v>0.34994664431905936</v>
      </c>
      <c r="R37" s="83">
        <v>0.35057017170035021</v>
      </c>
      <c r="S37" s="84">
        <f t="shared" si="6"/>
        <v>0.36009319325379618</v>
      </c>
      <c r="T37" s="85">
        <f>分析係数表!F40</f>
        <v>0.70414515272885203</v>
      </c>
      <c r="U37" s="86">
        <f t="shared" si="7"/>
        <v>0.25355787656031437</v>
      </c>
      <c r="V37" s="87">
        <f>分析係数表!D40</f>
        <v>8.6039666071514739E-2</v>
      </c>
      <c r="W37" s="167">
        <f t="shared" si="8"/>
        <v>0</v>
      </c>
      <c r="X37" s="76">
        <f>分析係数表!E40</f>
        <v>4.8545094822178253E-2</v>
      </c>
      <c r="Y37" s="166">
        <f t="shared" si="9"/>
        <v>0</v>
      </c>
    </row>
    <row r="38" spans="1:25" x14ac:dyDescent="0.2">
      <c r="A38" s="6" t="s">
        <v>26</v>
      </c>
      <c r="B38" s="5" t="s">
        <v>277</v>
      </c>
      <c r="C38" s="90"/>
      <c r="D38" s="76">
        <f>投入係数表!G38</f>
        <v>0</v>
      </c>
      <c r="E38" s="77">
        <f t="shared" si="0"/>
        <v>0</v>
      </c>
      <c r="F38" s="76">
        <f>分析係数表!C41</f>
        <v>0.80407934786411506</v>
      </c>
      <c r="G38" s="77">
        <f t="shared" si="1"/>
        <v>0</v>
      </c>
      <c r="H38" s="77">
        <v>4.4098211888516535E-3</v>
      </c>
      <c r="I38" s="77">
        <f t="shared" si="2"/>
        <v>4.4098211888516535E-3</v>
      </c>
      <c r="J38" s="76">
        <f>分析係数表!G41</f>
        <v>0.44359889765752225</v>
      </c>
      <c r="K38" s="78">
        <f t="shared" si="3"/>
        <v>1.9561918182413778E-3</v>
      </c>
      <c r="L38" s="79"/>
      <c r="M38" s="80"/>
      <c r="N38" s="81">
        <f>分析係数表!H41</f>
        <v>5.117122701886706E-2</v>
      </c>
      <c r="O38" s="82">
        <f t="shared" si="4"/>
        <v>0.62302610205606168</v>
      </c>
      <c r="P38" s="76">
        <f>分析係数表!C41</f>
        <v>0.80407934786411506</v>
      </c>
      <c r="Q38" s="82">
        <f t="shared" si="5"/>
        <v>0.50096242184355966</v>
      </c>
      <c r="R38" s="83">
        <v>0.51006462964961696</v>
      </c>
      <c r="S38" s="84">
        <f t="shared" si="6"/>
        <v>0.51447445083846866</v>
      </c>
      <c r="T38" s="85">
        <f>分析係数表!F41</f>
        <v>0.54800826756858323</v>
      </c>
      <c r="U38" s="86">
        <f t="shared" si="7"/>
        <v>0.28193625251228743</v>
      </c>
      <c r="V38" s="87">
        <f>分析係数表!D41</f>
        <v>0.13760491043467368</v>
      </c>
      <c r="W38" s="167">
        <f t="shared" si="8"/>
        <v>0</v>
      </c>
      <c r="X38" s="76">
        <f>分析係数表!E41</f>
        <v>0.12955655768508079</v>
      </c>
      <c r="Y38" s="166">
        <f t="shared" si="9"/>
        <v>0</v>
      </c>
    </row>
    <row r="39" spans="1:25" x14ac:dyDescent="0.2">
      <c r="A39" s="6" t="s">
        <v>51</v>
      </c>
      <c r="B39" s="5" t="s">
        <v>368</v>
      </c>
      <c r="C39" s="90"/>
      <c r="D39" s="76">
        <f>投入係数表!G39</f>
        <v>3.7138612729973718E-4</v>
      </c>
      <c r="E39" s="77">
        <f>$C$9*D39</f>
        <v>3.7138612729973722E-2</v>
      </c>
      <c r="F39" s="76">
        <f>分析係数表!C42</f>
        <v>0.72084063047285463</v>
      </c>
      <c r="G39" s="77">
        <f>E39*F39</f>
        <v>2.6771021015161444E-2</v>
      </c>
      <c r="H39" s="77">
        <v>3.6356030473347047E-2</v>
      </c>
      <c r="I39" s="77">
        <f>C39+H39</f>
        <v>3.6356030473347047E-2</v>
      </c>
      <c r="J39" s="76">
        <f>分析係数表!G42</f>
        <v>0.48553519768563164</v>
      </c>
      <c r="K39" s="78">
        <f>I39*J39</f>
        <v>1.7652132442941407E-2</v>
      </c>
      <c r="L39" s="79"/>
      <c r="M39" s="80"/>
      <c r="N39" s="81">
        <f>分析係数表!H42</f>
        <v>1.3345272329654056E-2</v>
      </c>
      <c r="O39" s="82">
        <f t="shared" si="4"/>
        <v>0.16248297109145746</v>
      </c>
      <c r="P39" s="76">
        <f>分析係数表!C42</f>
        <v>0.72084063047285463</v>
      </c>
      <c r="Q39" s="82">
        <f>O39*P39</f>
        <v>0.11712432732266881</v>
      </c>
      <c r="R39" s="83">
        <v>0.12314698184970516</v>
      </c>
      <c r="S39" s="84">
        <f>I39+R39</f>
        <v>0.1595030123230522</v>
      </c>
      <c r="T39" s="85">
        <f>分析係数表!F42</f>
        <v>0.55737704918032782</v>
      </c>
      <c r="U39" s="86">
        <f t="shared" si="7"/>
        <v>8.8903318343996299E-2</v>
      </c>
      <c r="V39" s="87">
        <f>分析係数表!D42</f>
        <v>0.19961427193828352</v>
      </c>
      <c r="W39" s="167">
        <f t="shared" si="8"/>
        <v>0</v>
      </c>
      <c r="X39" s="76">
        <f>分析係数表!E42</f>
        <v>0.15043394406943106</v>
      </c>
      <c r="Y39" s="166">
        <f t="shared" si="9"/>
        <v>0</v>
      </c>
    </row>
    <row r="40" spans="1:25" x14ac:dyDescent="0.2">
      <c r="A40" s="6" t="s">
        <v>195</v>
      </c>
      <c r="B40" s="5" t="s">
        <v>41</v>
      </c>
      <c r="C40" s="90"/>
      <c r="D40" s="76">
        <f>投入係数表!G40</f>
        <v>2.5111415838189922E-2</v>
      </c>
      <c r="E40" s="77">
        <f>$C$9*D40</f>
        <v>2.5111415838189921</v>
      </c>
      <c r="F40" s="76">
        <f>分析係数表!C43</f>
        <v>0.38963327337469256</v>
      </c>
      <c r="G40" s="77">
        <f>E40*F40</f>
        <v>0.97842431521070383</v>
      </c>
      <c r="H40" s="77">
        <v>1.3792983620803474</v>
      </c>
      <c r="I40" s="77">
        <f>C40+H40</f>
        <v>1.3792983620803474</v>
      </c>
      <c r="J40" s="76">
        <f>分析係数表!G43</f>
        <v>0.33758167298539971</v>
      </c>
      <c r="K40" s="78">
        <f>I40*J40</f>
        <v>0.46562584861710526</v>
      </c>
      <c r="L40" s="79"/>
      <c r="M40" s="80"/>
      <c r="N40" s="81">
        <f>分析係数表!H43</f>
        <v>3.6299140736659033E-2</v>
      </c>
      <c r="O40" s="82">
        <f t="shared" si="4"/>
        <v>0.44195368136876434</v>
      </c>
      <c r="P40" s="76">
        <f>分析係数表!C43</f>
        <v>0.38963327337469256</v>
      </c>
      <c r="Q40" s="82">
        <f>O40*P40</f>
        <v>0.17219985955170752</v>
      </c>
      <c r="R40" s="83">
        <v>0.30782858227765869</v>
      </c>
      <c r="S40" s="84">
        <f>I40+R40</f>
        <v>1.6871269443580061</v>
      </c>
      <c r="T40" s="85">
        <f>分析係数表!F43</f>
        <v>0.6053884004194563</v>
      </c>
      <c r="U40" s="86">
        <f t="shared" si="7"/>
        <v>1.0213670821494585</v>
      </c>
      <c r="V40" s="87">
        <f>分析係数表!D43</f>
        <v>0.1323707348552069</v>
      </c>
      <c r="W40" s="167">
        <f t="shared" si="8"/>
        <v>0</v>
      </c>
      <c r="X40" s="76">
        <f>分析係数表!E43</f>
        <v>0.1111559248205211</v>
      </c>
      <c r="Y40" s="166">
        <f t="shared" si="9"/>
        <v>0</v>
      </c>
    </row>
    <row r="41" spans="1:25" x14ac:dyDescent="0.2">
      <c r="A41" s="6" t="s">
        <v>341</v>
      </c>
      <c r="B41" s="5" t="s">
        <v>42</v>
      </c>
      <c r="C41" s="90"/>
      <c r="D41" s="76">
        <f>投入係数表!G41</f>
        <v>1.7140898183064793E-4</v>
      </c>
      <c r="E41" s="77">
        <f>$C$9*D41</f>
        <v>1.7140898183064794E-2</v>
      </c>
      <c r="F41" s="76">
        <f>分析係数表!C44</f>
        <v>0.46868809379421872</v>
      </c>
      <c r="G41" s="77">
        <f>E41*F41</f>
        <v>8.033734895341425E-3</v>
      </c>
      <c r="H41" s="77">
        <v>1.2163043387347605E-2</v>
      </c>
      <c r="I41" s="77">
        <f>C41+H41</f>
        <v>1.2163043387347605E-2</v>
      </c>
      <c r="J41" s="76">
        <f>分析係数表!G44</f>
        <v>0.26169007702763936</v>
      </c>
      <c r="K41" s="78">
        <f>I41*J41</f>
        <v>3.1829477609255142E-3</v>
      </c>
      <c r="L41" s="79"/>
      <c r="M41" s="80"/>
      <c r="N41" s="81">
        <f>分析係数表!H44</f>
        <v>0.11189365109431233</v>
      </c>
      <c r="O41" s="82">
        <f t="shared" si="4"/>
        <v>1.3623410918094072</v>
      </c>
      <c r="P41" s="76">
        <f>分析係数表!C44</f>
        <v>0.46868809379421872</v>
      </c>
      <c r="Q41" s="82">
        <f>O41*P41</f>
        <v>0.63851304941768583</v>
      </c>
      <c r="R41" s="83">
        <v>0.64891264640446999</v>
      </c>
      <c r="S41" s="84">
        <f>I41+R41</f>
        <v>0.66107568979181763</v>
      </c>
      <c r="T41" s="85">
        <f>分析係数表!F44</f>
        <v>0.56748980516538283</v>
      </c>
      <c r="U41" s="86">
        <f t="shared" si="7"/>
        <v>0.37515371439952966</v>
      </c>
      <c r="V41" s="87">
        <f>分析係数表!D44</f>
        <v>0.1153375623017671</v>
      </c>
      <c r="W41" s="167">
        <f t="shared" si="8"/>
        <v>0</v>
      </c>
      <c r="X41" s="76">
        <f>分析係数表!E44</f>
        <v>8.8151336656094245E-2</v>
      </c>
      <c r="Y41" s="166">
        <f t="shared" si="9"/>
        <v>0</v>
      </c>
    </row>
    <row r="42" spans="1:25" x14ac:dyDescent="0.2">
      <c r="A42" s="6" t="s">
        <v>342</v>
      </c>
      <c r="B42" s="5" t="s">
        <v>279</v>
      </c>
      <c r="C42" s="90"/>
      <c r="D42" s="76">
        <f>投入係数表!G42</f>
        <v>1.0855902182607701E-3</v>
      </c>
      <c r="E42" s="77">
        <f>$C$9*D42</f>
        <v>0.10855902182607702</v>
      </c>
      <c r="F42" s="76">
        <f>分析係数表!C45</f>
        <v>1</v>
      </c>
      <c r="G42" s="77">
        <f>E42*F42</f>
        <v>0.10855902182607702</v>
      </c>
      <c r="H42" s="77">
        <v>0.14147049043461532</v>
      </c>
      <c r="I42" s="77">
        <f>C42+H42</f>
        <v>0.14147049043461532</v>
      </c>
      <c r="J42" s="76">
        <f>分析係数表!G45</f>
        <v>0</v>
      </c>
      <c r="K42" s="78">
        <f>I42*J42</f>
        <v>0</v>
      </c>
      <c r="L42" s="79"/>
      <c r="M42" s="80"/>
      <c r="N42" s="81">
        <f>分析係数表!H45</f>
        <v>0</v>
      </c>
      <c r="O42" s="82">
        <f t="shared" si="4"/>
        <v>0</v>
      </c>
      <c r="P42" s="76">
        <f>分析係数表!C45</f>
        <v>1</v>
      </c>
      <c r="Q42" s="82">
        <f>O42*P42</f>
        <v>0</v>
      </c>
      <c r="R42" s="83">
        <v>1.2846688908719274E-2</v>
      </c>
      <c r="S42" s="84">
        <f>I42+R42</f>
        <v>0.15431717934333458</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投入係数表!G43</f>
        <v>6.1992915095417664E-3</v>
      </c>
      <c r="E43" s="77">
        <f>$C$9*D43</f>
        <v>0.61992915095417667</v>
      </c>
      <c r="F43" s="76">
        <f>分析係数表!C46</f>
        <v>0.536069455406472</v>
      </c>
      <c r="G43" s="77">
        <f>E43*F43</f>
        <v>0.33232508234260205</v>
      </c>
      <c r="H43" s="77">
        <v>0.40398827272318338</v>
      </c>
      <c r="I43" s="77">
        <f>C43+H43</f>
        <v>0.40398827272318338</v>
      </c>
      <c r="J43" s="76">
        <f>分析係数表!G46</f>
        <v>9.4007050528789656E-3</v>
      </c>
      <c r="K43" s="78">
        <f>I43*J43</f>
        <v>3.7977745966926756E-3</v>
      </c>
      <c r="L43" s="79"/>
      <c r="M43" s="80"/>
      <c r="N43" s="81">
        <f>分析係数表!H46</f>
        <v>2.2310999374350673E-2</v>
      </c>
      <c r="O43" s="82">
        <f t="shared" si="4"/>
        <v>0.27164357360537428</v>
      </c>
      <c r="P43" s="76">
        <f>分析係数表!C46</f>
        <v>0.536069455406472</v>
      </c>
      <c r="Q43" s="82">
        <f>O43*P43</f>
        <v>0.14561982256730088</v>
      </c>
      <c r="R43" s="83">
        <v>0.16512553134525748</v>
      </c>
      <c r="S43" s="84">
        <f>I43+R43</f>
        <v>0.56911380406844092</v>
      </c>
      <c r="T43" s="85">
        <f>分析係数表!F46</f>
        <v>0.31345475910693305</v>
      </c>
      <c r="U43" s="86">
        <f t="shared" si="7"/>
        <v>0.17839143035870345</v>
      </c>
      <c r="V43" s="87">
        <f>分析係数表!D46</f>
        <v>1.7626321974148062E-3</v>
      </c>
      <c r="W43" s="167">
        <f t="shared" si="8"/>
        <v>0</v>
      </c>
      <c r="X43" s="76">
        <f>分析係数表!E46</f>
        <v>4.4065804935370153E-3</v>
      </c>
      <c r="Y43" s="166">
        <f t="shared" si="9"/>
        <v>0</v>
      </c>
    </row>
    <row r="44" spans="1:25" x14ac:dyDescent="0.2">
      <c r="A44" s="192">
        <v>40</v>
      </c>
      <c r="B44" s="14" t="s">
        <v>151</v>
      </c>
      <c r="C44" s="197">
        <f>SUM(C5:C43)</f>
        <v>100</v>
      </c>
      <c r="D44" s="92">
        <f>投入係数表!G44</f>
        <v>0.69812021483259057</v>
      </c>
      <c r="E44" s="91">
        <f>SUM(E5:E43)</f>
        <v>69.812021483259059</v>
      </c>
      <c r="F44" s="92">
        <f>分析係数表!C47</f>
        <v>0.44522465035354009</v>
      </c>
      <c r="G44" s="91">
        <f>SUM(G5:G43)</f>
        <v>17.666810058463685</v>
      </c>
      <c r="H44" s="91">
        <f>SUM(H5:H43)</f>
        <v>20.473508393577607</v>
      </c>
      <c r="I44" s="91">
        <f>SUM(I5:I43)</f>
        <v>120.47350839357762</v>
      </c>
      <c r="J44" s="92">
        <f>分析係数表!G47</f>
        <v>0.26635660586338372</v>
      </c>
      <c r="K44" s="93">
        <f>SUM(K5:K43)</f>
        <v>19.408056453726388</v>
      </c>
      <c r="L44" s="94">
        <f>最終需要_まとめ!$L$33</f>
        <v>0.62733333333333341</v>
      </c>
      <c r="M44" s="91">
        <f>K44*L44</f>
        <v>12.17532074863769</v>
      </c>
      <c r="N44" s="95">
        <f>分析係数表!H47</f>
        <v>1</v>
      </c>
      <c r="O44" s="96">
        <f>SUM(O5:O43)</f>
        <v>12.175320748637688</v>
      </c>
      <c r="P44" s="92">
        <f>分析係数表!C47</f>
        <v>0.44522465035354009</v>
      </c>
      <c r="Q44" s="96">
        <f>SUM(Q5:Q43)</f>
        <v>5.9146854870305905</v>
      </c>
      <c r="R44" s="91">
        <f>SUM(R5:R43)</f>
        <v>6.6346092584858791</v>
      </c>
      <c r="S44" s="97">
        <f>SUM(S5:S43)</f>
        <v>127.10811765206353</v>
      </c>
      <c r="T44" s="98">
        <f>分析係数表!F47</f>
        <v>0.51444037128882703</v>
      </c>
      <c r="U44" s="99">
        <f>SUM(U5:U43)</f>
        <v>44.039917220805208</v>
      </c>
      <c r="V44" s="100">
        <f>分析係数表!D47</f>
        <v>9.5757819315252443E-2</v>
      </c>
      <c r="W44" s="164">
        <f>SUM(W5:W43)</f>
        <v>8</v>
      </c>
      <c r="X44" s="92">
        <f>分析係数表!E47</f>
        <v>7.8077982415729788E-2</v>
      </c>
      <c r="Y44" s="165">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2023-08-19T07:14:41Z</dcterms:modified>
</cp:coreProperties>
</file>