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05923269-7787-4847-805A-D06F80C39639}"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D9" i="4" s="1"/>
  <c r="AF17" i="4"/>
  <c r="AD19" i="4"/>
  <c r="AB21" i="4"/>
  <c r="AE22" i="4"/>
  <c r="AC24" i="4"/>
  <c r="AF25" i="4"/>
  <c r="AD27" i="4"/>
  <c r="AB29" i="4"/>
  <c r="AE30" i="4"/>
  <c r="AC32" i="4"/>
  <c r="AF33" i="4"/>
  <c r="AD35" i="4"/>
  <c r="AF36" i="4"/>
  <c r="AB37" i="4"/>
  <c r="AD38" i="4"/>
  <c r="AE38" i="4"/>
  <c r="AB40" i="4"/>
  <c r="AC40" i="4"/>
  <c r="AE41" i="4"/>
  <c r="AF41" i="4"/>
  <c r="AC43" i="4"/>
  <c r="AD43" i="4"/>
  <c r="AF44" i="4"/>
  <c r="AB45" i="4"/>
  <c r="AF45" i="4"/>
  <c r="AD46" i="4"/>
  <c r="AE46" i="4"/>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I44" i="1"/>
  <c r="BQ44" i="1"/>
  <c r="BP44" i="1"/>
  <c r="BR44" i="1" s="1"/>
  <c r="BP43" i="1"/>
  <c r="BJ43" i="1"/>
  <c r="BK43" i="1" s="1"/>
  <c r="BL43" i="1" s="1"/>
  <c r="BI43" i="1"/>
  <c r="BJ42" i="1"/>
  <c r="BQ42" i="1"/>
  <c r="BP42" i="1"/>
  <c r="BI42" i="1"/>
  <c r="BI41" i="1"/>
  <c r="BQ41" i="1"/>
  <c r="BP41" i="1"/>
  <c r="BP40" i="1"/>
  <c r="BJ40" i="1"/>
  <c r="BK40" i="1" s="1"/>
  <c r="BL40" i="1" s="1"/>
  <c r="BI40" i="1"/>
  <c r="BJ39" i="1"/>
  <c r="BK39" i="1" s="1"/>
  <c r="BL39" i="1" s="1"/>
  <c r="BI39" i="1"/>
  <c r="BQ39" i="1"/>
  <c r="BP39" i="1"/>
  <c r="BJ38" i="1"/>
  <c r="BK38" i="1" s="1"/>
  <c r="BL38" i="1" s="1"/>
  <c r="BP38" i="1"/>
  <c r="BI38" i="1"/>
  <c r="BI37" i="1"/>
  <c r="BJ37" i="1"/>
  <c r="BK37" i="1" s="1"/>
  <c r="BL37" i="1" s="1"/>
  <c r="BP37" i="1"/>
  <c r="BP36" i="1"/>
  <c r="BJ36" i="1"/>
  <c r="BK36" i="1" s="1"/>
  <c r="BL36" i="1" s="1"/>
  <c r="BI36" i="1"/>
  <c r="BQ36" i="1"/>
  <c r="BP35" i="1"/>
  <c r="BJ35" i="1"/>
  <c r="BI35" i="1"/>
  <c r="BJ34" i="1"/>
  <c r="BQ34" i="1"/>
  <c r="BP34" i="1"/>
  <c r="BI34" i="1"/>
  <c r="BJ33" i="1"/>
  <c r="BK33" i="1" s="1"/>
  <c r="BL33" i="1" s="1"/>
  <c r="BI33" i="1"/>
  <c r="BQ33" i="1"/>
  <c r="BP33" i="1"/>
  <c r="BP32" i="1"/>
  <c r="BJ32" i="1"/>
  <c r="BK32" i="1" s="1"/>
  <c r="BL32" i="1" s="1"/>
  <c r="BI32" i="1"/>
  <c r="BJ31" i="1"/>
  <c r="BK31" i="1" s="1"/>
  <c r="BL31" i="1" s="1"/>
  <c r="BI31" i="1"/>
  <c r="BQ31" i="1"/>
  <c r="BP31" i="1"/>
  <c r="BR31" i="1" s="1"/>
  <c r="BQ30" i="1"/>
  <c r="BP30" i="1"/>
  <c r="BI30" i="1"/>
  <c r="BJ29" i="1"/>
  <c r="BP29" i="1"/>
  <c r="BI29" i="1"/>
  <c r="BJ28" i="1"/>
  <c r="BK28" i="1" s="1"/>
  <c r="BL28" i="1" s="1"/>
  <c r="BI28" i="1"/>
  <c r="BQ28" i="1"/>
  <c r="BP28" i="1"/>
  <c r="BR28" i="1" s="1"/>
  <c r="BP27" i="1"/>
  <c r="BJ27" i="1"/>
  <c r="BI27" i="1"/>
  <c r="BJ26" i="1"/>
  <c r="BK26" i="1" s="1"/>
  <c r="BL26" i="1" s="1"/>
  <c r="BQ26" i="1"/>
  <c r="BP26" i="1"/>
  <c r="BR26" i="1" s="1"/>
  <c r="BI26" i="1"/>
  <c r="BQ25" i="1"/>
  <c r="BP25" i="1"/>
  <c r="BR25" i="1" s="1"/>
  <c r="BI25" i="1"/>
  <c r="BP24" i="1"/>
  <c r="BJ24" i="1"/>
  <c r="BK24" i="1" s="1"/>
  <c r="BL24" i="1" s="1"/>
  <c r="BQ24" i="1"/>
  <c r="BI24" i="1"/>
  <c r="BJ23" i="1"/>
  <c r="BK23" i="1" s="1"/>
  <c r="BL23" i="1" s="1"/>
  <c r="BI23" i="1"/>
  <c r="BQ23" i="1"/>
  <c r="BP23" i="1"/>
  <c r="BR23" i="1" s="1"/>
  <c r="BJ22" i="1"/>
  <c r="BK22" i="1" s="1"/>
  <c r="BL22" i="1" s="1"/>
  <c r="BP22" i="1"/>
  <c r="BI22" i="1"/>
  <c r="BI21" i="1"/>
  <c r="BJ21" i="1"/>
  <c r="BK21" i="1" s="1"/>
  <c r="BL21" i="1" s="1"/>
  <c r="BP21" i="1"/>
  <c r="BP20" i="1"/>
  <c r="BI20" i="1"/>
  <c r="BQ20" i="1"/>
  <c r="BP19" i="1"/>
  <c r="BI19" i="1"/>
  <c r="BJ19" i="1"/>
  <c r="BK19" i="1" s="1"/>
  <c r="BL19" i="1" s="1"/>
  <c r="BJ18" i="1"/>
  <c r="BQ18" i="1"/>
  <c r="BP18" i="1"/>
  <c r="BR18" i="1" s="1"/>
  <c r="BI18" i="1"/>
  <c r="BQ17" i="1"/>
  <c r="BP17" i="1"/>
  <c r="BR17" i="1" s="1"/>
  <c r="BI17" i="1"/>
  <c r="BJ16" i="1"/>
  <c r="BK16" i="1" s="1"/>
  <c r="BL16" i="1" s="1"/>
  <c r="BP16" i="1"/>
  <c r="BI16" i="1"/>
  <c r="BI15" i="1"/>
  <c r="BQ15" i="1"/>
  <c r="BP15" i="1"/>
  <c r="BJ14" i="1"/>
  <c r="BK14" i="1" s="1"/>
  <c r="BL14" i="1" s="1"/>
  <c r="BP14" i="1"/>
  <c r="BI14" i="1"/>
  <c r="BJ13" i="1"/>
  <c r="BQ13" i="1"/>
  <c r="BP13" i="1"/>
  <c r="BR13" i="1" s="1"/>
  <c r="BI13" i="1"/>
  <c r="BK13" i="1" s="1"/>
  <c r="BL13" i="1" s="1"/>
  <c r="BP12" i="1"/>
  <c r="BR12" i="1" s="1"/>
  <c r="BI12" i="1"/>
  <c r="BQ12" i="1"/>
  <c r="BP11" i="1"/>
  <c r="BR11" i="1" s="1"/>
  <c r="BJ11" i="1"/>
  <c r="BQ11" i="1"/>
  <c r="BI11" i="1"/>
  <c r="BJ10" i="1"/>
  <c r="BQ10" i="1"/>
  <c r="BP10" i="1"/>
  <c r="BI10" i="1"/>
  <c r="BQ9" i="1"/>
  <c r="BP9" i="1"/>
  <c r="BI9" i="1"/>
  <c r="BJ8" i="1"/>
  <c r="BK8" i="1" s="1"/>
  <c r="BL8" i="1" s="1"/>
  <c r="BQ8" i="1"/>
  <c r="BP8" i="1"/>
  <c r="BR8" i="1" s="1"/>
  <c r="BI8" i="1"/>
  <c r="BP7" i="1"/>
  <c r="BI7" i="1"/>
  <c r="BQ7" i="1"/>
  <c r="BJ6" i="1"/>
  <c r="BK6" i="1" s="1"/>
  <c r="BL6" i="1" s="1"/>
  <c r="BP6" i="1"/>
  <c r="BI6" i="1"/>
  <c r="BJ5" i="1"/>
  <c r="BP5" i="1"/>
  <c r="BI5" i="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C36" i="4"/>
  <c r="AC12" i="4"/>
  <c r="AD47" i="4"/>
  <c r="AC44" i="4"/>
  <c r="AB41" i="4"/>
  <c r="AF37" i="4"/>
  <c r="AB33" i="4"/>
  <c r="AF29" i="4"/>
  <c r="AE26" i="4"/>
  <c r="AD23" i="4"/>
  <c r="AC20" i="4"/>
  <c r="AB17" i="4"/>
  <c r="AF13" i="4"/>
  <c r="AE10" i="4"/>
  <c r="AE42" i="4"/>
  <c r="AD39" i="4"/>
  <c r="AE34" i="4"/>
  <c r="AD31" i="4"/>
  <c r="AC28" i="4"/>
  <c r="AB25" i="4"/>
  <c r="AF21" i="4"/>
  <c r="AE18" i="4"/>
  <c r="AD15" i="4"/>
  <c r="AB9"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C16" i="4"/>
  <c r="AE14" i="4"/>
  <c r="AB13" i="4"/>
  <c r="AD11" i="4"/>
  <c r="AF9" i="4"/>
  <c r="AC8" i="4"/>
  <c r="AB32" i="4"/>
  <c r="AF12" i="4"/>
  <c r="AC35" i="4"/>
  <c r="AE33" i="4"/>
  <c r="AD30" i="4"/>
  <c r="AF28" i="4"/>
  <c r="AC27" i="4"/>
  <c r="AE25" i="4"/>
  <c r="AB24" i="4"/>
  <c r="AD22" i="4"/>
  <c r="AF20" i="4"/>
  <c r="AC19" i="4"/>
  <c r="AE17" i="4"/>
  <c r="AB16" i="4"/>
  <c r="AD14" i="4"/>
  <c r="AC11" i="4"/>
  <c r="AE9" i="4"/>
  <c r="AB8" i="4"/>
  <c r="AF47" i="4"/>
  <c r="AC46" i="4"/>
  <c r="AE44" i="4"/>
  <c r="AB43" i="4"/>
  <c r="AD41" i="4"/>
  <c r="AF39" i="4"/>
  <c r="AC38" i="4"/>
  <c r="AE36" i="4"/>
  <c r="AB35" i="4"/>
  <c r="AD33" i="4"/>
  <c r="AF31" i="4"/>
  <c r="AC30" i="4"/>
  <c r="AE28" i="4"/>
  <c r="AB27" i="4"/>
  <c r="AD25" i="4"/>
  <c r="AF23" i="4"/>
  <c r="AC22" i="4"/>
  <c r="AE20" i="4"/>
  <c r="AB19" i="4"/>
  <c r="AD17" i="4"/>
  <c r="AF15" i="4"/>
  <c r="AC14" i="4"/>
  <c r="AE12" i="4"/>
  <c r="AB11" i="4"/>
  <c r="BR32" i="1"/>
  <c r="BR37" i="1"/>
  <c r="BK5" i="1"/>
  <c r="BL5" i="1" s="1"/>
  <c r="BR7" i="1"/>
  <c r="BR9" i="1"/>
  <c r="BR24" i="1"/>
  <c r="BK29" i="1"/>
  <c r="BL29" i="1" s="1"/>
  <c r="BR33" i="1"/>
  <c r="BR34" i="1"/>
  <c r="BK42" i="1"/>
  <c r="BL42" i="1" s="1"/>
  <c r="BK27" i="1"/>
  <c r="BL27" i="1" s="1"/>
  <c r="BR15" i="1"/>
  <c r="BK35" i="1"/>
  <c r="BL35" i="1" s="1"/>
  <c r="BR42" i="1"/>
  <c r="BR6" i="1"/>
  <c r="BK11" i="1"/>
  <c r="BL11" i="1" s="1"/>
  <c r="BK18" i="1"/>
  <c r="BL18" i="1" s="1"/>
  <c r="BR20" i="1"/>
  <c r="BR30" i="1"/>
  <c r="BR41" i="1"/>
  <c r="BK10" i="1"/>
  <c r="BL10" i="1" s="1"/>
  <c r="BR39" i="1"/>
  <c r="BR10" i="1"/>
  <c r="BK34" i="1"/>
  <c r="BL34" i="1" s="1"/>
  <c r="BR36" i="1"/>
  <c r="BR38" i="1"/>
  <c r="BJ7" i="1"/>
  <c r="BK7" i="1" s="1"/>
  <c r="BL7" i="1" s="1"/>
  <c r="BJ15" i="1"/>
  <c r="BK15" i="1" s="1"/>
  <c r="BL15" i="1" s="1"/>
  <c r="BQ19" i="1"/>
  <c r="BR19" i="1" s="1"/>
  <c r="BQ27" i="1"/>
  <c r="BR27" i="1" s="1"/>
  <c r="BQ35" i="1"/>
  <c r="BR35" i="1" s="1"/>
  <c r="BQ43" i="1"/>
  <c r="BR43" i="1" s="1"/>
  <c r="BQ6" i="1"/>
  <c r="BJ12" i="1"/>
  <c r="BK12" i="1" s="1"/>
  <c r="BL12" i="1" s="1"/>
  <c r="BQ16" i="1"/>
  <c r="BR16" i="1" s="1"/>
  <c r="BJ20" i="1"/>
  <c r="BK20" i="1" s="1"/>
  <c r="BL20" i="1" s="1"/>
  <c r="BQ32" i="1"/>
  <c r="BQ40" i="1"/>
  <c r="BR40" i="1" s="1"/>
  <c r="BJ44" i="1"/>
  <c r="BK44" i="1" s="1"/>
  <c r="BL44" i="1" s="1"/>
  <c r="BQ14" i="1"/>
  <c r="BR14" i="1" s="1"/>
  <c r="BQ38" i="1"/>
  <c r="BQ5" i="1"/>
  <c r="BR5" i="1" s="1"/>
  <c r="BJ9" i="1"/>
  <c r="BK9" i="1" s="1"/>
  <c r="BL9" i="1" s="1"/>
  <c r="BJ17" i="1"/>
  <c r="BK17" i="1" s="1"/>
  <c r="BL17" i="1" s="1"/>
  <c r="BQ21" i="1"/>
  <c r="BR21" i="1" s="1"/>
  <c r="BJ25" i="1"/>
  <c r="BK25" i="1" s="1"/>
  <c r="BL25" i="1" s="1"/>
  <c r="BQ29" i="1"/>
  <c r="BR29" i="1" s="1"/>
  <c r="BQ37" i="1"/>
  <c r="BJ41" i="1"/>
  <c r="BK41" i="1" s="1"/>
  <c r="BL41" i="1" s="1"/>
  <c r="BQ22" i="1"/>
  <c r="BR22" i="1" s="1"/>
  <c r="BJ30" i="1"/>
  <c r="BK30" i="1" s="1"/>
  <c r="BL30"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N27" i="4" s="1"/>
  <c r="H27" i="4" s="1"/>
  <c r="AM28" i="4"/>
  <c r="AM29" i="4"/>
  <c r="AM30" i="4"/>
  <c r="AM31" i="4"/>
  <c r="AM32" i="4"/>
  <c r="AM33" i="4"/>
  <c r="AM34" i="4"/>
  <c r="AM35" i="4"/>
  <c r="AM36" i="4"/>
  <c r="AM37" i="4"/>
  <c r="AM38" i="4"/>
  <c r="AM39" i="4"/>
  <c r="AM40" i="4"/>
  <c r="AM41" i="4"/>
  <c r="AM42" i="4"/>
  <c r="AM43" i="4"/>
  <c r="AN43" i="4" s="1"/>
  <c r="H43" i="4" s="1"/>
  <c r="AM44" i="4"/>
  <c r="AM45" i="4"/>
  <c r="AM46" i="4"/>
  <c r="AM47" i="4"/>
  <c r="AM8" i="4"/>
  <c r="W9" i="4"/>
  <c r="X9" i="4"/>
  <c r="E9" i="4" s="1"/>
  <c r="W10" i="4"/>
  <c r="X10" i="4"/>
  <c r="E10" i="4" s="1"/>
  <c r="W11" i="4"/>
  <c r="X11" i="4"/>
  <c r="E11" i="4" s="1"/>
  <c r="W12" i="4"/>
  <c r="X12" i="4"/>
  <c r="E12" i="4" s="1"/>
  <c r="X9" i="37" s="1"/>
  <c r="W13" i="4"/>
  <c r="X13" i="4"/>
  <c r="E13" i="4" s="1"/>
  <c r="W14" i="4"/>
  <c r="X14" i="4"/>
  <c r="E14" i="4" s="1"/>
  <c r="X11" i="32" s="1"/>
  <c r="W15" i="4"/>
  <c r="D15" i="4" s="1"/>
  <c r="X15" i="4"/>
  <c r="E15" i="4" s="1"/>
  <c r="W16" i="4"/>
  <c r="D16" i="4" s="1"/>
  <c r="X16" i="4"/>
  <c r="E16" i="4" s="1"/>
  <c r="X13" i="14" s="1"/>
  <c r="W17" i="4"/>
  <c r="X17" i="4"/>
  <c r="W18" i="4"/>
  <c r="X18" i="4"/>
  <c r="E18" i="4" s="1"/>
  <c r="W19" i="4"/>
  <c r="D19" i="4" s="1"/>
  <c r="X19" i="4"/>
  <c r="W20" i="4"/>
  <c r="D20" i="4" s="1"/>
  <c r="X20" i="4"/>
  <c r="E20" i="4" s="1"/>
  <c r="W21" i="4"/>
  <c r="D21" i="4" s="1"/>
  <c r="X21" i="4"/>
  <c r="E21" i="4" s="1"/>
  <c r="W22" i="4"/>
  <c r="X22" i="4"/>
  <c r="E22" i="4" s="1"/>
  <c r="X19" i="20" s="1"/>
  <c r="W23" i="4"/>
  <c r="X23" i="4"/>
  <c r="W24" i="4"/>
  <c r="D24" i="4" s="1"/>
  <c r="X24" i="4"/>
  <c r="E24" i="4" s="1"/>
  <c r="X21" i="23" s="1"/>
  <c r="W25" i="4"/>
  <c r="X25" i="4"/>
  <c r="W26" i="4"/>
  <c r="D26" i="4" s="1"/>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W32" i="4"/>
  <c r="D32" i="4" s="1"/>
  <c r="X32" i="4"/>
  <c r="E32" i="4" s="1"/>
  <c r="X29" i="50" s="1"/>
  <c r="W33" i="4"/>
  <c r="X33" i="4"/>
  <c r="E33" i="4" s="1"/>
  <c r="W34" i="4"/>
  <c r="D34" i="4" s="1"/>
  <c r="X34" i="4"/>
  <c r="E34" i="4" s="1"/>
  <c r="W35" i="4"/>
  <c r="D35" i="4" s="1"/>
  <c r="X35" i="4"/>
  <c r="E35" i="4" s="1"/>
  <c r="W36" i="4"/>
  <c r="X36" i="4"/>
  <c r="E36" i="4" s="1"/>
  <c r="X33" i="29" s="1"/>
  <c r="W37" i="4"/>
  <c r="X37" i="4"/>
  <c r="E37" i="4" s="1"/>
  <c r="W38" i="4"/>
  <c r="X38" i="4"/>
  <c r="E38" i="4" s="1"/>
  <c r="W39" i="4"/>
  <c r="X39" i="4"/>
  <c r="E39" i="4" s="1"/>
  <c r="W40" i="4"/>
  <c r="X40" i="4"/>
  <c r="E40" i="4" s="1"/>
  <c r="X37" i="34" s="1"/>
  <c r="W41" i="4"/>
  <c r="D41" i="4" s="1"/>
  <c r="X41" i="4"/>
  <c r="W42" i="4"/>
  <c r="D42" i="4" s="1"/>
  <c r="X42" i="4"/>
  <c r="E42" i="4" s="1"/>
  <c r="W43" i="4"/>
  <c r="D43" i="4" s="1"/>
  <c r="X43" i="4"/>
  <c r="W44" i="4"/>
  <c r="D44" i="4" s="1"/>
  <c r="V41" i="30" s="1"/>
  <c r="X44" i="4"/>
  <c r="E44" i="4" s="1"/>
  <c r="X41" i="21" s="1"/>
  <c r="W45" i="4"/>
  <c r="D45" i="4" s="1"/>
  <c r="V42" i="30" s="1"/>
  <c r="X45" i="4"/>
  <c r="W46" i="4"/>
  <c r="D46" i="4" s="1"/>
  <c r="V43" i="30" s="1"/>
  <c r="X46" i="4"/>
  <c r="E46" i="4" s="1"/>
  <c r="X47" i="4"/>
  <c r="E47" i="4" s="1"/>
  <c r="X8" i="4"/>
  <c r="W8" i="4"/>
  <c r="D8" i="4" s="1"/>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D34" i="13"/>
  <c r="D35" i="13"/>
  <c r="D36" i="13"/>
  <c r="D37" i="13"/>
  <c r="D38" i="13"/>
  <c r="D39" i="13"/>
  <c r="D40" i="13"/>
  <c r="D41" i="13"/>
  <c r="D42" i="13"/>
  <c r="D43" i="13"/>
  <c r="D44" i="13"/>
  <c r="D41" i="12"/>
  <c r="D42" i="12"/>
  <c r="D43" i="12"/>
  <c r="D44" i="12"/>
  <c r="D41" i="14"/>
  <c r="D42" i="14"/>
  <c r="D43" i="14"/>
  <c r="D44" i="14"/>
  <c r="D41" i="15"/>
  <c r="D42" i="15"/>
  <c r="D43" i="15"/>
  <c r="D44" i="15"/>
  <c r="D41" i="16"/>
  <c r="D42" i="16"/>
  <c r="D43" i="16"/>
  <c r="D44" i="16"/>
  <c r="D41" i="17"/>
  <c r="D42" i="17"/>
  <c r="D43" i="17"/>
  <c r="D44" i="17"/>
  <c r="D41" i="18"/>
  <c r="D42" i="18"/>
  <c r="D43" i="18"/>
  <c r="D44" i="18"/>
  <c r="D41" i="19"/>
  <c r="D42" i="19"/>
  <c r="D43" i="19"/>
  <c r="D44" i="19"/>
  <c r="D41" i="20"/>
  <c r="D42" i="20"/>
  <c r="D43" i="20"/>
  <c r="D44" i="20"/>
  <c r="D41" i="21"/>
  <c r="D42" i="21"/>
  <c r="D43" i="21"/>
  <c r="D44" i="21"/>
  <c r="D41" i="22"/>
  <c r="D42" i="22"/>
  <c r="D43" i="22"/>
  <c r="D44" i="22"/>
  <c r="D41" i="23"/>
  <c r="D42" i="23"/>
  <c r="D43" i="23"/>
  <c r="D44" i="23"/>
  <c r="D41" i="24"/>
  <c r="D42" i="24"/>
  <c r="D43" i="24"/>
  <c r="D44" i="24"/>
  <c r="D41" i="25"/>
  <c r="D42" i="25"/>
  <c r="D43" i="25"/>
  <c r="D44" i="25"/>
  <c r="D41" i="26"/>
  <c r="D42" i="26"/>
  <c r="D43" i="26"/>
  <c r="D44" i="26"/>
  <c r="D41" i="27"/>
  <c r="D42" i="27"/>
  <c r="D43" i="27"/>
  <c r="D44" i="27"/>
  <c r="D41" i="28"/>
  <c r="D42" i="28"/>
  <c r="D43" i="28"/>
  <c r="D44" i="28"/>
  <c r="D41" i="29"/>
  <c r="D42" i="29"/>
  <c r="D43" i="29"/>
  <c r="D44" i="29"/>
  <c r="D41" i="31"/>
  <c r="D42" i="31"/>
  <c r="D43" i="31"/>
  <c r="D44" i="31"/>
  <c r="D41" i="32"/>
  <c r="D42" i="32"/>
  <c r="D43" i="32"/>
  <c r="D44" i="32"/>
  <c r="D41" i="33"/>
  <c r="D42" i="33"/>
  <c r="D43" i="33"/>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D39" i="52"/>
  <c r="D40" i="52"/>
  <c r="D41" i="52"/>
  <c r="D42" i="52"/>
  <c r="D43" i="52"/>
  <c r="D44" i="52"/>
  <c r="D44" i="51"/>
  <c r="D6" i="51"/>
  <c r="D7" i="51"/>
  <c r="D8" i="51"/>
  <c r="D9" i="51"/>
  <c r="D10" i="51"/>
  <c r="D11" i="51"/>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5" i="51"/>
  <c r="D6" i="52"/>
  <c r="D7" i="52"/>
  <c r="D8" i="52"/>
  <c r="D9" i="52"/>
  <c r="D10" i="52"/>
  <c r="D11" i="52"/>
  <c r="D12" i="52"/>
  <c r="D13" i="52"/>
  <c r="D14" i="52"/>
  <c r="D15" i="52"/>
  <c r="D16" i="52"/>
  <c r="D17" i="52"/>
  <c r="D18" i="52"/>
  <c r="D19" i="52"/>
  <c r="D20" i="52"/>
  <c r="D21" i="52"/>
  <c r="D22" i="52"/>
  <c r="D23" i="52"/>
  <c r="D24" i="52"/>
  <c r="D25" i="52"/>
  <c r="D26" i="52"/>
  <c r="D27" i="52"/>
  <c r="D28" i="52"/>
  <c r="D29" i="52"/>
  <c r="D30" i="52"/>
  <c r="D5" i="52"/>
  <c r="D41" i="43"/>
  <c r="D42" i="43"/>
  <c r="D43" i="43"/>
  <c r="C40" i="51"/>
  <c r="C44" i="51" s="1"/>
  <c r="C39" i="52"/>
  <c r="C44" i="52" s="1"/>
  <c r="D38" i="4"/>
  <c r="D18" i="4"/>
  <c r="V15" i="22" s="1"/>
  <c r="F45" i="4"/>
  <c r="T42" i="30" s="1"/>
  <c r="C45" i="7"/>
  <c r="L44" i="52"/>
  <c r="C5" i="8"/>
  <c r="C44" i="8" s="1"/>
  <c r="D5" i="8"/>
  <c r="D6" i="8"/>
  <c r="D7" i="8"/>
  <c r="O10" i="4"/>
  <c r="P10" i="4" s="1"/>
  <c r="C10" i="4" s="1"/>
  <c r="D8" i="8"/>
  <c r="O11" i="4"/>
  <c r="P11" i="4" s="1"/>
  <c r="C11" i="4" s="1"/>
  <c r="F8" i="13" s="1"/>
  <c r="AN11" i="4"/>
  <c r="H11" i="4" s="1"/>
  <c r="D9" i="8"/>
  <c r="D10" i="8"/>
  <c r="O13" i="4"/>
  <c r="P13" i="4" s="1"/>
  <c r="C13" i="4" s="1"/>
  <c r="F10" i="49" s="1"/>
  <c r="AN13" i="4"/>
  <c r="H13" i="4" s="1"/>
  <c r="D11" i="8"/>
  <c r="D12" i="8"/>
  <c r="D13" i="8"/>
  <c r="D14" i="8"/>
  <c r="O17" i="4"/>
  <c r="P17" i="4" s="1"/>
  <c r="C17" i="4" s="1"/>
  <c r="P14" i="43" s="1"/>
  <c r="D15" i="8"/>
  <c r="O18" i="4"/>
  <c r="P18" i="4" s="1"/>
  <c r="C18" i="4" s="1"/>
  <c r="P15" i="37" s="1"/>
  <c r="D16" i="8"/>
  <c r="D17" i="8"/>
  <c r="D18" i="8"/>
  <c r="E18" i="8" s="1"/>
  <c r="AN21" i="4"/>
  <c r="H21" i="4" s="1"/>
  <c r="D19" i="8"/>
  <c r="E19" i="8" s="1"/>
  <c r="D20" i="8"/>
  <c r="AN23" i="4"/>
  <c r="H23" i="4" s="1"/>
  <c r="D21" i="8"/>
  <c r="D22" i="8"/>
  <c r="D23" i="8"/>
  <c r="D24" i="8"/>
  <c r="D25" i="8"/>
  <c r="D26" i="8"/>
  <c r="AN29" i="4"/>
  <c r="H29" i="4" s="1"/>
  <c r="N26" i="15" s="1"/>
  <c r="D27" i="8"/>
  <c r="D28" i="8"/>
  <c r="O31" i="4"/>
  <c r="P31" i="4" s="1"/>
  <c r="C31" i="4" s="1"/>
  <c r="F28" i="17" s="1"/>
  <c r="AN31" i="4"/>
  <c r="H31" i="4" s="1"/>
  <c r="D29" i="8"/>
  <c r="D30" i="8"/>
  <c r="AN33" i="4"/>
  <c r="H33" i="4" s="1"/>
  <c r="D31" i="8"/>
  <c r="D32" i="8"/>
  <c r="D33" i="8"/>
  <c r="E33" i="8" s="1"/>
  <c r="O36" i="4"/>
  <c r="P36" i="4" s="1"/>
  <c r="C36" i="4" s="1"/>
  <c r="D34" i="8"/>
  <c r="AN37" i="4"/>
  <c r="H37" i="4" s="1"/>
  <c r="N34" i="12" s="1"/>
  <c r="D35" i="8"/>
  <c r="AN38" i="4"/>
  <c r="H38" i="4" s="1"/>
  <c r="N35" i="33" s="1"/>
  <c r="D36" i="8"/>
  <c r="AN39" i="4"/>
  <c r="H39" i="4" s="1"/>
  <c r="D37" i="8"/>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C44" i="12" s="1"/>
  <c r="D6" i="12"/>
  <c r="D7" i="12"/>
  <c r="D8" i="12"/>
  <c r="D9" i="12"/>
  <c r="D10" i="12"/>
  <c r="D11" i="12"/>
  <c r="D12" i="12"/>
  <c r="D13" i="12"/>
  <c r="D14" i="12"/>
  <c r="D15" i="12"/>
  <c r="D16" i="12"/>
  <c r="D17" i="12"/>
  <c r="D18" i="12"/>
  <c r="D19" i="12"/>
  <c r="D20" i="12"/>
  <c r="D21" i="12"/>
  <c r="E21" i="12" s="1"/>
  <c r="D22" i="12"/>
  <c r="D23" i="12"/>
  <c r="D24" i="12"/>
  <c r="D25" i="12"/>
  <c r="D26" i="12"/>
  <c r="D27" i="12"/>
  <c r="D28" i="12"/>
  <c r="D29" i="12"/>
  <c r="D30" i="12"/>
  <c r="D31" i="12"/>
  <c r="D32" i="12"/>
  <c r="D33" i="12"/>
  <c r="D34" i="12"/>
  <c r="D35" i="12"/>
  <c r="E35" i="12" s="1"/>
  <c r="D36" i="12"/>
  <c r="D37" i="12"/>
  <c r="D38" i="12"/>
  <c r="D39" i="12"/>
  <c r="D40" i="12"/>
  <c r="D5" i="14"/>
  <c r="C8" i="14"/>
  <c r="C44" i="14" s="1"/>
  <c r="D6" i="14"/>
  <c r="D7" i="14"/>
  <c r="D8" i="14"/>
  <c r="D9" i="14"/>
  <c r="D10" i="14"/>
  <c r="D11" i="14"/>
  <c r="D12" i="14"/>
  <c r="D13" i="14"/>
  <c r="D14" i="14"/>
  <c r="D15" i="14"/>
  <c r="E15" i="14" s="1"/>
  <c r="D16" i="14"/>
  <c r="D17" i="14"/>
  <c r="D18" i="14"/>
  <c r="D19" i="14"/>
  <c r="E19" i="14" s="1"/>
  <c r="D20" i="14"/>
  <c r="D21" i="14"/>
  <c r="D22" i="14"/>
  <c r="D23" i="14"/>
  <c r="D24" i="14"/>
  <c r="D25" i="14"/>
  <c r="D26" i="14"/>
  <c r="D27" i="14"/>
  <c r="D28" i="14"/>
  <c r="E28" i="14" s="1"/>
  <c r="D29" i="14"/>
  <c r="D30" i="14"/>
  <c r="D31" i="14"/>
  <c r="E31" i="14" s="1"/>
  <c r="D32" i="14"/>
  <c r="D33" i="14"/>
  <c r="D34" i="14"/>
  <c r="D35" i="14"/>
  <c r="E35" i="14" s="1"/>
  <c r="D36" i="14"/>
  <c r="D37" i="14"/>
  <c r="D38" i="14"/>
  <c r="D39" i="14"/>
  <c r="D40" i="14"/>
  <c r="L44" i="14"/>
  <c r="D5" i="15"/>
  <c r="C9" i="15"/>
  <c r="C44" i="15" s="1"/>
  <c r="D6" i="15"/>
  <c r="D7" i="15"/>
  <c r="D8" i="15"/>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C13"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D6" i="20"/>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D20" i="22"/>
  <c r="D21" i="22"/>
  <c r="E21" i="22" s="1"/>
  <c r="D22" i="22"/>
  <c r="D23" i="22"/>
  <c r="D24" i="22"/>
  <c r="D25" i="22"/>
  <c r="D26" i="22"/>
  <c r="D27" i="22"/>
  <c r="D28" i="22"/>
  <c r="D29" i="22"/>
  <c r="D30" i="22"/>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D17" i="23"/>
  <c r="D18" i="23"/>
  <c r="D19" i="23"/>
  <c r="D20" i="23"/>
  <c r="D21" i="23"/>
  <c r="D22" i="23"/>
  <c r="D23" i="23"/>
  <c r="D24" i="23"/>
  <c r="D25" i="23"/>
  <c r="D26" i="23"/>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D13" i="24"/>
  <c r="D14" i="24"/>
  <c r="D15" i="24"/>
  <c r="D16" i="24"/>
  <c r="D17" i="24"/>
  <c r="D18" i="24"/>
  <c r="D19" i="24"/>
  <c r="D20" i="24"/>
  <c r="D21" i="24"/>
  <c r="E21" i="24" s="1"/>
  <c r="D22" i="24"/>
  <c r="D23" i="24"/>
  <c r="D24" i="24"/>
  <c r="D25" i="24"/>
  <c r="D26" i="24"/>
  <c r="D27" i="24"/>
  <c r="D28" i="24"/>
  <c r="D29" i="24"/>
  <c r="D30" i="24"/>
  <c r="D31" i="24"/>
  <c r="D32" i="24"/>
  <c r="D33" i="24"/>
  <c r="D34" i="24"/>
  <c r="D35" i="24"/>
  <c r="D36" i="24"/>
  <c r="D37" i="24"/>
  <c r="E37" i="24" s="1"/>
  <c r="D38" i="24"/>
  <c r="D39" i="24"/>
  <c r="D40" i="24"/>
  <c r="L44" i="24"/>
  <c r="D5" i="25"/>
  <c r="C19" i="25"/>
  <c r="C44" i="25" s="1"/>
  <c r="D6" i="25"/>
  <c r="D7" i="25"/>
  <c r="D8" i="25"/>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D11" i="28"/>
  <c r="D12" i="28"/>
  <c r="D13" i="28"/>
  <c r="D14" i="28"/>
  <c r="D15" i="28"/>
  <c r="D16" i="28"/>
  <c r="D17" i="28"/>
  <c r="D18" i="28"/>
  <c r="D19" i="28"/>
  <c r="D20" i="28"/>
  <c r="D21" i="28"/>
  <c r="D22" i="28"/>
  <c r="D23" i="28"/>
  <c r="D24" i="28"/>
  <c r="E24" i="28" s="1"/>
  <c r="D25" i="28"/>
  <c r="D26" i="28"/>
  <c r="D27" i="28"/>
  <c r="D28" i="28"/>
  <c r="D29" i="28"/>
  <c r="D30" i="28"/>
  <c r="D31" i="28"/>
  <c r="D32" i="28"/>
  <c r="D33" i="28"/>
  <c r="D34" i="28"/>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D7" i="30"/>
  <c r="D8" i="30"/>
  <c r="D9" i="30"/>
  <c r="D10" i="30"/>
  <c r="D11" i="30"/>
  <c r="D12" i="30"/>
  <c r="D13" i="30"/>
  <c r="E13" i="30" s="1"/>
  <c r="D14" i="30"/>
  <c r="D15" i="30"/>
  <c r="D16" i="30"/>
  <c r="D17" i="30"/>
  <c r="D18" i="30"/>
  <c r="E18" i="30" s="1"/>
  <c r="D19" i="30"/>
  <c r="D20" i="30"/>
  <c r="D21" i="30"/>
  <c r="D22" i="30"/>
  <c r="D23" i="30"/>
  <c r="D24" i="30"/>
  <c r="D25" i="30"/>
  <c r="D26" i="30"/>
  <c r="D27" i="30"/>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E32" i="33" s="1"/>
  <c r="D33" i="33"/>
  <c r="D34" i="33"/>
  <c r="D35" i="33"/>
  <c r="D36" i="33"/>
  <c r="D37" i="33"/>
  <c r="D38" i="33"/>
  <c r="D39" i="33"/>
  <c r="D40" i="33"/>
  <c r="L44" i="33"/>
  <c r="D5" i="34"/>
  <c r="C28" i="34"/>
  <c r="E27" i="34" s="1"/>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D22" i="36"/>
  <c r="D23" i="36"/>
  <c r="D24" i="36"/>
  <c r="D25" i="36"/>
  <c r="D26" i="36"/>
  <c r="D27" i="36"/>
  <c r="D28" i="36"/>
  <c r="D29" i="36"/>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D14" i="38"/>
  <c r="D15" i="38"/>
  <c r="E15" i="38" s="1"/>
  <c r="D16" i="38"/>
  <c r="D17" i="38"/>
  <c r="D18" i="38"/>
  <c r="D19" i="38"/>
  <c r="D20" i="38"/>
  <c r="D21" i="38"/>
  <c r="D22" i="38"/>
  <c r="D23" i="38"/>
  <c r="D24" i="38"/>
  <c r="D25" i="38"/>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D40" i="41"/>
  <c r="L44" i="41"/>
  <c r="D5" i="42"/>
  <c r="C36" i="42"/>
  <c r="D6" i="42"/>
  <c r="D7" i="42"/>
  <c r="D8" i="42"/>
  <c r="D9" i="42"/>
  <c r="D10" i="42"/>
  <c r="D11" i="42"/>
  <c r="D12" i="42"/>
  <c r="D13" i="42"/>
  <c r="D14" i="42"/>
  <c r="D15" i="42"/>
  <c r="D16" i="42"/>
  <c r="D17" i="42"/>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D24" i="44"/>
  <c r="D25" i="44"/>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E6" i="44"/>
  <c r="E26" i="34"/>
  <c r="E31" i="34"/>
  <c r="E18" i="28"/>
  <c r="E6" i="26"/>
  <c r="E33" i="26"/>
  <c r="E37" i="26"/>
  <c r="E34" i="26"/>
  <c r="E18" i="26"/>
  <c r="E10" i="26"/>
  <c r="E17" i="26"/>
  <c r="E22" i="26"/>
  <c r="E19" i="25"/>
  <c r="E6" i="25"/>
  <c r="E35" i="25"/>
  <c r="E39" i="25"/>
  <c r="E40" i="25"/>
  <c r="E36" i="25"/>
  <c r="E14" i="25"/>
  <c r="E38" i="25"/>
  <c r="E8" i="25"/>
  <c r="E17" i="23"/>
  <c r="E16" i="23"/>
  <c r="E13" i="23"/>
  <c r="E22" i="23"/>
  <c r="E6" i="23"/>
  <c r="E33" i="23"/>
  <c r="E9" i="23"/>
  <c r="E17" i="19"/>
  <c r="E40" i="18"/>
  <c r="E29" i="18"/>
  <c r="E13" i="18"/>
  <c r="E27" i="18"/>
  <c r="E31" i="18"/>
  <c r="E36" i="18"/>
  <c r="E20" i="18"/>
  <c r="E27" i="17"/>
  <c r="E39" i="17"/>
  <c r="E7" i="17"/>
  <c r="E13" i="16"/>
  <c r="E8" i="16"/>
  <c r="E21" i="16"/>
  <c r="E39" i="15"/>
  <c r="E10" i="15"/>
  <c r="E5" i="15"/>
  <c r="E35" i="15"/>
  <c r="E6" i="15"/>
  <c r="E5" i="12"/>
  <c r="E7" i="12"/>
  <c r="E12" i="12"/>
  <c r="E16" i="12"/>
  <c r="E8" i="12"/>
  <c r="E29" i="12"/>
  <c r="E40" i="12"/>
  <c r="E14" i="12"/>
  <c r="E37" i="13"/>
  <c r="E33" i="13"/>
  <c r="E14" i="13"/>
  <c r="E24" i="13"/>
  <c r="E18" i="13"/>
  <c r="E9" i="13"/>
  <c r="E28" i="13"/>
  <c r="E17" i="13"/>
  <c r="E6" i="13"/>
  <c r="E29" i="8"/>
  <c r="E28" i="8"/>
  <c r="E16" i="8"/>
  <c r="E31" i="8"/>
  <c r="E20" i="8"/>
  <c r="E6" i="8"/>
  <c r="E40" i="8"/>
  <c r="E32" i="8"/>
  <c r="E30" i="8"/>
  <c r="E21" i="8"/>
  <c r="E15" i="8"/>
  <c r="D36" i="4"/>
  <c r="V33" i="42" s="1"/>
  <c r="E29" i="41"/>
  <c r="F25" i="29"/>
  <c r="F25" i="21"/>
  <c r="P25" i="42"/>
  <c r="F25" i="44"/>
  <c r="F25" i="30"/>
  <c r="P25" i="38"/>
  <c r="F25" i="28"/>
  <c r="P25" i="27"/>
  <c r="F25" i="19"/>
  <c r="P25" i="30"/>
  <c r="F25" i="14"/>
  <c r="P25" i="36"/>
  <c r="E12" i="30"/>
  <c r="E20" i="30"/>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8"/>
  <c r="X12" i="15"/>
  <c r="X12" i="19"/>
  <c r="X12" i="34"/>
  <c r="X12" i="33"/>
  <c r="E35" i="44"/>
  <c r="E8" i="44"/>
  <c r="E14" i="44"/>
  <c r="E16" i="44"/>
  <c r="E18" i="44"/>
  <c r="E21" i="44"/>
  <c r="E22" i="44"/>
  <c r="E24" i="44"/>
  <c r="E25" i="44"/>
  <c r="E28" i="44"/>
  <c r="E31" i="44"/>
  <c r="E36" i="44"/>
  <c r="E40" i="44"/>
  <c r="E33" i="44"/>
  <c r="E18" i="34"/>
  <c r="E14" i="34"/>
  <c r="E12" i="33"/>
  <c r="G12" i="33" s="1"/>
  <c r="E15" i="33"/>
  <c r="E16" i="33"/>
  <c r="E21" i="33"/>
  <c r="E25" i="33"/>
  <c r="E30" i="33"/>
  <c r="E33" i="33"/>
  <c r="E18" i="24"/>
  <c r="E31" i="16"/>
  <c r="E28" i="16"/>
  <c r="E39" i="16"/>
  <c r="E33" i="16"/>
  <c r="E35" i="16"/>
  <c r="E32" i="16"/>
  <c r="E40" i="16"/>
  <c r="E37" i="16"/>
  <c r="E24" i="16"/>
  <c r="E20" i="16"/>
  <c r="E16" i="16"/>
  <c r="E23" i="16"/>
  <c r="E19" i="16"/>
  <c r="E15" i="16"/>
  <c r="E28" i="29"/>
  <c r="N8" i="14"/>
  <c r="N8" i="15"/>
  <c r="N8" i="17"/>
  <c r="N8" i="20"/>
  <c r="N8" i="19"/>
  <c r="N8" i="21"/>
  <c r="N8" i="23"/>
  <c r="N8" i="25"/>
  <c r="N8" i="35"/>
  <c r="N8" i="41"/>
  <c r="N8" i="44"/>
  <c r="N8" i="18"/>
  <c r="N8" i="27"/>
  <c r="N8" i="30"/>
  <c r="N8" i="33"/>
  <c r="N8" i="38"/>
  <c r="N8" i="12"/>
  <c r="N8" i="31"/>
  <c r="N8" i="39"/>
  <c r="N8" i="43"/>
  <c r="E30" i="36"/>
  <c r="E31" i="36"/>
  <c r="N28" i="12"/>
  <c r="N28" i="24"/>
  <c r="N28" i="16"/>
  <c r="E38" i="15"/>
  <c r="V24" i="14"/>
  <c r="V24" i="15"/>
  <c r="V24" i="21"/>
  <c r="V24" i="24"/>
  <c r="E26" i="23"/>
  <c r="E26" i="15"/>
  <c r="E30" i="15"/>
  <c r="E12" i="15"/>
  <c r="G12" i="15" s="1"/>
  <c r="E15" i="15"/>
  <c r="E18" i="15"/>
  <c r="E19" i="15"/>
  <c r="E23" i="15"/>
  <c r="E25" i="15"/>
  <c r="E27" i="15"/>
  <c r="E34" i="15"/>
  <c r="E31" i="15"/>
  <c r="N18" i="16"/>
  <c r="E14" i="17"/>
  <c r="E15" i="17"/>
  <c r="E17" i="17"/>
  <c r="E18" i="17"/>
  <c r="E22" i="17"/>
  <c r="E23" i="17"/>
  <c r="L44" i="50"/>
  <c r="L44" i="12"/>
  <c r="E13" i="12"/>
  <c r="E22" i="12"/>
  <c r="X36" i="39"/>
  <c r="X36" i="49"/>
  <c r="X36" i="51"/>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8" i="24"/>
  <c r="N8" i="28"/>
  <c r="N8" i="29"/>
  <c r="N8" i="32"/>
  <c r="N18" i="24"/>
  <c r="N18" i="32"/>
  <c r="N18" i="30"/>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V33" i="31"/>
  <c r="X8" i="50"/>
  <c r="X32" i="30"/>
  <c r="X8" i="40"/>
  <c r="X8" i="24"/>
  <c r="X28" i="21"/>
  <c r="X28" i="16"/>
  <c r="X8" i="36"/>
  <c r="X8" i="18"/>
  <c r="X28" i="43"/>
  <c r="X28" i="30"/>
  <c r="X28" i="13"/>
  <c r="X7" i="37"/>
  <c r="V13" i="16"/>
  <c r="V13" i="20"/>
  <c r="V13" i="26"/>
  <c r="V13" i="35"/>
  <c r="V13" i="37"/>
  <c r="V13" i="42"/>
  <c r="V13" i="17"/>
  <c r="V13" i="24"/>
  <c r="V13" i="30"/>
  <c r="V13" i="27"/>
  <c r="V13" i="38"/>
  <c r="V13" i="43"/>
  <c r="V13" i="49"/>
  <c r="V13" i="33"/>
  <c r="V13" i="48"/>
  <c r="X36" i="27"/>
  <c r="X36" i="29"/>
  <c r="X36" i="37"/>
  <c r="X36" i="40"/>
  <c r="X36" i="43"/>
  <c r="X36" i="25"/>
  <c r="X36" i="13"/>
  <c r="X36" i="30"/>
  <c r="V33" i="37"/>
  <c r="V16" i="21"/>
  <c r="V13" i="50"/>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18" i="24"/>
  <c r="V18" i="29"/>
  <c r="E41" i="4"/>
  <c r="X38" i="14" s="1"/>
  <c r="N30" i="33"/>
  <c r="N28" i="35"/>
  <c r="N20" i="17"/>
  <c r="N20" i="19"/>
  <c r="N20" i="35"/>
  <c r="N18" i="20"/>
  <c r="N18" i="35"/>
  <c r="N18" i="34"/>
  <c r="N8" i="22"/>
  <c r="N8" i="26"/>
  <c r="N8" i="34"/>
  <c r="N8" i="16"/>
  <c r="N8" i="36"/>
  <c r="N8" i="37"/>
  <c r="D10" i="4"/>
  <c r="D11" i="4"/>
  <c r="D12" i="4"/>
  <c r="D13" i="4"/>
  <c r="V10" i="30" s="1"/>
  <c r="D14" i="4"/>
  <c r="E19" i="4"/>
  <c r="X16" i="44" s="1"/>
  <c r="E27" i="4"/>
  <c r="X24" i="37"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E43" i="4"/>
  <c r="X40" i="30" s="1"/>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X16" i="16"/>
  <c r="X16" i="13"/>
  <c r="F10" i="52"/>
  <c r="X16" i="52"/>
  <c r="N8" i="8"/>
  <c r="N8" i="42"/>
  <c r="N8" i="40"/>
  <c r="F25" i="38"/>
  <c r="V9" i="26"/>
  <c r="V9" i="39"/>
  <c r="P27" i="8"/>
  <c r="F27" i="8"/>
  <c r="E9" i="33"/>
  <c r="N30" i="15"/>
  <c r="E25" i="4"/>
  <c r="X22" i="13" s="1"/>
  <c r="D25" i="4"/>
  <c r="V22" i="34" s="1"/>
  <c r="E38" i="34"/>
  <c r="E19" i="29"/>
  <c r="E39" i="28"/>
  <c r="E20" i="19"/>
  <c r="O35" i="4"/>
  <c r="P35" i="4" s="1"/>
  <c r="C35" i="4" s="1"/>
  <c r="F32" i="42" s="1"/>
  <c r="V28" i="18"/>
  <c r="V28" i="24"/>
  <c r="V28" i="31"/>
  <c r="V28" i="35"/>
  <c r="V28" i="20"/>
  <c r="V28" i="21"/>
  <c r="V28" i="34"/>
  <c r="V28" i="36"/>
  <c r="V28" i="30"/>
  <c r="V28" i="33"/>
  <c r="V28" i="42"/>
  <c r="V28" i="43"/>
  <c r="V28" i="13"/>
  <c r="V18" i="21"/>
  <c r="V18" i="25"/>
  <c r="V18" i="32"/>
  <c r="V18" i="37"/>
  <c r="V18" i="31"/>
  <c r="V18" i="35"/>
  <c r="V18" i="15"/>
  <c r="V18" i="30"/>
  <c r="V18" i="33"/>
  <c r="V13" i="51"/>
  <c r="V12" i="23"/>
  <c r="V12" i="31"/>
  <c r="V12" i="38"/>
  <c r="V12" i="13"/>
  <c r="E40" i="38"/>
  <c r="E26" i="26"/>
  <c r="E9" i="17"/>
  <c r="E12" i="16"/>
  <c r="E6" i="36"/>
  <c r="E29" i="36"/>
  <c r="E20" i="25"/>
  <c r="E11" i="25"/>
  <c r="E8" i="15"/>
  <c r="E45" i="4"/>
  <c r="X42" i="30" s="1"/>
  <c r="E12" i="35"/>
  <c r="E24" i="35"/>
  <c r="E27" i="16"/>
  <c r="L44" i="49"/>
  <c r="V37" i="21"/>
  <c r="V37" i="36"/>
  <c r="V37" i="42"/>
  <c r="V37" i="37"/>
  <c r="V37" i="43"/>
  <c r="V37" i="30"/>
  <c r="V37" i="8"/>
  <c r="V37" i="52"/>
  <c r="V37" i="14"/>
  <c r="V37" i="22"/>
  <c r="V17" i="27"/>
  <c r="V17" i="37"/>
  <c r="V17" i="26"/>
  <c r="V17" i="22"/>
  <c r="V22" i="22"/>
  <c r="V22" i="24"/>
  <c r="V40" i="13"/>
  <c r="V40" i="24"/>
  <c r="V40" i="37"/>
  <c r="X40" i="12"/>
  <c r="X40" i="18"/>
  <c r="X40" i="19"/>
  <c r="X40" i="29"/>
  <c r="X40" i="51"/>
  <c r="X40" i="16"/>
  <c r="X40" i="24"/>
  <c r="X40" i="52"/>
  <c r="X40" i="20"/>
  <c r="X40" i="17"/>
  <c r="X40" i="48"/>
  <c r="X40" i="28"/>
  <c r="E22" i="42"/>
  <c r="E23" i="42"/>
  <c r="E38" i="42"/>
  <c r="E7" i="42"/>
  <c r="E8" i="42"/>
  <c r="E27" i="42"/>
  <c r="E42" i="42"/>
  <c r="E6" i="42"/>
  <c r="E10" i="42"/>
  <c r="E24" i="42"/>
  <c r="E11" i="42"/>
  <c r="E12" i="42"/>
  <c r="E43" i="42"/>
  <c r="E19" i="42"/>
  <c r="E5" i="42"/>
  <c r="E14" i="42"/>
  <c r="E15" i="42"/>
  <c r="E18" i="42"/>
  <c r="E17" i="42"/>
  <c r="E20" i="42"/>
  <c r="E28" i="42"/>
  <c r="E13" i="42"/>
  <c r="E30" i="41"/>
  <c r="E31" i="41"/>
  <c r="E21" i="41"/>
  <c r="E13" i="41"/>
  <c r="E43" i="41"/>
  <c r="E40" i="41"/>
  <c r="E22" i="41"/>
  <c r="E28" i="41"/>
  <c r="E6" i="41"/>
  <c r="E16" i="41"/>
  <c r="E33" i="41"/>
  <c r="E10" i="41"/>
  <c r="E37" i="41"/>
  <c r="E17" i="41"/>
  <c r="E20" i="41"/>
  <c r="E22" i="40"/>
  <c r="E7" i="40"/>
  <c r="E27" i="40"/>
  <c r="E39" i="40"/>
  <c r="E24" i="40"/>
  <c r="E36" i="40"/>
  <c r="E32" i="39"/>
  <c r="E43" i="38"/>
  <c r="E20" i="38"/>
  <c r="E42" i="38"/>
  <c r="E21" i="38"/>
  <c r="E25" i="38"/>
  <c r="E35" i="38"/>
  <c r="E24" i="38"/>
  <c r="E9" i="37"/>
  <c r="E31" i="37"/>
  <c r="E13" i="37"/>
  <c r="E43" i="37"/>
  <c r="E5" i="37"/>
  <c r="E24" i="37"/>
  <c r="E32" i="37"/>
  <c r="E12" i="37"/>
  <c r="E39" i="37"/>
  <c r="E8" i="37"/>
  <c r="E15" i="36"/>
  <c r="E35" i="36"/>
  <c r="E27" i="36"/>
  <c r="E23" i="36"/>
  <c r="E25" i="36"/>
  <c r="E17" i="36"/>
  <c r="E17" i="35"/>
  <c r="E16" i="35"/>
  <c r="E39" i="35"/>
  <c r="E33" i="35"/>
  <c r="E23" i="35"/>
  <c r="E31" i="35"/>
  <c r="E36" i="35"/>
  <c r="E41" i="35"/>
  <c r="E19" i="35"/>
  <c r="E21" i="35"/>
  <c r="E34" i="35"/>
  <c r="E37" i="35"/>
  <c r="E13" i="35"/>
  <c r="E8" i="35"/>
  <c r="E42" i="35"/>
  <c r="E9" i="35"/>
  <c r="E15" i="35"/>
  <c r="E29" i="35"/>
  <c r="E32" i="35"/>
  <c r="E28" i="35"/>
  <c r="E35" i="35"/>
  <c r="E5" i="35"/>
  <c r="E40" i="35"/>
  <c r="E25" i="35"/>
  <c r="E43" i="35"/>
  <c r="E42" i="34"/>
  <c r="E25" i="34"/>
  <c r="E39" i="34"/>
  <c r="E19" i="34"/>
  <c r="E23" i="34"/>
  <c r="E39" i="33"/>
  <c r="E24" i="33"/>
  <c r="E29" i="33"/>
  <c r="E8"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4" i="32"/>
  <c r="E15" i="32"/>
  <c r="E42" i="32"/>
  <c r="E38" i="31"/>
  <c r="E30" i="31"/>
  <c r="E11" i="31"/>
  <c r="E9" i="31"/>
  <c r="E33" i="31"/>
  <c r="E14" i="31"/>
  <c r="E34" i="31"/>
  <c r="E27" i="31"/>
  <c r="E35" i="31"/>
  <c r="E17" i="31"/>
  <c r="E6" i="31"/>
  <c r="E41" i="31"/>
  <c r="E26" i="31"/>
  <c r="E13" i="31"/>
  <c r="E7" i="31"/>
  <c r="E43" i="31"/>
  <c r="E23" i="31"/>
  <c r="E42" i="31"/>
  <c r="E15" i="31"/>
  <c r="E39" i="31"/>
  <c r="E31" i="31"/>
  <c r="E37" i="31"/>
  <c r="E29" i="31"/>
  <c r="E22" i="31"/>
  <c r="E19" i="31"/>
  <c r="E10" i="31"/>
  <c r="E41" i="30"/>
  <c r="E5" i="30"/>
  <c r="E40" i="30"/>
  <c r="E31" i="30"/>
  <c r="E23" i="30"/>
  <c r="E16" i="30"/>
  <c r="E27" i="30"/>
  <c r="E8" i="30"/>
  <c r="E6" i="30"/>
  <c r="E36" i="30"/>
  <c r="E19" i="30"/>
  <c r="E11" i="30"/>
  <c r="E28" i="30"/>
  <c r="E35" i="30"/>
  <c r="E37" i="30"/>
  <c r="E7" i="30"/>
  <c r="E25" i="30"/>
  <c r="E21" i="30"/>
  <c r="E15" i="30"/>
  <c r="E29" i="30"/>
  <c r="E43" i="29"/>
  <c r="E11" i="29"/>
  <c r="E8" i="29"/>
  <c r="E35" i="29"/>
  <c r="E40" i="29"/>
  <c r="E43" i="28"/>
  <c r="E9" i="28"/>
  <c r="E19" i="28"/>
  <c r="E30" i="28"/>
  <c r="E23" i="28"/>
  <c r="E10" i="28"/>
  <c r="E29" i="28"/>
  <c r="E14" i="28"/>
  <c r="E13" i="28"/>
  <c r="E27" i="28"/>
  <c r="E7" i="28"/>
  <c r="E37" i="28"/>
  <c r="E11" i="28"/>
  <c r="E41" i="28"/>
  <c r="E15" i="28"/>
  <c r="E34" i="28"/>
  <c r="E35" i="28"/>
  <c r="E21" i="28"/>
  <c r="E25" i="28"/>
  <c r="E22" i="28"/>
  <c r="E42" i="28"/>
  <c r="E27" i="27"/>
  <c r="E27" i="25"/>
  <c r="E5" i="25"/>
  <c r="E43" i="25"/>
  <c r="E43" i="24"/>
  <c r="E24" i="24"/>
  <c r="E31" i="24"/>
  <c r="E15" i="24"/>
  <c r="E23" i="24"/>
  <c r="E14" i="24"/>
  <c r="E35" i="24"/>
  <c r="E28" i="24"/>
  <c r="E27" i="24"/>
  <c r="E16" i="24"/>
  <c r="E38" i="24"/>
  <c r="E26" i="24"/>
  <c r="E10" i="24"/>
  <c r="E41" i="24"/>
  <c r="E7" i="24"/>
  <c r="E40" i="24"/>
  <c r="E39" i="24"/>
  <c r="E12" i="24"/>
  <c r="E32" i="24"/>
  <c r="E5" i="24"/>
  <c r="E34" i="24"/>
  <c r="E22" i="24"/>
  <c r="E6" i="24"/>
  <c r="E30" i="24"/>
  <c r="E8" i="24"/>
  <c r="E11" i="24"/>
  <c r="E20" i="24"/>
  <c r="E42" i="24"/>
  <c r="E42" i="23"/>
  <c r="E30" i="23"/>
  <c r="E32" i="23"/>
  <c r="E24" i="23"/>
  <c r="E37" i="23"/>
  <c r="E28" i="23"/>
  <c r="E36" i="23"/>
  <c r="E18" i="23"/>
  <c r="E20" i="23"/>
  <c r="E41" i="23"/>
  <c r="E5" i="23"/>
  <c r="E12" i="23"/>
  <c r="E25" i="23"/>
  <c r="E10" i="23"/>
  <c r="E21" i="23"/>
  <c r="E41" i="22"/>
  <c r="E14" i="22"/>
  <c r="E22" i="22"/>
  <c r="E32" i="22"/>
  <c r="E16" i="22"/>
  <c r="E35" i="22"/>
  <c r="E11" i="22"/>
  <c r="E18" i="22"/>
  <c r="E42" i="22"/>
  <c r="E10" i="22"/>
  <c r="E28" i="22"/>
  <c r="E12" i="22"/>
  <c r="E27" i="22"/>
  <c r="E34" i="22"/>
  <c r="E38" i="22"/>
  <c r="E43" i="22"/>
  <c r="E7" i="22"/>
  <c r="E23" i="22"/>
  <c r="E6" i="22"/>
  <c r="E39" i="22"/>
  <c r="E24" i="22"/>
  <c r="E5" i="22"/>
  <c r="E26" i="22"/>
  <c r="E20" i="22"/>
  <c r="E40" i="22"/>
  <c r="E36" i="22"/>
  <c r="E31" i="22"/>
  <c r="E30" i="22"/>
  <c r="E42" i="21"/>
  <c r="E18" i="21"/>
  <c r="E10" i="21"/>
  <c r="E20" i="21"/>
  <c r="E32" i="21"/>
  <c r="E17" i="21"/>
  <c r="E16" i="21"/>
  <c r="E34" i="21"/>
  <c r="E43" i="21"/>
  <c r="E12" i="21"/>
  <c r="E36" i="21"/>
  <c r="E13" i="21"/>
  <c r="E38" i="21"/>
  <c r="E9" i="21"/>
  <c r="E21" i="21"/>
  <c r="E41" i="21"/>
  <c r="E22" i="21"/>
  <c r="E30" i="21"/>
  <c r="E14" i="21"/>
  <c r="E28" i="21"/>
  <c r="E33" i="21"/>
  <c r="E29" i="21"/>
  <c r="E6" i="21"/>
  <c r="E8" i="21"/>
  <c r="E43" i="20"/>
  <c r="E39" i="20"/>
  <c r="E27" i="20"/>
  <c r="E15" i="20"/>
  <c r="E30" i="20"/>
  <c r="E18" i="20"/>
  <c r="E6" i="20"/>
  <c r="E20" i="20"/>
  <c r="E32" i="20"/>
  <c r="E35" i="20"/>
  <c r="E14" i="20"/>
  <c r="E5" i="20"/>
  <c r="E16" i="20"/>
  <c r="E41" i="20"/>
  <c r="E11" i="20"/>
  <c r="E40" i="20"/>
  <c r="E8" i="20"/>
  <c r="E31" i="20"/>
  <c r="E23" i="20"/>
  <c r="E7" i="20"/>
  <c r="E26" i="20"/>
  <c r="E10" i="20"/>
  <c r="E12" i="20"/>
  <c r="E42" i="20"/>
  <c r="E25" i="19"/>
  <c r="E29" i="19"/>
  <c r="E37" i="19"/>
  <c r="E11" i="19"/>
  <c r="E21" i="19"/>
  <c r="E14" i="19"/>
  <c r="E38" i="19"/>
  <c r="E41" i="19"/>
  <c r="E32" i="19"/>
  <c r="E40" i="19"/>
  <c r="E16" i="19"/>
  <c r="E9" i="19"/>
  <c r="E6" i="19"/>
  <c r="E12" i="19"/>
  <c r="E34" i="19"/>
  <c r="E24" i="19"/>
  <c r="E42" i="19"/>
  <c r="E22" i="19"/>
  <c r="E13" i="19"/>
  <c r="E5" i="19"/>
  <c r="E30" i="19"/>
  <c r="E36"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43" i="14"/>
  <c r="E18" i="14"/>
  <c r="E6" i="14"/>
  <c r="E10" i="14"/>
  <c r="E27" i="14"/>
  <c r="E22" i="14"/>
  <c r="E13" i="14"/>
  <c r="E16" i="14"/>
  <c r="E23" i="14"/>
  <c r="E26" i="14"/>
  <c r="E7" i="14"/>
  <c r="E38" i="14"/>
  <c r="E25" i="14"/>
  <c r="G25" i="14" s="1"/>
  <c r="E29" i="14"/>
  <c r="E41" i="14"/>
  <c r="E36" i="14"/>
  <c r="E9" i="14"/>
  <c r="E14" i="14"/>
  <c r="E21" i="14"/>
  <c r="E37" i="14"/>
  <c r="E34" i="14"/>
  <c r="E41" i="12"/>
  <c r="E18" i="12"/>
  <c r="E32" i="12"/>
  <c r="E39" i="12"/>
  <c r="E20" i="12"/>
  <c r="E30" i="12"/>
  <c r="E19" i="12"/>
  <c r="E6" i="12"/>
  <c r="E22" i="13"/>
  <c r="E21" i="13"/>
  <c r="E30" i="13"/>
  <c r="E10" i="13"/>
  <c r="E39" i="13"/>
  <c r="E42" i="8"/>
  <c r="E22" i="8"/>
  <c r="E36" i="8"/>
  <c r="E14" i="8"/>
  <c r="E24" i="8"/>
  <c r="E8" i="8"/>
  <c r="E41" i="8"/>
  <c r="E10" i="8"/>
  <c r="E37" i="8"/>
  <c r="E7" i="8"/>
  <c r="E17" i="8"/>
  <c r="E25" i="8"/>
  <c r="L44" i="51"/>
  <c r="E9" i="8"/>
  <c r="L44" i="48"/>
  <c r="E18" i="36"/>
  <c r="E9" i="16"/>
  <c r="E9" i="36"/>
  <c r="E43" i="36"/>
  <c r="E43" i="40"/>
  <c r="E28" i="17"/>
  <c r="E43" i="16"/>
  <c r="E10" i="12"/>
  <c r="E28" i="12"/>
  <c r="E6" i="52"/>
  <c r="E11" i="52"/>
  <c r="E14" i="52"/>
  <c r="E17" i="52"/>
  <c r="E18" i="52"/>
  <c r="E23" i="52"/>
  <c r="E27" i="52"/>
  <c r="E29" i="52"/>
  <c r="E30" i="52"/>
  <c r="E32" i="52"/>
  <c r="E41" i="52"/>
  <c r="E7" i="52"/>
  <c r="E9" i="52"/>
  <c r="E10" i="52"/>
  <c r="E13" i="52"/>
  <c r="E15" i="52"/>
  <c r="E19" i="52"/>
  <c r="E21" i="52"/>
  <c r="E22" i="52"/>
  <c r="E25" i="52"/>
  <c r="E26" i="52"/>
  <c r="E33" i="52"/>
  <c r="E34" i="52"/>
  <c r="E36" i="52"/>
  <c r="E37" i="52"/>
  <c r="E38" i="52"/>
  <c r="E40" i="52"/>
  <c r="E42" i="52"/>
  <c r="E5" i="52"/>
  <c r="E8" i="51"/>
  <c r="E12" i="51"/>
  <c r="E14" i="51"/>
  <c r="E20" i="51"/>
  <c r="E24" i="51"/>
  <c r="E25" i="51"/>
  <c r="E26" i="51"/>
  <c r="E29" i="51"/>
  <c r="E30" i="51"/>
  <c r="E33" i="51"/>
  <c r="E36" i="51"/>
  <c r="E37" i="51"/>
  <c r="E38" i="51"/>
  <c r="E40" i="51"/>
  <c r="E41" i="51"/>
  <c r="E42" i="51"/>
  <c r="E5" i="51"/>
  <c r="E6" i="51"/>
  <c r="E9" i="51"/>
  <c r="E17" i="51"/>
  <c r="E22" i="51"/>
  <c r="E32" i="51"/>
  <c r="E7" i="51"/>
  <c r="E10" i="51"/>
  <c r="E13" i="51"/>
  <c r="E16" i="51"/>
  <c r="E18" i="51"/>
  <c r="E21" i="51"/>
  <c r="E28" i="51"/>
  <c r="E34" i="51"/>
  <c r="E38" i="13"/>
  <c r="E43" i="13"/>
  <c r="E42" i="13"/>
  <c r="E43" i="18"/>
  <c r="E43" i="26"/>
  <c r="E43" i="34"/>
  <c r="E42" i="36"/>
  <c r="E42" i="40"/>
  <c r="E42" i="33"/>
  <c r="E42" i="29"/>
  <c r="E30" i="26"/>
  <c r="E41" i="26"/>
  <c r="E9" i="25"/>
  <c r="E42" i="25"/>
  <c r="E43" i="12"/>
  <c r="E42" i="12"/>
  <c r="E43" i="15"/>
  <c r="E42" i="16"/>
  <c r="E41"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V10" i="28"/>
  <c r="V10" i="51"/>
  <c r="V10" i="18"/>
  <c r="V10" i="22"/>
  <c r="V10" i="37"/>
  <c r="V10" i="43"/>
  <c r="V10" i="40"/>
  <c r="V10" i="29"/>
  <c r="V10" i="32"/>
  <c r="V10" i="23"/>
  <c r="V10" i="24"/>
  <c r="V10" i="38"/>
  <c r="V10" i="16"/>
  <c r="V10" i="33"/>
  <c r="V10" i="44"/>
  <c r="V10" i="50"/>
  <c r="V10" i="39"/>
  <c r="V8" i="13"/>
  <c r="V8" i="18"/>
  <c r="X38" i="20"/>
  <c r="X38" i="36"/>
  <c r="X38" i="31"/>
  <c r="X38" i="44"/>
  <c r="V9" i="31"/>
  <c r="V11" i="38"/>
  <c r="X18" i="43"/>
  <c r="X18" i="52"/>
  <c r="X18" i="21"/>
  <c r="X18" i="41"/>
  <c r="X18" i="25"/>
  <c r="X18" i="44"/>
  <c r="X18" i="28"/>
  <c r="X16" i="51"/>
  <c r="X16" i="30"/>
  <c r="X16" i="8"/>
  <c r="X16" i="27"/>
  <c r="X16" i="36"/>
  <c r="X16" i="29"/>
  <c r="X16" i="17"/>
  <c r="X38" i="12"/>
  <c r="V36" i="25"/>
  <c r="V7" i="24"/>
  <c r="V7" i="25"/>
  <c r="V7" i="38"/>
  <c r="X38" i="34"/>
  <c r="X38" i="24"/>
  <c r="X38" i="48"/>
  <c r="X38" i="16"/>
  <c r="X38" i="40"/>
  <c r="X38" i="51"/>
  <c r="V34" i="27"/>
  <c r="V34" i="14"/>
  <c r="E23" i="4"/>
  <c r="X20" i="14" s="1"/>
  <c r="V11" i="33"/>
  <c r="V11" i="8"/>
  <c r="V11" i="16"/>
  <c r="V9" i="51"/>
  <c r="V9" i="50"/>
  <c r="V9" i="44"/>
  <c r="V9" i="21"/>
  <c r="V7" i="16"/>
  <c r="V7" i="12"/>
  <c r="V9" i="27"/>
  <c r="V11" i="36"/>
  <c r="V11" i="40"/>
  <c r="V10" i="36"/>
  <c r="X18" i="50"/>
  <c r="X18" i="30"/>
  <c r="X18" i="48"/>
  <c r="X18" i="37"/>
  <c r="X18" i="22"/>
  <c r="X18" i="32"/>
  <c r="X18" i="18"/>
  <c r="X18" i="12"/>
  <c r="X18" i="38"/>
  <c r="X18" i="36"/>
  <c r="X18" i="20"/>
  <c r="X16" i="18"/>
  <c r="X16" i="49"/>
  <c r="X16" i="39"/>
  <c r="X16" i="28"/>
  <c r="X16" i="23"/>
  <c r="X38" i="22"/>
  <c r="V10" i="48"/>
  <c r="V8" i="50"/>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7" i="21"/>
  <c r="V28" i="14"/>
  <c r="V28" i="19"/>
  <c r="V28" i="32"/>
  <c r="V28" i="38"/>
  <c r="V28" i="39"/>
  <c r="V28" i="40"/>
  <c r="V28" i="22"/>
  <c r="V28" i="26"/>
  <c r="V28" i="37"/>
  <c r="D9" i="4"/>
  <c r="V6" i="24" s="1"/>
  <c r="D17" i="4"/>
  <c r="V14" i="15" s="1"/>
  <c r="E8" i="4"/>
  <c r="X5" i="28" s="1"/>
  <c r="D23" i="4"/>
  <c r="D33" i="4"/>
  <c r="V30" i="52" s="1"/>
  <c r="E17" i="4"/>
  <c r="D22" i="4"/>
  <c r="V30" i="29"/>
  <c r="V30" i="8"/>
  <c r="V30" i="49"/>
  <c r="V30" i="24"/>
  <c r="V30" i="39"/>
  <c r="V30" i="30"/>
  <c r="V30" i="41"/>
  <c r="V6" i="27"/>
  <c r="V6" i="41"/>
  <c r="V6" i="12"/>
  <c r="V6" i="15"/>
  <c r="V6" i="16"/>
  <c r="V6" i="31"/>
  <c r="V6" i="49"/>
  <c r="V6" i="8"/>
  <c r="V6" i="51"/>
  <c r="V6" i="14"/>
  <c r="V6" i="21"/>
  <c r="V6" i="22"/>
  <c r="V6" i="33"/>
  <c r="V6" i="20"/>
  <c r="V6" i="40"/>
  <c r="V6" i="43"/>
  <c r="V6" i="38"/>
  <c r="V6" i="42"/>
  <c r="V6" i="35"/>
  <c r="V6" i="29"/>
  <c r="V6" i="23"/>
  <c r="X20" i="33"/>
  <c r="X20" i="12"/>
  <c r="X20" i="51"/>
  <c r="X20" i="41"/>
  <c r="X20" i="28"/>
  <c r="X20" i="29"/>
  <c r="X20" i="50"/>
  <c r="X5" i="24"/>
  <c r="V20" i="41"/>
  <c r="V20" i="49"/>
  <c r="V20" i="15"/>
  <c r="V20" i="21"/>
  <c r="V20" i="27"/>
  <c r="V20" i="44"/>
  <c r="V14" i="36"/>
  <c r="X19" i="52"/>
  <c r="X19" i="43"/>
  <c r="V7" i="28"/>
  <c r="V7" i="48"/>
  <c r="X18" i="42"/>
  <c r="X18" i="24"/>
  <c r="V13" i="13"/>
  <c r="V13" i="52"/>
  <c r="V13" i="14"/>
  <c r="V27" i="8"/>
  <c r="V27" i="17"/>
  <c r="V35" i="36"/>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42" i="14"/>
  <c r="E23" i="12"/>
  <c r="E11" i="12"/>
  <c r="J7" i="46"/>
  <c r="E11" i="27"/>
  <c r="E41" i="18"/>
  <c r="E16" i="13"/>
  <c r="E35"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P5" i="39"/>
  <c r="F5" i="42"/>
  <c r="G5" i="42" s="1"/>
  <c r="P5" i="27"/>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G27" i="33" s="1"/>
  <c r="F27" i="34"/>
  <c r="G27" i="34" s="1"/>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G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AN46" i="4"/>
  <c r="H46" i="4" s="1"/>
  <c r="F34" i="17"/>
  <c r="P36" i="44"/>
  <c r="P36" i="28"/>
  <c r="F36" i="35"/>
  <c r="F36" i="41"/>
  <c r="O38" i="4"/>
  <c r="P38" i="4" s="1"/>
  <c r="C38" i="4" s="1"/>
  <c r="O26" i="4"/>
  <c r="P26" i="4" s="1"/>
  <c r="C26" i="4" s="1"/>
  <c r="F33" i="28"/>
  <c r="F33" i="19"/>
  <c r="F33" i="26"/>
  <c r="G33" i="26" s="1"/>
  <c r="P33" i="16"/>
  <c r="F33" i="33"/>
  <c r="G33" i="33" s="1"/>
  <c r="F33" i="20"/>
  <c r="F33" i="34"/>
  <c r="F33" i="27"/>
  <c r="P33" i="32"/>
  <c r="F33" i="36"/>
  <c r="P33" i="49"/>
  <c r="P10" i="50"/>
  <c r="N40" i="50"/>
  <c r="N40" i="17"/>
  <c r="N40" i="29"/>
  <c r="N40" i="32"/>
  <c r="N40" i="36"/>
  <c r="N40" i="34"/>
  <c r="N40" i="42"/>
  <c r="N40" i="49"/>
  <c r="N40" i="18"/>
  <c r="N40" i="23"/>
  <c r="N40" i="27"/>
  <c r="N40" i="31"/>
  <c r="N40" i="21"/>
  <c r="N40" i="28"/>
  <c r="N40" i="37"/>
  <c r="N35" i="48"/>
  <c r="N35" i="50"/>
  <c r="N35" i="49"/>
  <c r="N35" i="51"/>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J15" i="15" s="1"/>
  <c r="AI16" i="4"/>
  <c r="G16" i="4" s="1"/>
  <c r="AI12" i="4"/>
  <c r="G12" i="4" s="1"/>
  <c r="J9" i="28" s="1"/>
  <c r="AI10" i="4"/>
  <c r="G10" i="4" s="1"/>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23"/>
  <c r="J15" i="39"/>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G13" i="41" s="1"/>
  <c r="F13" i="13"/>
  <c r="F36" i="15"/>
  <c r="P36" i="52"/>
  <c r="P36" i="49"/>
  <c r="P36" i="23"/>
  <c r="F36" i="18"/>
  <c r="G36" i="18" s="1"/>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22"/>
  <c r="F34" i="30"/>
  <c r="P34" i="27"/>
  <c r="X20" i="36"/>
  <c r="X20" i="19"/>
  <c r="X20" i="21"/>
  <c r="X20" i="43"/>
  <c r="X20" i="23"/>
  <c r="X20" i="25"/>
  <c r="X20" i="31"/>
  <c r="X20" i="37"/>
  <c r="X20" i="52"/>
  <c r="X20" i="30"/>
  <c r="X20" i="49"/>
  <c r="X20" i="34"/>
  <c r="X20" i="40"/>
  <c r="X20" i="17"/>
  <c r="X20" i="48"/>
  <c r="X20" i="42"/>
  <c r="X20" i="35"/>
  <c r="X20" i="38"/>
  <c r="X20" i="20"/>
  <c r="X20" i="16"/>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37" i="38"/>
  <c r="X27" i="14"/>
  <c r="X27" i="29"/>
  <c r="X27" i="17"/>
  <c r="X27" i="37"/>
  <c r="X27" i="20"/>
  <c r="X27" i="52"/>
  <c r="X25" i="8"/>
  <c r="X23" i="49"/>
  <c r="X23" i="39"/>
  <c r="X23" i="48"/>
  <c r="X23" i="29"/>
  <c r="X23" i="13"/>
  <c r="X13" i="13"/>
  <c r="X11" i="19"/>
  <c r="X11" i="18"/>
  <c r="X11" i="23"/>
  <c r="X11" i="25"/>
  <c r="X11" i="42"/>
  <c r="X11" i="34"/>
  <c r="X9" i="36"/>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41"/>
  <c r="F10" i="29"/>
  <c r="F10" i="32"/>
  <c r="X24" i="38"/>
  <c r="E7" i="36"/>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9" i="36"/>
  <c r="E33" i="36"/>
  <c r="G33" i="36" s="1"/>
  <c r="E11" i="36"/>
  <c r="E21" i="36"/>
  <c r="E38" i="36"/>
  <c r="E14" i="36"/>
  <c r="E21" i="31"/>
  <c r="E6" i="28"/>
  <c r="E38" i="28"/>
  <c r="E26" i="28"/>
  <c r="E33" i="14"/>
  <c r="G33" i="14" s="1"/>
  <c r="N36" i="52"/>
  <c r="N36" i="48"/>
  <c r="N36" i="50"/>
  <c r="E5" i="50"/>
  <c r="E7" i="50"/>
  <c r="E11" i="50"/>
  <c r="E13" i="50"/>
  <c r="E15" i="50"/>
  <c r="E19" i="50"/>
  <c r="E21" i="50"/>
  <c r="E23" i="50"/>
  <c r="E27" i="50"/>
  <c r="E29" i="50"/>
  <c r="E31" i="50"/>
  <c r="E35" i="50"/>
  <c r="E37" i="50"/>
  <c r="E39" i="50"/>
  <c r="E43" i="50"/>
  <c r="E6" i="50"/>
  <c r="E8" i="50"/>
  <c r="E10" i="50"/>
  <c r="E12" i="50"/>
  <c r="E14" i="50"/>
  <c r="E16" i="50"/>
  <c r="E18" i="50"/>
  <c r="E20" i="50"/>
  <c r="E22" i="50"/>
  <c r="E24" i="50"/>
  <c r="E26" i="50"/>
  <c r="E28" i="50"/>
  <c r="E30" i="50"/>
  <c r="E32" i="50"/>
  <c r="E34" i="50"/>
  <c r="E36" i="50"/>
  <c r="E38" i="50"/>
  <c r="E40" i="50"/>
  <c r="G40" i="50" s="1"/>
  <c r="E42" i="50"/>
  <c r="P12" i="50"/>
  <c r="P12" i="52"/>
  <c r="F12" i="48"/>
  <c r="F12" i="50"/>
  <c r="F12" i="49"/>
  <c r="P12" i="51"/>
  <c r="P25" i="49"/>
  <c r="P25" i="48"/>
  <c r="P25" i="14"/>
  <c r="E19" i="43"/>
  <c r="E15" i="43"/>
  <c r="E24" i="43"/>
  <c r="E27" i="43"/>
  <c r="E33" i="43"/>
  <c r="G33" i="43" s="1"/>
  <c r="E38" i="43"/>
  <c r="E34" i="43"/>
  <c r="E37" i="43"/>
  <c r="E39" i="43"/>
  <c r="E23" i="43"/>
  <c r="E26" i="43"/>
  <c r="E10" i="43"/>
  <c r="E35" i="43"/>
  <c r="E17" i="43"/>
  <c r="E9" i="38"/>
  <c r="E13" i="38"/>
  <c r="G13" i="38" s="1"/>
  <c r="E16" i="38"/>
  <c r="E34" i="38"/>
  <c r="E37" i="38"/>
  <c r="E18" i="38"/>
  <c r="E11" i="34"/>
  <c r="E20" i="29"/>
  <c r="E24" i="29"/>
  <c r="E33" i="18"/>
  <c r="G33" i="18" s="1"/>
  <c r="E25" i="18"/>
  <c r="E7" i="18"/>
  <c r="E24" i="12"/>
  <c r="E27" i="12"/>
  <c r="E34" i="12"/>
  <c r="E37" i="12"/>
  <c r="E26" i="12"/>
  <c r="N20" i="41"/>
  <c r="N20" i="13"/>
  <c r="N18" i="50"/>
  <c r="N18" i="48"/>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F5" i="18"/>
  <c r="P5" i="19"/>
  <c r="E20" i="35"/>
  <c r="E27" i="35"/>
  <c r="G27" i="35" s="1"/>
  <c r="E12" i="25"/>
  <c r="G12" i="25" s="1"/>
  <c r="E33" i="25"/>
  <c r="G33" i="25" s="1"/>
  <c r="E25" i="25"/>
  <c r="E13" i="25"/>
  <c r="E37" i="25"/>
  <c r="E32" i="25"/>
  <c r="E23" i="25"/>
  <c r="E7" i="25"/>
  <c r="E10" i="25"/>
  <c r="E24" i="20"/>
  <c r="E29" i="16"/>
  <c r="E17" i="16"/>
  <c r="E18" i="16"/>
  <c r="E25" i="16"/>
  <c r="E6" i="16"/>
  <c r="E14" i="16"/>
  <c r="N8" i="51"/>
  <c r="N8" i="13"/>
  <c r="N8" i="50"/>
  <c r="E9" i="40"/>
  <c r="J42" i="30"/>
  <c r="J42" i="8"/>
  <c r="E10" i="49"/>
  <c r="E18" i="49"/>
  <c r="E26" i="49"/>
  <c r="E34" i="49"/>
  <c r="E42" i="49"/>
  <c r="E8" i="49"/>
  <c r="E20" i="49"/>
  <c r="E30" i="49"/>
  <c r="E40" i="49"/>
  <c r="E31" i="49"/>
  <c r="E32" i="49"/>
  <c r="E16" i="49"/>
  <c r="E39" i="48"/>
  <c r="E23" i="48"/>
  <c r="AI25" i="4"/>
  <c r="G25" i="4" s="1"/>
  <c r="AI17" i="4"/>
  <c r="G17" i="4" s="1"/>
  <c r="AI37" i="4"/>
  <c r="G37" i="4" s="1"/>
  <c r="J31" i="20"/>
  <c r="AI29" i="4"/>
  <c r="G29" i="4" s="1"/>
  <c r="J26" i="33" s="1"/>
  <c r="AH16" i="4"/>
  <c r="F16" i="4" s="1"/>
  <c r="AI21" i="4"/>
  <c r="G21" i="4" s="1"/>
  <c r="AI44" i="4"/>
  <c r="G44" i="4" s="1"/>
  <c r="J41" i="34" s="1"/>
  <c r="AI27" i="4"/>
  <c r="G27" i="4" s="1"/>
  <c r="AI13" i="4"/>
  <c r="G13" i="4" s="1"/>
  <c r="J10" i="21" s="1"/>
  <c r="AH38" i="4"/>
  <c r="F38" i="4" s="1"/>
  <c r="T37" i="12"/>
  <c r="T37" i="50"/>
  <c r="AI46" i="4"/>
  <c r="G46" i="4" s="1"/>
  <c r="J43" i="19" s="1"/>
  <c r="AH46" i="4"/>
  <c r="F46" i="4" s="1"/>
  <c r="T43" i="30" s="1"/>
  <c r="T11" i="14"/>
  <c r="J41" i="31"/>
  <c r="J41" i="41"/>
  <c r="J41" i="44"/>
  <c r="J41" i="49"/>
  <c r="J24" i="25"/>
  <c r="J24" i="20"/>
  <c r="J24" i="51"/>
  <c r="J24" i="28"/>
  <c r="J24" i="17"/>
  <c r="J24" i="36"/>
  <c r="J24" i="34"/>
  <c r="J24" i="49"/>
  <c r="J24" i="22"/>
  <c r="T28" i="40"/>
  <c r="T28" i="38"/>
  <c r="T28" i="23"/>
  <c r="T28" i="34"/>
  <c r="T28" i="19"/>
  <c r="T43" i="16"/>
  <c r="T43" i="50"/>
  <c r="T43" i="20"/>
  <c r="T43" i="26"/>
  <c r="J43" i="15"/>
  <c r="J43" i="29"/>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T43" i="22" l="1"/>
  <c r="J43" i="30"/>
  <c r="T43" i="41"/>
  <c r="T43" i="14"/>
  <c r="T43" i="40"/>
  <c r="T43" i="34"/>
  <c r="J15" i="24"/>
  <c r="T43" i="29"/>
  <c r="T43" i="18"/>
  <c r="T43" i="32"/>
  <c r="T43" i="35"/>
  <c r="T43" i="33"/>
  <c r="T43" i="31"/>
  <c r="J15" i="29"/>
  <c r="T43" i="21"/>
  <c r="T43" i="49"/>
  <c r="T43" i="12"/>
  <c r="T43" i="19"/>
  <c r="T43" i="36"/>
  <c r="T43" i="38"/>
  <c r="J15" i="17"/>
  <c r="J43" i="16"/>
  <c r="T43" i="8"/>
  <c r="T43" i="52"/>
  <c r="T43" i="48"/>
  <c r="T43" i="24"/>
  <c r="T43" i="13"/>
  <c r="J39" i="12"/>
  <c r="J37" i="24"/>
  <c r="J43" i="12"/>
  <c r="T43" i="23"/>
  <c r="T43" i="25"/>
  <c r="T43" i="37"/>
  <c r="T43" i="27"/>
  <c r="T43" i="17"/>
  <c r="J37" i="33"/>
  <c r="J23" i="23"/>
  <c r="T43" i="15"/>
  <c r="J43" i="36"/>
  <c r="T43" i="28"/>
  <c r="T43" i="39"/>
  <c r="T43" i="42"/>
  <c r="T43" i="43"/>
  <c r="T39" i="39"/>
  <c r="J37" i="41"/>
  <c r="V29" i="12"/>
  <c r="V29" i="31"/>
  <c r="V29" i="37"/>
  <c r="V39" i="34"/>
  <c r="V39" i="37"/>
  <c r="V39" i="49"/>
  <c r="V39" i="19"/>
  <c r="V39" i="52"/>
  <c r="V39" i="42"/>
  <c r="V39" i="16"/>
  <c r="V39" i="48"/>
  <c r="V39" i="31"/>
  <c r="V39" i="35"/>
  <c r="V39" i="29"/>
  <c r="V39" i="8"/>
  <c r="V39" i="40"/>
  <c r="V39" i="32"/>
  <c r="V39" i="17"/>
  <c r="V39" i="13"/>
  <c r="V39" i="15"/>
  <c r="V39" i="43"/>
  <c r="V39" i="24"/>
  <c r="V39" i="28"/>
  <c r="V39" i="22"/>
  <c r="V39" i="27"/>
  <c r="V39" i="20"/>
  <c r="V39" i="36"/>
  <c r="V39" i="23"/>
  <c r="V39" i="25"/>
  <c r="V39" i="44"/>
  <c r="V39" i="33"/>
  <c r="V39" i="50"/>
  <c r="V39" i="38"/>
  <c r="V39" i="30"/>
  <c r="V39" i="12"/>
  <c r="V39" i="39"/>
  <c r="V39" i="51"/>
  <c r="V23" i="27"/>
  <c r="V23" i="13"/>
  <c r="V23" i="17"/>
  <c r="V23" i="49"/>
  <c r="V23" i="19"/>
  <c r="V23" i="24"/>
  <c r="V23" i="23"/>
  <c r="V23" i="8"/>
  <c r="V23" i="31"/>
  <c r="V23" i="30"/>
  <c r="V23" i="39"/>
  <c r="V23" i="44"/>
  <c r="V23" i="38"/>
  <c r="V23" i="35"/>
  <c r="V23" i="29"/>
  <c r="V23" i="18"/>
  <c r="G10" i="52"/>
  <c r="E26" i="42"/>
  <c r="J37" i="50"/>
  <c r="J37" i="21"/>
  <c r="J37" i="34"/>
  <c r="V29" i="43"/>
  <c r="V29" i="14"/>
  <c r="F5" i="50"/>
  <c r="F5" i="26"/>
  <c r="X24" i="20"/>
  <c r="P10" i="13"/>
  <c r="P10" i="23"/>
  <c r="P10" i="40"/>
  <c r="X9" i="44"/>
  <c r="X13" i="38"/>
  <c r="X25" i="30"/>
  <c r="X37" i="32"/>
  <c r="F15" i="40"/>
  <c r="F10" i="48"/>
  <c r="F10" i="30"/>
  <c r="F10" i="40"/>
  <c r="F10" i="15"/>
  <c r="G10" i="15" s="1"/>
  <c r="P5" i="44"/>
  <c r="F5" i="39"/>
  <c r="F5" i="36"/>
  <c r="V14" i="12"/>
  <c r="X29" i="23"/>
  <c r="V29" i="20"/>
  <c r="AN19" i="4"/>
  <c r="H19" i="4" s="1"/>
  <c r="AN15" i="4"/>
  <c r="H15" i="4" s="1"/>
  <c r="T8" i="19"/>
  <c r="J37" i="44"/>
  <c r="J37" i="27"/>
  <c r="J37" i="26"/>
  <c r="V29" i="36"/>
  <c r="V29" i="49"/>
  <c r="P5" i="49"/>
  <c r="P5" i="17"/>
  <c r="X24" i="30"/>
  <c r="F10" i="36"/>
  <c r="P10" i="12"/>
  <c r="F10" i="27"/>
  <c r="X25" i="22"/>
  <c r="X33" i="44"/>
  <c r="P15" i="39"/>
  <c r="F10" i="31"/>
  <c r="F10" i="34"/>
  <c r="F5" i="43"/>
  <c r="P5" i="40"/>
  <c r="P5" i="36"/>
  <c r="F5" i="33"/>
  <c r="X41" i="27"/>
  <c r="V14" i="14"/>
  <c r="X29" i="24"/>
  <c r="F5" i="40"/>
  <c r="V29" i="51"/>
  <c r="G10" i="50"/>
  <c r="T8" i="16"/>
  <c r="J37" i="25"/>
  <c r="J37" i="39"/>
  <c r="V29" i="27"/>
  <c r="P5" i="23"/>
  <c r="P5" i="25"/>
  <c r="P5" i="51"/>
  <c r="P5" i="15"/>
  <c r="X24" i="52"/>
  <c r="F10" i="33"/>
  <c r="P10" i="34"/>
  <c r="P10" i="25"/>
  <c r="X25" i="15"/>
  <c r="X33" i="48"/>
  <c r="F15" i="13"/>
  <c r="P10" i="52"/>
  <c r="F10" i="26"/>
  <c r="G10" i="26" s="1"/>
  <c r="F10" i="35"/>
  <c r="F5" i="41"/>
  <c r="F5" i="37"/>
  <c r="P5" i="33"/>
  <c r="P5" i="31"/>
  <c r="X41" i="40"/>
  <c r="X29" i="28"/>
  <c r="P5" i="42"/>
  <c r="F10" i="42"/>
  <c r="G10" i="42" s="1"/>
  <c r="T8" i="44"/>
  <c r="J39" i="33"/>
  <c r="J37" i="35"/>
  <c r="J37" i="23"/>
  <c r="V29" i="23"/>
  <c r="F5" i="15"/>
  <c r="G5" i="15" s="1"/>
  <c r="F5" i="19"/>
  <c r="G5" i="19" s="1"/>
  <c r="P5" i="50"/>
  <c r="F5" i="16"/>
  <c r="X24" i="41"/>
  <c r="F10" i="28"/>
  <c r="G10" i="28" s="1"/>
  <c r="F10" i="50"/>
  <c r="P10" i="17"/>
  <c r="X9" i="22"/>
  <c r="X33" i="23"/>
  <c r="P15" i="18"/>
  <c r="P10" i="49"/>
  <c r="F15" i="41"/>
  <c r="F10" i="23"/>
  <c r="P10" i="28"/>
  <c r="P5" i="37"/>
  <c r="P5" i="34"/>
  <c r="F5" i="30"/>
  <c r="F5" i="28"/>
  <c r="V14" i="44"/>
  <c r="X21" i="31"/>
  <c r="X33" i="43"/>
  <c r="F10" i="16"/>
  <c r="P10" i="38"/>
  <c r="X24" i="48"/>
  <c r="V29" i="42"/>
  <c r="T8" i="17"/>
  <c r="J39" i="30"/>
  <c r="J37" i="16"/>
  <c r="J37" i="36"/>
  <c r="V29" i="17"/>
  <c r="P5" i="20"/>
  <c r="F5" i="27"/>
  <c r="P5" i="48"/>
  <c r="F5" i="14"/>
  <c r="X24" i="34"/>
  <c r="F10" i="22"/>
  <c r="G10" i="22" s="1"/>
  <c r="P10" i="37"/>
  <c r="F10" i="38"/>
  <c r="X9" i="16"/>
  <c r="X37" i="18"/>
  <c r="F15" i="25"/>
  <c r="P10" i="48"/>
  <c r="F10" i="18"/>
  <c r="G10" i="18" s="1"/>
  <c r="P10" i="29"/>
  <c r="F5" i="34"/>
  <c r="P5" i="30"/>
  <c r="P5" i="29"/>
  <c r="V14" i="32"/>
  <c r="X21" i="13"/>
  <c r="P10" i="24"/>
  <c r="P10" i="20"/>
  <c r="X24" i="44"/>
  <c r="V29" i="28"/>
  <c r="G10" i="49"/>
  <c r="T8" i="51"/>
  <c r="J39" i="22"/>
  <c r="J37" i="37"/>
  <c r="J37" i="40"/>
  <c r="V29" i="40"/>
  <c r="F5" i="24"/>
  <c r="P5" i="18"/>
  <c r="G27" i="12"/>
  <c r="F5" i="12"/>
  <c r="G5" i="12" s="1"/>
  <c r="X24" i="35"/>
  <c r="X24" i="19"/>
  <c r="F10" i="13"/>
  <c r="F10" i="25"/>
  <c r="G10" i="25" s="1"/>
  <c r="P10" i="36"/>
  <c r="X9" i="40"/>
  <c r="X37" i="43"/>
  <c r="F15" i="38"/>
  <c r="G15" i="38" s="1"/>
  <c r="P10" i="51"/>
  <c r="P10" i="44"/>
  <c r="P10" i="16"/>
  <c r="F10" i="20"/>
  <c r="G10" i="20" s="1"/>
  <c r="P5" i="32"/>
  <c r="F5" i="29"/>
  <c r="P5" i="43"/>
  <c r="V14" i="43"/>
  <c r="X37" i="41"/>
  <c r="P10" i="8"/>
  <c r="X24" i="23"/>
  <c r="V29" i="22"/>
  <c r="J39" i="36"/>
  <c r="J37" i="19"/>
  <c r="V29" i="34"/>
  <c r="P5" i="14"/>
  <c r="P5" i="8"/>
  <c r="F5" i="8"/>
  <c r="X24" i="36"/>
  <c r="F10" i="21"/>
  <c r="G10" i="21" s="1"/>
  <c r="P10" i="42"/>
  <c r="F10" i="8"/>
  <c r="G10" i="8" s="1"/>
  <c r="P10" i="27"/>
  <c r="X9" i="27"/>
  <c r="X37" i="31"/>
  <c r="F10" i="51"/>
  <c r="G10" i="51" s="1"/>
  <c r="P10" i="39"/>
  <c r="F10" i="12"/>
  <c r="P10" i="18"/>
  <c r="F5" i="31"/>
  <c r="P5" i="26"/>
  <c r="P5" i="41"/>
  <c r="X13" i="18"/>
  <c r="V14" i="29"/>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8" i="20"/>
  <c r="G40" i="41"/>
  <c r="E34" i="37"/>
  <c r="E5" i="29"/>
  <c r="E18" i="41"/>
  <c r="G40" i="38"/>
  <c r="E32" i="29"/>
  <c r="E14" i="41"/>
  <c r="E24" i="25"/>
  <c r="E33" i="24"/>
  <c r="E17" i="24"/>
  <c r="E32" i="13"/>
  <c r="G32" i="13" s="1"/>
  <c r="E15" i="49"/>
  <c r="E18" i="37"/>
  <c r="E34" i="29"/>
  <c r="E18" i="29"/>
  <c r="E5" i="18"/>
  <c r="G5" i="18" s="1"/>
  <c r="E33" i="12"/>
  <c r="E17" i="12"/>
  <c r="E31" i="13"/>
  <c r="E15" i="13"/>
  <c r="G15" i="13" s="1"/>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N32" i="42"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G32" i="32" s="1"/>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G11" i="37" s="1"/>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27" i="48"/>
  <c r="G15"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8" i="13"/>
  <c r="G33" i="24"/>
  <c r="G5" i="8"/>
  <c r="G28" i="26"/>
  <c r="G28" i="34"/>
  <c r="G34" i="29"/>
  <c r="G34" i="44"/>
  <c r="G34" i="30"/>
  <c r="G13" i="20"/>
  <c r="G13" i="40"/>
  <c r="G43" i="32"/>
  <c r="G40" i="43"/>
  <c r="G32" i="30"/>
  <c r="G10" i="30"/>
  <c r="G27" i="39"/>
  <c r="G5" i="43"/>
  <c r="G12" i="26"/>
  <c r="G10" i="13"/>
  <c r="G15" i="25"/>
  <c r="G13" i="22"/>
  <c r="G36" i="51"/>
  <c r="G33" i="40"/>
  <c r="G39" i="23"/>
  <c r="G43" i="23"/>
  <c r="G43" i="30"/>
  <c r="G12" i="28"/>
  <c r="G40" i="26"/>
  <c r="G40" i="39"/>
  <c r="G32" i="12"/>
  <c r="G32" i="34"/>
  <c r="G12" i="12"/>
  <c r="G19" i="17"/>
  <c r="G15" i="51"/>
  <c r="G27" i="14"/>
  <c r="G27" i="22"/>
  <c r="G10" i="31"/>
  <c r="G27" i="38"/>
  <c r="G5" i="35"/>
  <c r="G10" i="16"/>
  <c r="G25" i="44"/>
  <c r="G40" i="19"/>
  <c r="G32" i="22"/>
  <c r="G12" i="19"/>
  <c r="G19" i="23"/>
  <c r="G33" i="20"/>
  <c r="G36" i="35"/>
  <c r="G27" i="19"/>
  <c r="G27" i="21"/>
  <c r="G10" i="35"/>
  <c r="G27" i="41"/>
  <c r="G5" i="28"/>
  <c r="G40" i="22"/>
  <c r="G40" i="13"/>
  <c r="G32" i="17"/>
  <c r="G32" i="15"/>
  <c r="G29" i="4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1" i="42"/>
  <c r="G12" i="35"/>
  <c r="G25" i="38"/>
  <c r="G11" i="51"/>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2" i="23"/>
  <c r="T22" i="39"/>
  <c r="T22" i="22"/>
  <c r="T22" i="52"/>
  <c r="T22" i="14"/>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19"/>
  <c r="P30" i="30"/>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34"/>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3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G11" i="16" s="1"/>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35"/>
  <c r="G30" i="35" s="1"/>
  <c r="F30" i="25"/>
  <c r="G30" i="25" s="1"/>
  <c r="P30" i="40"/>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E13" i="48"/>
  <c r="E42" i="48"/>
  <c r="E38" i="48"/>
  <c r="G38" i="48" s="1"/>
  <c r="E32" i="48"/>
  <c r="G32" i="48" s="1"/>
  <c r="E28" i="48"/>
  <c r="G28" i="48" s="1"/>
  <c r="E24" i="48"/>
  <c r="E20" i="48"/>
  <c r="E14" i="48"/>
  <c r="E10" i="48"/>
  <c r="G10" i="48" s="1"/>
  <c r="E6" i="48"/>
  <c r="T29" i="34" l="1"/>
  <c r="T29" i="52"/>
  <c r="T29" i="41"/>
  <c r="E44" i="50"/>
  <c r="E44" i="39"/>
  <c r="E44" i="41"/>
  <c r="F30" i="48"/>
  <c r="F30" i="37"/>
  <c r="G30" i="37" s="1"/>
  <c r="F30" i="44"/>
  <c r="F30" i="33"/>
  <c r="G30" i="33" s="1"/>
  <c r="T27" i="33"/>
  <c r="N32" i="49"/>
  <c r="T33" i="41"/>
  <c r="P30" i="16"/>
  <c r="P30" i="49"/>
  <c r="P30" i="14"/>
  <c r="G28" i="36"/>
  <c r="G5" i="29"/>
  <c r="P30" i="52"/>
  <c r="P30" i="29"/>
  <c r="P30" i="33"/>
  <c r="P30" i="27"/>
  <c r="P30" i="22"/>
  <c r="N32" i="39"/>
  <c r="T33" i="37"/>
  <c r="P30" i="50"/>
  <c r="F30" i="30"/>
  <c r="G30" i="30" s="1"/>
  <c r="P30" i="8"/>
  <c r="J16" i="38"/>
  <c r="G39" i="42"/>
  <c r="G15" i="23"/>
  <c r="P30" i="48"/>
  <c r="P30" i="41"/>
  <c r="P30" i="26"/>
  <c r="F30" i="19"/>
  <c r="G30" i="19" s="1"/>
  <c r="P30" i="21"/>
  <c r="N32" i="24"/>
  <c r="T33" i="30"/>
  <c r="P30" i="39"/>
  <c r="F30" i="52"/>
  <c r="G30" i="52" s="1"/>
  <c r="G15" i="19"/>
  <c r="N12" i="33"/>
  <c r="N12" i="22"/>
  <c r="N12" i="13"/>
  <c r="N12" i="15"/>
  <c r="N12" i="14"/>
  <c r="N12" i="41"/>
  <c r="G25" i="48"/>
  <c r="P30" i="34"/>
  <c r="F30" i="38"/>
  <c r="G30" i="38" s="1"/>
  <c r="F30" i="18"/>
  <c r="P30" i="12"/>
  <c r="T33" i="8"/>
  <c r="P30" i="31"/>
  <c r="P30" i="23"/>
  <c r="N16" i="50"/>
  <c r="N16" i="17"/>
  <c r="N16" i="8"/>
  <c r="N16" i="12"/>
  <c r="N16" i="51"/>
  <c r="P30" i="20"/>
  <c r="P30" i="24"/>
  <c r="P30" i="44"/>
  <c r="F30" i="8"/>
  <c r="G30" i="8" s="1"/>
  <c r="T33" i="35"/>
  <c r="T33" i="50"/>
  <c r="F30" i="20"/>
  <c r="G30" i="20" s="1"/>
  <c r="F30" i="43"/>
  <c r="G30" i="43" s="1"/>
  <c r="F30" i="12"/>
  <c r="G30" i="12" s="1"/>
  <c r="F30" i="23"/>
  <c r="G30" i="23" s="1"/>
  <c r="F30" i="42"/>
  <c r="G30" i="42" s="1"/>
  <c r="F30" i="49"/>
  <c r="G30" i="49" s="1"/>
  <c r="T33" i="20"/>
  <c r="T33" i="51"/>
  <c r="F30" i="32"/>
  <c r="G30" i="32" s="1"/>
  <c r="F30" i="27"/>
  <c r="G30" i="27" s="1"/>
  <c r="G23" i="39"/>
  <c r="P30" i="51"/>
  <c r="P30" i="28"/>
  <c r="F30" i="39"/>
  <c r="G30" i="39" s="1"/>
  <c r="G36" i="43"/>
  <c r="T33" i="17"/>
  <c r="F30" i="14"/>
  <c r="G30" i="14" s="1"/>
  <c r="P30" i="35"/>
  <c r="G5" i="27"/>
  <c r="G23" i="19"/>
  <c r="G30" i="44"/>
  <c r="G19" i="20"/>
  <c r="E44" i="24"/>
  <c r="G28" i="39"/>
  <c r="G23" i="49"/>
  <c r="G25" i="50"/>
  <c r="G25" i="40"/>
  <c r="G35" i="33"/>
  <c r="G39" i="49"/>
  <c r="G34" i="41"/>
  <c r="E44" i="29"/>
  <c r="G15" i="21"/>
  <c r="G19" i="51"/>
  <c r="G14" i="26"/>
  <c r="G39" i="38"/>
  <c r="G14" i="35"/>
  <c r="G14" i="33"/>
  <c r="G34" i="37"/>
  <c r="E44" i="17"/>
  <c r="G43" i="48"/>
  <c r="G35" i="27"/>
  <c r="G38" i="32"/>
  <c r="G10" i="19"/>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G41" i="40" s="1"/>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G6" i="32" s="1"/>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E44" i="40"/>
  <c r="G12" i="14"/>
  <c r="E44" i="14"/>
  <c r="G22" i="18"/>
  <c r="E44" i="18"/>
  <c r="E44" i="23"/>
  <c r="G7" i="23"/>
  <c r="G44" i="20" l="1"/>
  <c r="H5" i="24" a="1"/>
  <c r="H10" i="24" s="1"/>
  <c r="I10"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22" i="8"/>
  <c r="I22" i="8" s="1"/>
  <c r="H38" i="8"/>
  <c r="I38" i="8" s="1"/>
  <c r="H43" i="8"/>
  <c r="I43" i="8" s="1"/>
  <c r="H21" i="8"/>
  <c r="I21" i="8" s="1"/>
  <c r="H29" i="8"/>
  <c r="I29" i="8" s="1"/>
  <c r="H24" i="20"/>
  <c r="I24" i="20" s="1"/>
  <c r="H40" i="20"/>
  <c r="I40" i="20" s="1"/>
  <c r="H14" i="20"/>
  <c r="I14" i="20" s="1"/>
  <c r="H15" i="20"/>
  <c r="I15" i="20" s="1"/>
  <c r="H6" i="37"/>
  <c r="I6" i="37" s="1"/>
  <c r="H33" i="37"/>
  <c r="I33" i="37" s="1"/>
  <c r="H17" i="37"/>
  <c r="I17" i="37" s="1"/>
  <c r="H9" i="37"/>
  <c r="I9" i="37" s="1"/>
  <c r="H32" i="37"/>
  <c r="I32" i="37" s="1"/>
  <c r="H16" i="37"/>
  <c r="I16" i="37" s="1"/>
  <c r="H35" i="37"/>
  <c r="I35" i="37" s="1"/>
  <c r="H23" i="37"/>
  <c r="I23" i="37" s="1"/>
  <c r="H13" i="37"/>
  <c r="I13" i="37" s="1"/>
  <c r="H20" i="37"/>
  <c r="I20" i="37" s="1"/>
  <c r="H31" i="37"/>
  <c r="I31" i="37" s="1"/>
  <c r="H5" i="37"/>
  <c r="H28" i="37"/>
  <c r="I28" i="37" s="1"/>
  <c r="H37" i="37"/>
  <c r="I37" i="37" s="1"/>
  <c r="H15" i="37"/>
  <c r="I15" i="37" s="1"/>
  <c r="H36" i="37"/>
  <c r="I36" i="37" s="1"/>
  <c r="H7" i="37"/>
  <c r="I7" i="37" s="1"/>
  <c r="H11" i="37"/>
  <c r="I11" i="37" s="1"/>
  <c r="H12" i="37"/>
  <c r="I12" i="37" s="1"/>
  <c r="H29" i="37"/>
  <c r="I29" i="37" s="1"/>
  <c r="H34" i="37"/>
  <c r="I34" i="37" s="1"/>
  <c r="H38" i="37"/>
  <c r="I38" i="37" s="1"/>
  <c r="H16" i="28"/>
  <c r="I16" i="28" s="1"/>
  <c r="H5" i="28"/>
  <c r="H36" i="28"/>
  <c r="I36" i="28" s="1"/>
  <c r="H22" i="28"/>
  <c r="I22" i="28" s="1"/>
  <c r="H12" i="28"/>
  <c r="I12" i="28" s="1"/>
  <c r="H34" i="28"/>
  <c r="I34" i="28" s="1"/>
  <c r="H6" i="28"/>
  <c r="I6" i="28" s="1"/>
  <c r="H18" i="28"/>
  <c r="I18" i="28" s="1"/>
  <c r="H43" i="28"/>
  <c r="I43" i="28" s="1"/>
  <c r="H39" i="28"/>
  <c r="I39" i="28" s="1"/>
  <c r="H25" i="28"/>
  <c r="I25" i="28" s="1"/>
  <c r="H11" i="28"/>
  <c r="I11" i="28" s="1"/>
  <c r="H15" i="28"/>
  <c r="I15" i="28" s="1"/>
  <c r="H35" i="28"/>
  <c r="I35" i="28" s="1"/>
  <c r="H8" i="24"/>
  <c r="I8" i="24" s="1"/>
  <c r="H24" i="24"/>
  <c r="I24" i="24" s="1"/>
  <c r="H32" i="24"/>
  <c r="I32" i="24" s="1"/>
  <c r="H40" i="24"/>
  <c r="I40" i="24" s="1"/>
  <c r="H20" i="24"/>
  <c r="I20" i="24" s="1"/>
  <c r="H30" i="24"/>
  <c r="I30" i="24" s="1"/>
  <c r="H42" i="24"/>
  <c r="I42" i="24" s="1"/>
  <c r="H12" i="24"/>
  <c r="I12" i="24" s="1"/>
  <c r="H38" i="24"/>
  <c r="I38" i="24" s="1"/>
  <c r="H5" i="24"/>
  <c r="H34" i="24"/>
  <c r="I34" i="24" s="1"/>
  <c r="H28" i="24"/>
  <c r="I28" i="24" s="1"/>
  <c r="H14" i="24"/>
  <c r="I14" i="24" s="1"/>
  <c r="H6" i="24"/>
  <c r="I6" i="24" s="1"/>
  <c r="H22" i="24"/>
  <c r="I22" i="24" s="1"/>
  <c r="H43" i="24"/>
  <c r="I43" i="24" s="1"/>
  <c r="H27" i="24"/>
  <c r="I27" i="24" s="1"/>
  <c r="H19" i="24"/>
  <c r="I19" i="24" s="1"/>
  <c r="H11" i="24"/>
  <c r="I11" i="24" s="1"/>
  <c r="H41" i="24"/>
  <c r="I41" i="24" s="1"/>
  <c r="H37" i="24"/>
  <c r="I37" i="24" s="1"/>
  <c r="H23" i="24"/>
  <c r="I23" i="24" s="1"/>
  <c r="H25" i="24"/>
  <c r="I25" i="24" s="1"/>
  <c r="H21" i="24"/>
  <c r="I21" i="24" s="1"/>
  <c r="H7" i="24"/>
  <c r="I7" i="24" s="1"/>
  <c r="H29" i="24"/>
  <c r="I29" i="24" s="1"/>
  <c r="H15" i="24"/>
  <c r="I15" i="24" s="1"/>
  <c r="H13" i="24"/>
  <c r="I13" i="24" s="1"/>
  <c r="H33" i="24"/>
  <c r="I33" i="24" s="1"/>
  <c r="H18" i="19"/>
  <c r="I18" i="19" s="1"/>
  <c r="H38" i="19"/>
  <c r="I38" i="19" s="1"/>
  <c r="H22" i="19"/>
  <c r="I22" i="19" s="1"/>
  <c r="H14" i="19"/>
  <c r="I14" i="19" s="1"/>
  <c r="H23" i="19"/>
  <c r="I23" i="19" s="1"/>
  <c r="H15" i="19"/>
  <c r="I15" i="19" s="1"/>
  <c r="H17" i="19"/>
  <c r="I17" i="19" s="1"/>
  <c r="H35" i="19"/>
  <c r="I35" i="19" s="1"/>
  <c r="H21" i="19"/>
  <c r="I21" i="19" s="1"/>
  <c r="H16" i="19"/>
  <c r="I16" i="19" s="1"/>
  <c r="H24" i="19"/>
  <c r="I24" i="19" s="1"/>
  <c r="H32" i="19"/>
  <c r="I32" i="19" s="1"/>
  <c r="H18" i="21"/>
  <c r="I18" i="21" s="1"/>
  <c r="H30" i="21"/>
  <c r="I30" i="21" s="1"/>
  <c r="H34" i="21"/>
  <c r="I34" i="21" s="1"/>
  <c r="H42" i="21"/>
  <c r="I42" i="21" s="1"/>
  <c r="H8" i="21"/>
  <c r="I8" i="21" s="1"/>
  <c r="H12" i="21"/>
  <c r="I12" i="21" s="1"/>
  <c r="H16" i="21"/>
  <c r="I16" i="21" s="1"/>
  <c r="H20" i="21"/>
  <c r="I20" i="21" s="1"/>
  <c r="H7" i="21"/>
  <c r="I7" i="21" s="1"/>
  <c r="H31" i="21"/>
  <c r="I31" i="21" s="1"/>
  <c r="H39" i="21"/>
  <c r="I39" i="21" s="1"/>
  <c r="H11" i="21"/>
  <c r="I11" i="21" s="1"/>
  <c r="H19" i="21"/>
  <c r="I19" i="21" s="1"/>
  <c r="H27" i="21"/>
  <c r="I27" i="21" s="1"/>
  <c r="H35" i="21"/>
  <c r="I35" i="21" s="1"/>
  <c r="H41" i="21"/>
  <c r="I41" i="21" s="1"/>
  <c r="H37" i="21"/>
  <c r="I37" i="21" s="1"/>
  <c r="H21" i="21"/>
  <c r="I21" i="21" s="1"/>
  <c r="H17" i="21"/>
  <c r="I17" i="21" s="1"/>
  <c r="H5" i="18" a="1"/>
  <c r="H12" i="29"/>
  <c r="I12" i="29" s="1"/>
  <c r="H20" i="29"/>
  <c r="I20" i="29" s="1"/>
  <c r="H18" i="29"/>
  <c r="I18" i="29" s="1"/>
  <c r="H30" i="29"/>
  <c r="I30" i="29" s="1"/>
  <c r="H14" i="29"/>
  <c r="I14" i="29" s="1"/>
  <c r="H24" i="29"/>
  <c r="I24" i="29" s="1"/>
  <c r="H34" i="29"/>
  <c r="I34" i="29" s="1"/>
  <c r="H22" i="29"/>
  <c r="I22" i="29" s="1"/>
  <c r="H42" i="29"/>
  <c r="I42" i="29" s="1"/>
  <c r="H32" i="29"/>
  <c r="I32" i="29" s="1"/>
  <c r="H26" i="29"/>
  <c r="I26" i="29" s="1"/>
  <c r="H6" i="29"/>
  <c r="I6" i="29" s="1"/>
  <c r="H16" i="29"/>
  <c r="I16" i="29" s="1"/>
  <c r="H38" i="29"/>
  <c r="I38" i="29" s="1"/>
  <c r="H27" i="29"/>
  <c r="I27" i="29" s="1"/>
  <c r="H19" i="29"/>
  <c r="I19" i="29" s="1"/>
  <c r="H31" i="29"/>
  <c r="I31" i="29" s="1"/>
  <c r="H13" i="29"/>
  <c r="I13" i="29" s="1"/>
  <c r="H33" i="29"/>
  <c r="I33" i="29" s="1"/>
  <c r="H29" i="29"/>
  <c r="I29" i="29" s="1"/>
  <c r="H15" i="29"/>
  <c r="I15" i="29" s="1"/>
  <c r="H41" i="29"/>
  <c r="I41" i="29" s="1"/>
  <c r="H39" i="29"/>
  <c r="I39" i="29" s="1"/>
  <c r="H37" i="29"/>
  <c r="I37" i="29" s="1"/>
  <c r="H23" i="29"/>
  <c r="I23" i="29" s="1"/>
  <c r="H9" i="29"/>
  <c r="I9" i="29" s="1"/>
  <c r="H5" i="29"/>
  <c r="H5" i="14" a="1"/>
  <c r="H10" i="32"/>
  <c r="I10" i="32" s="1"/>
  <c r="H18" i="32"/>
  <c r="I18" i="32" s="1"/>
  <c r="H32" i="32"/>
  <c r="I32" i="32" s="1"/>
  <c r="H5" i="32"/>
  <c r="H16" i="32"/>
  <c r="I16" i="32" s="1"/>
  <c r="H30" i="32"/>
  <c r="I30" i="32" s="1"/>
  <c r="H20" i="32"/>
  <c r="I20" i="32" s="1"/>
  <c r="H8" i="32"/>
  <c r="I8" i="32" s="1"/>
  <c r="H24" i="32"/>
  <c r="I24" i="32" s="1"/>
  <c r="H36" i="32"/>
  <c r="I36" i="32" s="1"/>
  <c r="H29" i="32"/>
  <c r="I29" i="32" s="1"/>
  <c r="H21" i="32"/>
  <c r="I21" i="32" s="1"/>
  <c r="H35" i="32"/>
  <c r="I35" i="32" s="1"/>
  <c r="H17" i="32"/>
  <c r="I17" i="32" s="1"/>
  <c r="H15" i="32"/>
  <c r="I15" i="32" s="1"/>
  <c r="H23" i="32"/>
  <c r="I23" i="32" s="1"/>
  <c r="H7" i="32"/>
  <c r="I7" i="32" s="1"/>
  <c r="H41" i="32"/>
  <c r="I41" i="32" s="1"/>
  <c r="H39" i="32"/>
  <c r="I39" i="32" s="1"/>
  <c r="H25" i="32"/>
  <c r="I25" i="32" s="1"/>
  <c r="H10" i="35"/>
  <c r="I10" i="35" s="1"/>
  <c r="H27" i="35"/>
  <c r="I27" i="35" s="1"/>
  <c r="H33" i="35"/>
  <c r="I33" i="35" s="1"/>
  <c r="H12" i="35"/>
  <c r="I12" i="35" s="1"/>
  <c r="H42" i="35"/>
  <c r="I42" i="35" s="1"/>
  <c r="H40" i="35"/>
  <c r="I40" i="35" s="1"/>
  <c r="H35" i="35"/>
  <c r="I35" i="35" s="1"/>
  <c r="H6" i="41"/>
  <c r="I6" i="41" s="1"/>
  <c r="H41" i="41"/>
  <c r="I41" i="41" s="1"/>
  <c r="H25" i="41"/>
  <c r="I25" i="41" s="1"/>
  <c r="H9" i="41"/>
  <c r="I9" i="41" s="1"/>
  <c r="H32" i="41"/>
  <c r="I32" i="41" s="1"/>
  <c r="H16" i="41"/>
  <c r="I16" i="41" s="1"/>
  <c r="H8" i="41"/>
  <c r="I8" i="41" s="1"/>
  <c r="H42" i="41"/>
  <c r="I42" i="41" s="1"/>
  <c r="H30" i="41"/>
  <c r="I30" i="41" s="1"/>
  <c r="H20" i="41"/>
  <c r="I20" i="41" s="1"/>
  <c r="H31" i="41"/>
  <c r="I31" i="41" s="1"/>
  <c r="H5" i="41"/>
  <c r="H27" i="41"/>
  <c r="I27" i="41" s="1"/>
  <c r="H11" i="41"/>
  <c r="I11" i="41" s="1"/>
  <c r="H36" i="41"/>
  <c r="I36" i="41" s="1"/>
  <c r="H22" i="41"/>
  <c r="I22" i="41" s="1"/>
  <c r="H18" i="41"/>
  <c r="I18" i="41" s="1"/>
  <c r="H29" i="41"/>
  <c r="I29" i="41" s="1"/>
  <c r="H12" i="41"/>
  <c r="I12" i="41" s="1"/>
  <c r="H26" i="41"/>
  <c r="I26" i="41" s="1"/>
  <c r="H43" i="41"/>
  <c r="I43" i="41" s="1"/>
  <c r="H35" i="33"/>
  <c r="I35" i="33" s="1"/>
  <c r="H21" i="33"/>
  <c r="I21" i="33" s="1"/>
  <c r="H37" i="33"/>
  <c r="I37" i="33" s="1"/>
  <c r="H23" i="33"/>
  <c r="I23" i="33" s="1"/>
  <c r="H9" i="33"/>
  <c r="I9" i="33" s="1"/>
  <c r="H33" i="33"/>
  <c r="I33" i="33" s="1"/>
  <c r="H6" i="33"/>
  <c r="I6" i="33" s="1"/>
  <c r="H38" i="33"/>
  <c r="I38" i="33" s="1"/>
  <c r="H20" i="33"/>
  <c r="I20" i="33" s="1"/>
  <c r="H42" i="33"/>
  <c r="I42" i="33" s="1"/>
  <c r="H8" i="33"/>
  <c r="I8" i="33" s="1"/>
  <c r="H36" i="33"/>
  <c r="I36" i="33" s="1"/>
  <c r="H12" i="33"/>
  <c r="I12" i="33" s="1"/>
  <c r="H24" i="33"/>
  <c r="I24" i="33" s="1"/>
  <c r="H6" i="39"/>
  <c r="I6" i="39" s="1"/>
  <c r="H33" i="39"/>
  <c r="I33" i="39" s="1"/>
  <c r="H25" i="39"/>
  <c r="I25" i="39" s="1"/>
  <c r="H17" i="39"/>
  <c r="I17" i="39" s="1"/>
  <c r="H27" i="39"/>
  <c r="I27" i="39" s="1"/>
  <c r="H10" i="39"/>
  <c r="I10" i="39" s="1"/>
  <c r="H17" i="42"/>
  <c r="I17" i="42" s="1"/>
  <c r="H40" i="42"/>
  <c r="I40" i="42" s="1"/>
  <c r="H24" i="42"/>
  <c r="I24" i="42" s="1"/>
  <c r="H8" i="42"/>
  <c r="I8" i="42" s="1"/>
  <c r="H6" i="42"/>
  <c r="I6" i="42" s="1"/>
  <c r="H42" i="42"/>
  <c r="I42" i="42" s="1"/>
  <c r="H36" i="42"/>
  <c r="I36" i="42" s="1"/>
  <c r="H22" i="42"/>
  <c r="I22" i="42" s="1"/>
  <c r="H14" i="40"/>
  <c r="I14" i="40" s="1"/>
  <c r="H42" i="40"/>
  <c r="I42" i="40" s="1"/>
  <c r="H28" i="40"/>
  <c r="I28" i="40" s="1"/>
  <c r="H19" i="40"/>
  <c r="I19" i="40" s="1"/>
  <c r="H6" i="22"/>
  <c r="I6" i="22" s="1"/>
  <c r="H28" i="22"/>
  <c r="I28" i="22" s="1"/>
  <c r="H5" i="22"/>
  <c r="H20" i="22"/>
  <c r="I20" i="22" s="1"/>
  <c r="H8" i="22"/>
  <c r="I8" i="22" s="1"/>
  <c r="H35" i="22"/>
  <c r="I35" i="22" s="1"/>
  <c r="H43" i="22"/>
  <c r="I43" i="22" s="1"/>
  <c r="H7" i="22"/>
  <c r="I7" i="22" s="1"/>
  <c r="H27" i="22"/>
  <c r="I27" i="22" s="1"/>
  <c r="H23" i="22"/>
  <c r="I23" i="22" s="1"/>
  <c r="H20" i="25"/>
  <c r="I20" i="25" s="1"/>
  <c r="H18" i="25"/>
  <c r="I18" i="25" s="1"/>
  <c r="H30" i="25"/>
  <c r="I30" i="25" s="1"/>
  <c r="H24" i="25"/>
  <c r="I24" i="25" s="1"/>
  <c r="H38" i="25"/>
  <c r="I38" i="25" s="1"/>
  <c r="H16" i="25"/>
  <c r="I16" i="25" s="1"/>
  <c r="H32" i="25"/>
  <c r="I32" i="25" s="1"/>
  <c r="H26" i="25"/>
  <c r="I26" i="25" s="1"/>
  <c r="H14" i="25"/>
  <c r="I14" i="25" s="1"/>
  <c r="H42" i="25"/>
  <c r="I42" i="25" s="1"/>
  <c r="H22" i="25"/>
  <c r="I22" i="25" s="1"/>
  <c r="H25" i="25"/>
  <c r="I25" i="25" s="1"/>
  <c r="H17" i="25"/>
  <c r="I17" i="25" s="1"/>
  <c r="H27" i="25"/>
  <c r="I27" i="25" s="1"/>
  <c r="H13" i="25"/>
  <c r="I13" i="25" s="1"/>
  <c r="H43" i="25"/>
  <c r="I4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19" i="51"/>
  <c r="I19" i="51" s="1"/>
  <c r="H40" i="51"/>
  <c r="I40" i="51" s="1"/>
  <c r="H37" i="51" l="1"/>
  <c r="I37" i="51" s="1"/>
  <c r="H41" i="22"/>
  <c r="I41" i="22" s="1"/>
  <c r="H12" i="22"/>
  <c r="I12" i="22" s="1"/>
  <c r="H12" i="42"/>
  <c r="I12" i="42" s="1"/>
  <c r="H33" i="42"/>
  <c r="I33" i="42" s="1"/>
  <c r="H33" i="36"/>
  <c r="I33" i="36" s="1"/>
  <c r="H10" i="33"/>
  <c r="I10" i="33" s="1"/>
  <c r="H41" i="33"/>
  <c r="I41" i="33" s="1"/>
  <c r="H21" i="41"/>
  <c r="I21" i="41" s="1"/>
  <c r="H10" i="41"/>
  <c r="I10" i="41" s="1"/>
  <c r="H17" i="41"/>
  <c r="I17" i="41" s="1"/>
  <c r="H8" i="35"/>
  <c r="I8" i="35" s="1"/>
  <c r="H43" i="32"/>
  <c r="I43" i="32" s="1"/>
  <c r="H14" i="32"/>
  <c r="I14" i="32" s="1"/>
  <c r="H22" i="32"/>
  <c r="I22" i="32" s="1"/>
  <c r="H25" i="29"/>
  <c r="I25" i="29" s="1"/>
  <c r="H11" i="29"/>
  <c r="I11" i="29" s="1"/>
  <c r="H10" i="29"/>
  <c r="I10" i="29" s="1"/>
  <c r="H36" i="29"/>
  <c r="I36" i="29" s="1"/>
  <c r="H43" i="21"/>
  <c r="I43" i="21" s="1"/>
  <c r="H28" i="21"/>
  <c r="I28" i="21" s="1"/>
  <c r="H22" i="21"/>
  <c r="I22" i="21" s="1"/>
  <c r="H7" i="19"/>
  <c r="I7" i="19" s="1"/>
  <c r="H17" i="24"/>
  <c r="I17" i="24" s="1"/>
  <c r="H9" i="24"/>
  <c r="I9" i="24" s="1"/>
  <c r="H36" i="24"/>
  <c r="I36" i="24" s="1"/>
  <c r="H26" i="24"/>
  <c r="I26" i="24" s="1"/>
  <c r="H16" i="24"/>
  <c r="I16" i="24" s="1"/>
  <c r="H27" i="28"/>
  <c r="I27" i="28" s="1"/>
  <c r="H24" i="28"/>
  <c r="I24" i="28" s="1"/>
  <c r="H43" i="37"/>
  <c r="I43" i="37" s="1"/>
  <c r="H30" i="37"/>
  <c r="I30" i="37" s="1"/>
  <c r="H25" i="37"/>
  <c r="I25" i="37" s="1"/>
  <c r="H20" i="17"/>
  <c r="I20" i="17" s="1"/>
  <c r="H15" i="51"/>
  <c r="I15" i="51" s="1"/>
  <c r="H6" i="51"/>
  <c r="I6" i="51" s="1"/>
  <c r="H29" i="42"/>
  <c r="I29" i="42" s="1"/>
  <c r="H13" i="39"/>
  <c r="I13" i="39" s="1"/>
  <c r="H34" i="33"/>
  <c r="I34" i="33" s="1"/>
  <c r="H14" i="33"/>
  <c r="I14" i="33" s="1"/>
  <c r="H19" i="33"/>
  <c r="I19" i="33" s="1"/>
  <c r="H29" i="20"/>
  <c r="I29" i="20" s="1"/>
  <c r="H17" i="26"/>
  <c r="I17" i="26" s="1"/>
  <c r="H37" i="44"/>
  <c r="I37" i="44" s="1"/>
  <c r="K37" i="44" s="1"/>
  <c r="H26" i="26"/>
  <c r="I26" i="26" s="1"/>
  <c r="H41" i="8"/>
  <c r="I41" i="8" s="1"/>
  <c r="H9" i="22"/>
  <c r="I9" i="22" s="1"/>
  <c r="H32" i="22"/>
  <c r="I32" i="22" s="1"/>
  <c r="H30" i="40"/>
  <c r="I30" i="40" s="1"/>
  <c r="H15" i="30"/>
  <c r="I15" i="30" s="1"/>
  <c r="H34" i="42"/>
  <c r="I34" i="42" s="1"/>
  <c r="K34" i="42" s="1"/>
  <c r="H30" i="39"/>
  <c r="I30" i="39" s="1"/>
  <c r="H41" i="39"/>
  <c r="I41" i="39" s="1"/>
  <c r="H28" i="33"/>
  <c r="I28" i="33" s="1"/>
  <c r="H15" i="33"/>
  <c r="I15" i="33" s="1"/>
  <c r="H11" i="33"/>
  <c r="I11" i="33" s="1"/>
  <c r="H34" i="41"/>
  <c r="I34" i="41" s="1"/>
  <c r="H19" i="41"/>
  <c r="I19" i="41" s="1"/>
  <c r="H24" i="41"/>
  <c r="I24" i="41" s="1"/>
  <c r="K24" i="41" s="1"/>
  <c r="H26" i="35"/>
  <c r="I26" i="35" s="1"/>
  <c r="H16" i="35"/>
  <c r="I16" i="35" s="1"/>
  <c r="H33" i="32"/>
  <c r="I33" i="32" s="1"/>
  <c r="H40" i="32"/>
  <c r="I40" i="32" s="1"/>
  <c r="H26" i="32"/>
  <c r="I26" i="32" s="1"/>
  <c r="H11" i="19"/>
  <c r="I11" i="19" s="1"/>
  <c r="H12" i="19"/>
  <c r="I12" i="19" s="1"/>
  <c r="H40" i="26"/>
  <c r="I40" i="26" s="1"/>
  <c r="K40" i="26" s="1"/>
  <c r="H7" i="28"/>
  <c r="I7" i="28" s="1"/>
  <c r="H28" i="28"/>
  <c r="I28" i="28" s="1"/>
  <c r="H21" i="37"/>
  <c r="I21" i="37" s="1"/>
  <c r="H27" i="37"/>
  <c r="I27" i="37" s="1"/>
  <c r="H19" i="37"/>
  <c r="I19" i="37" s="1"/>
  <c r="H8" i="37"/>
  <c r="I8" i="37" s="1"/>
  <c r="H41" i="37"/>
  <c r="I41" i="37" s="1"/>
  <c r="H5" i="8"/>
  <c r="H42" i="8"/>
  <c r="I42" i="8" s="1"/>
  <c r="H23" i="40"/>
  <c r="I23" i="40" s="1"/>
  <c r="H27" i="40"/>
  <c r="I27" i="40" s="1"/>
  <c r="H39" i="30"/>
  <c r="I39" i="30" s="1"/>
  <c r="H25" i="26"/>
  <c r="I25" i="26" s="1"/>
  <c r="H32" i="26"/>
  <c r="I32" i="26" s="1"/>
  <c r="H40" i="8"/>
  <c r="I40" i="8" s="1"/>
  <c r="H30" i="8"/>
  <c r="I30" i="8" s="1"/>
  <c r="H6" i="40"/>
  <c r="I6" i="40" s="1"/>
  <c r="H30" i="42"/>
  <c r="I30" i="42" s="1"/>
  <c r="H28" i="42"/>
  <c r="I28" i="42" s="1"/>
  <c r="H38" i="39"/>
  <c r="I38" i="39" s="1"/>
  <c r="H32" i="33"/>
  <c r="I32" i="33" s="1"/>
  <c r="H13" i="33"/>
  <c r="I13" i="33" s="1"/>
  <c r="H27" i="33"/>
  <c r="I27" i="33" s="1"/>
  <c r="H27" i="26"/>
  <c r="I27" i="26" s="1"/>
  <c r="H24" i="26"/>
  <c r="I24" i="26" s="1"/>
  <c r="H39" i="37"/>
  <c r="I39" i="37" s="1"/>
  <c r="H18" i="37"/>
  <c r="I18" i="37" s="1"/>
  <c r="H10" i="37"/>
  <c r="I10" i="37" s="1"/>
  <c r="H24" i="37"/>
  <c r="I24" i="37" s="1"/>
  <c r="H32" i="8"/>
  <c r="I32" i="8" s="1"/>
  <c r="H14" i="8"/>
  <c r="I14" i="8" s="1"/>
  <c r="H37" i="26"/>
  <c r="I37" i="26" s="1"/>
  <c r="K37" i="26" s="1"/>
  <c r="H16" i="26"/>
  <c r="I16" i="26" s="1"/>
  <c r="H41" i="26"/>
  <c r="I41" i="26" s="1"/>
  <c r="H10" i="40"/>
  <c r="I10" i="40" s="1"/>
  <c r="H26" i="40"/>
  <c r="I26" i="40" s="1"/>
  <c r="H33" i="26"/>
  <c r="I33" i="26" s="1"/>
  <c r="H25" i="8"/>
  <c r="I25" i="8" s="1"/>
  <c r="H5" i="50"/>
  <c r="H7" i="52"/>
  <c r="I7" i="52" s="1"/>
  <c r="K7" i="52" s="1"/>
  <c r="H12" i="50"/>
  <c r="I12" i="50" s="1"/>
  <c r="H41" i="50"/>
  <c r="I41" i="50" s="1"/>
  <c r="H39" i="50"/>
  <c r="I39" i="50" s="1"/>
  <c r="H13" i="51"/>
  <c r="I13" i="51" s="1"/>
  <c r="H11" i="22"/>
  <c r="I11" i="22" s="1"/>
  <c r="H36" i="22"/>
  <c r="I36" i="22" s="1"/>
  <c r="K36" i="22" s="1"/>
  <c r="H38" i="40"/>
  <c r="I38" i="40" s="1"/>
  <c r="H21" i="40"/>
  <c r="I21" i="40" s="1"/>
  <c r="K21" i="40" s="1"/>
  <c r="H14" i="42"/>
  <c r="I14" i="42" s="1"/>
  <c r="H23" i="42"/>
  <c r="I23" i="42" s="1"/>
  <c r="H21" i="39"/>
  <c r="I21" i="39" s="1"/>
  <c r="H43" i="39"/>
  <c r="I43" i="39" s="1"/>
  <c r="H10" i="36"/>
  <c r="I10" i="36" s="1"/>
  <c r="H16" i="33"/>
  <c r="I16" i="33" s="1"/>
  <c r="K16" i="33" s="1"/>
  <c r="H29" i="33"/>
  <c r="I29" i="33" s="1"/>
  <c r="H7" i="33"/>
  <c r="I7" i="33" s="1"/>
  <c r="K7" i="33" s="1"/>
  <c r="H28" i="52"/>
  <c r="I28" i="52" s="1"/>
  <c r="H38" i="41"/>
  <c r="I38" i="41" s="1"/>
  <c r="H28" i="41"/>
  <c r="I28" i="41" s="1"/>
  <c r="H35" i="41"/>
  <c r="I35" i="41" s="1"/>
  <c r="H33" i="41"/>
  <c r="I33" i="41" s="1"/>
  <c r="H28" i="35"/>
  <c r="I28" i="35" s="1"/>
  <c r="K28" i="35" s="1"/>
  <c r="H27" i="32"/>
  <c r="I27" i="32" s="1"/>
  <c r="H31" i="32"/>
  <c r="I31" i="32" s="1"/>
  <c r="H6" i="32"/>
  <c r="I6" i="32" s="1"/>
  <c r="H12" i="32"/>
  <c r="I12" i="32" s="1"/>
  <c r="H26" i="50"/>
  <c r="I26" i="50" s="1"/>
  <c r="H10" i="50"/>
  <c r="I10" i="50" s="1"/>
  <c r="H6" i="50"/>
  <c r="I6" i="50" s="1"/>
  <c r="H9" i="21"/>
  <c r="I9" i="21" s="1"/>
  <c r="K9" i="21" s="1"/>
  <c r="H15" i="21"/>
  <c r="I15" i="21" s="1"/>
  <c r="H38" i="21"/>
  <c r="I38" i="21" s="1"/>
  <c r="K38" i="21" s="1"/>
  <c r="H8" i="19"/>
  <c r="I8" i="19" s="1"/>
  <c r="H31" i="19"/>
  <c r="I31" i="19" s="1"/>
  <c r="H35" i="26"/>
  <c r="I35" i="26" s="1"/>
  <c r="H38" i="26"/>
  <c r="I38" i="26" s="1"/>
  <c r="H31" i="24"/>
  <c r="I31" i="24" s="1"/>
  <c r="H39" i="24"/>
  <c r="I39" i="24" s="1"/>
  <c r="H35" i="24"/>
  <c r="I35" i="24" s="1"/>
  <c r="H18" i="24"/>
  <c r="I18" i="24" s="1"/>
  <c r="K18" i="24" s="1"/>
  <c r="H22" i="37"/>
  <c r="I22" i="37" s="1"/>
  <c r="H26" i="37"/>
  <c r="I26" i="37" s="1"/>
  <c r="H14" i="37"/>
  <c r="I14" i="37" s="1"/>
  <c r="H42" i="37"/>
  <c r="I42" i="37" s="1"/>
  <c r="H43" i="20"/>
  <c r="I43" i="20" s="1"/>
  <c r="H36" i="20"/>
  <c r="I36" i="20" s="1"/>
  <c r="H24" i="8"/>
  <c r="I24" i="8" s="1"/>
  <c r="H17" i="8"/>
  <c r="I17" i="8" s="1"/>
  <c r="K17" i="8" s="1"/>
  <c r="H20" i="8"/>
  <c r="I20" i="8" s="1"/>
  <c r="H5" i="40"/>
  <c r="H33" i="40"/>
  <c r="I33" i="40" s="1"/>
  <c r="H42" i="39"/>
  <c r="I42" i="39" s="1"/>
  <c r="H14" i="39"/>
  <c r="I14" i="39" s="1"/>
  <c r="H19" i="52"/>
  <c r="I19" i="52" s="1"/>
  <c r="K19" i="52" s="1"/>
  <c r="H43" i="50"/>
  <c r="I43" i="50" s="1"/>
  <c r="H20" i="50"/>
  <c r="I20" i="50" s="1"/>
  <c r="H33" i="50"/>
  <c r="I33" i="50" s="1"/>
  <c r="H15" i="26"/>
  <c r="I15" i="26" s="1"/>
  <c r="H18" i="26"/>
  <c r="I18" i="26" s="1"/>
  <c r="H13" i="20"/>
  <c r="I13" i="20" s="1"/>
  <c r="H28" i="20"/>
  <c r="I28" i="20" s="1"/>
  <c r="H8" i="8"/>
  <c r="I8" i="8" s="1"/>
  <c r="H23" i="8"/>
  <c r="I23" i="8" s="1"/>
  <c r="H12" i="8"/>
  <c r="I12" i="8" s="1"/>
  <c r="K12" i="8" s="1"/>
  <c r="H28" i="50"/>
  <c r="I28" i="50" s="1"/>
  <c r="H11" i="50"/>
  <c r="I11" i="50" s="1"/>
  <c r="H23" i="50"/>
  <c r="I23" i="50" s="1"/>
  <c r="H26" i="51"/>
  <c r="I26" i="51" s="1"/>
  <c r="H29" i="51"/>
  <c r="I29" i="51" s="1"/>
  <c r="H41" i="40"/>
  <c r="I41" i="40" s="1"/>
  <c r="K41" i="40" s="1"/>
  <c r="H43" i="40"/>
  <c r="I43" i="40" s="1"/>
  <c r="H37" i="39"/>
  <c r="I37" i="39" s="1"/>
  <c r="K37" i="39" s="1"/>
  <c r="H26" i="39"/>
  <c r="I26" i="39" s="1"/>
  <c r="H41" i="52"/>
  <c r="I41" i="52" s="1"/>
  <c r="H21" i="50"/>
  <c r="I21" i="50" s="1"/>
  <c r="H25" i="50"/>
  <c r="I25" i="50" s="1"/>
  <c r="H16" i="50"/>
  <c r="I16" i="50" s="1"/>
  <c r="H19" i="26"/>
  <c r="I19" i="26" s="1"/>
  <c r="K19" i="26" s="1"/>
  <c r="H6" i="26"/>
  <c r="I6" i="26" s="1"/>
  <c r="H27" i="20"/>
  <c r="I27" i="20" s="1"/>
  <c r="H12" i="20"/>
  <c r="I12" i="20" s="1"/>
  <c r="H19" i="8"/>
  <c r="I19" i="8" s="1"/>
  <c r="H39" i="8"/>
  <c r="I39" i="8" s="1"/>
  <c r="H20" i="44"/>
  <c r="I20" i="44" s="1"/>
  <c r="K20" i="44" s="1"/>
  <c r="H11" i="52"/>
  <c r="I11" i="52" s="1"/>
  <c r="H24" i="50"/>
  <c r="I24" i="50" s="1"/>
  <c r="K24" i="50" s="1"/>
  <c r="H35" i="50"/>
  <c r="I35" i="50" s="1"/>
  <c r="H41" i="20"/>
  <c r="I41" i="20" s="1"/>
  <c r="H34" i="17"/>
  <c r="I34" i="17" s="1"/>
  <c r="H16" i="44"/>
  <c r="I16" i="44" s="1"/>
  <c r="K16" i="44" s="1"/>
  <c r="H36" i="50"/>
  <c r="I36" i="50" s="1"/>
  <c r="H41" i="44"/>
  <c r="I41" i="44" s="1"/>
  <c r="K41" i="44" s="1"/>
  <c r="H7" i="50"/>
  <c r="I7" i="50" s="1"/>
  <c r="H27" i="52"/>
  <c r="I27" i="52" s="1"/>
  <c r="K27" i="52" s="1"/>
  <c r="H19" i="50"/>
  <c r="I19" i="50" s="1"/>
  <c r="H27" i="50"/>
  <c r="I27" i="50" s="1"/>
  <c r="K27" i="50" s="1"/>
  <c r="H31" i="50"/>
  <c r="I31" i="50" s="1"/>
  <c r="H20" i="43"/>
  <c r="I20" i="43" s="1"/>
  <c r="H8" i="17"/>
  <c r="I8" i="17" s="1"/>
  <c r="H25" i="19"/>
  <c r="I25" i="19" s="1"/>
  <c r="H42" i="19"/>
  <c r="I42" i="19" s="1"/>
  <c r="H41" i="28"/>
  <c r="I41" i="28" s="1"/>
  <c r="H18" i="22"/>
  <c r="I18" i="22" s="1"/>
  <c r="H39" i="40"/>
  <c r="I39" i="40" s="1"/>
  <c r="K39" i="40" s="1"/>
  <c r="H5" i="39"/>
  <c r="H8" i="39"/>
  <c r="I8" i="39" s="1"/>
  <c r="H18" i="50"/>
  <c r="I18" i="50" s="1"/>
  <c r="H14" i="50"/>
  <c r="I14" i="50" s="1"/>
  <c r="H40" i="21"/>
  <c r="I40" i="21" s="1"/>
  <c r="H26" i="19"/>
  <c r="I26" i="19" s="1"/>
  <c r="K26" i="19" s="1"/>
  <c r="H13" i="28"/>
  <c r="I13" i="28" s="1"/>
  <c r="H30" i="28"/>
  <c r="I30" i="28" s="1"/>
  <c r="K30" i="28" s="1"/>
  <c r="H17" i="20"/>
  <c r="I17" i="20" s="1"/>
  <c r="H18" i="20"/>
  <c r="I18" i="20" s="1"/>
  <c r="H7" i="17"/>
  <c r="I7" i="17" s="1"/>
  <c r="H32" i="44"/>
  <c r="I32" i="44" s="1"/>
  <c r="K32" i="44" s="1"/>
  <c r="H33" i="51"/>
  <c r="I33" i="51" s="1"/>
  <c r="H15" i="22"/>
  <c r="I15" i="22" s="1"/>
  <c r="K15" i="22" s="1"/>
  <c r="H42" i="22"/>
  <c r="I42" i="22" s="1"/>
  <c r="H31" i="40"/>
  <c r="I31" i="40" s="1"/>
  <c r="K31" i="40" s="1"/>
  <c r="H28" i="39"/>
  <c r="I28" i="39" s="1"/>
  <c r="H39" i="39"/>
  <c r="I39" i="39" s="1"/>
  <c r="H12" i="31"/>
  <c r="I12" i="31" s="1"/>
  <c r="H7" i="35"/>
  <c r="I7" i="35" s="1"/>
  <c r="H42" i="28"/>
  <c r="I42" i="28" s="1"/>
  <c r="H10" i="20"/>
  <c r="I10" i="20" s="1"/>
  <c r="H18" i="51"/>
  <c r="I18" i="51" s="1"/>
  <c r="H7" i="25"/>
  <c r="I7" i="25" s="1"/>
  <c r="K7" i="25" s="1"/>
  <c r="H33" i="25"/>
  <c r="I33" i="25" s="1"/>
  <c r="K33" i="25" s="1"/>
  <c r="H8" i="25"/>
  <c r="I8" i="25" s="1"/>
  <c r="H13" i="22"/>
  <c r="I13" i="22" s="1"/>
  <c r="H34" i="40"/>
  <c r="I34" i="40" s="1"/>
  <c r="H35" i="31"/>
  <c r="I35" i="31" s="1"/>
  <c r="H14" i="21"/>
  <c r="I14" i="21" s="1"/>
  <c r="K14" i="21" s="1"/>
  <c r="H8" i="40"/>
  <c r="I8" i="40" s="1"/>
  <c r="H34" i="50"/>
  <c r="I34" i="50" s="1"/>
  <c r="K34" i="50" s="1"/>
  <c r="H34" i="20"/>
  <c r="I34" i="20" s="1"/>
  <c r="H20" i="40"/>
  <c r="I20" i="40" s="1"/>
  <c r="H5" i="20"/>
  <c r="H31" i="17"/>
  <c r="I31" i="17" s="1"/>
  <c r="H39" i="35"/>
  <c r="I39" i="35" s="1"/>
  <c r="H5" i="21"/>
  <c r="H43" i="19"/>
  <c r="I43" i="19" s="1"/>
  <c r="H32" i="51"/>
  <c r="I32" i="51" s="1"/>
  <c r="K32" i="51" s="1"/>
  <c r="H35" i="25"/>
  <c r="I35" i="25" s="1"/>
  <c r="H41" i="25"/>
  <c r="I41" i="25" s="1"/>
  <c r="H36" i="25"/>
  <c r="I36" i="25" s="1"/>
  <c r="H21" i="22"/>
  <c r="I21" i="22" s="1"/>
  <c r="H10" i="22"/>
  <c r="I10" i="22" s="1"/>
  <c r="H9" i="40"/>
  <c r="I9" i="40" s="1"/>
  <c r="K9" i="40" s="1"/>
  <c r="H18" i="39"/>
  <c r="I18" i="39" s="1"/>
  <c r="H16" i="39"/>
  <c r="I16" i="39" s="1"/>
  <c r="K16" i="39" s="1"/>
  <c r="H21" i="31"/>
  <c r="I21" i="31" s="1"/>
  <c r="H43" i="35"/>
  <c r="I43" i="35" s="1"/>
  <c r="H22" i="50"/>
  <c r="I22" i="50" s="1"/>
  <c r="H29" i="21"/>
  <c r="I29" i="21" s="1"/>
  <c r="H36" i="21"/>
  <c r="I36" i="21" s="1"/>
  <c r="H10" i="21"/>
  <c r="I10" i="21" s="1"/>
  <c r="K10" i="21" s="1"/>
  <c r="H9" i="19"/>
  <c r="I9" i="19" s="1"/>
  <c r="H10" i="19"/>
  <c r="I10" i="19" s="1"/>
  <c r="K10" i="19" s="1"/>
  <c r="H30" i="26"/>
  <c r="I30" i="26" s="1"/>
  <c r="H31" i="28"/>
  <c r="I31" i="28" s="1"/>
  <c r="H21" i="28"/>
  <c r="I21" i="28" s="1"/>
  <c r="H20" i="28"/>
  <c r="I20" i="28" s="1"/>
  <c r="H33" i="20"/>
  <c r="I33" i="20" s="1"/>
  <c r="K33" i="20" s="1"/>
  <c r="H38" i="20"/>
  <c r="I38" i="20" s="1"/>
  <c r="K38" i="20" s="1"/>
  <c r="H9" i="17"/>
  <c r="I9" i="17" s="1"/>
  <c r="H25" i="44"/>
  <c r="I25" i="44" s="1"/>
  <c r="K25" i="44" s="1"/>
  <c r="H21" i="51"/>
  <c r="I21" i="51" s="1"/>
  <c r="K21" i="51" s="1"/>
  <c r="H23" i="25"/>
  <c r="I23" i="25" s="1"/>
  <c r="H6" i="25"/>
  <c r="I6" i="25" s="1"/>
  <c r="H28" i="25"/>
  <c r="I28" i="25" s="1"/>
  <c r="H29" i="22"/>
  <c r="I29" i="22" s="1"/>
  <c r="H40" i="12"/>
  <c r="I40" i="12" s="1"/>
  <c r="K40" i="12" s="1"/>
  <c r="H25" i="40"/>
  <c r="I25" i="40" s="1"/>
  <c r="H16" i="40"/>
  <c r="I16" i="40" s="1"/>
  <c r="K16" i="40" s="1"/>
  <c r="H11" i="42"/>
  <c r="I11" i="42" s="1"/>
  <c r="K11" i="42" s="1"/>
  <c r="H34" i="39"/>
  <c r="I34" i="39" s="1"/>
  <c r="H24" i="39"/>
  <c r="I24" i="39" s="1"/>
  <c r="H39" i="31"/>
  <c r="I39" i="31" s="1"/>
  <c r="H20" i="35"/>
  <c r="I20" i="35" s="1"/>
  <c r="H13" i="32"/>
  <c r="I13" i="32" s="1"/>
  <c r="K13" i="32" s="1"/>
  <c r="H42" i="32"/>
  <c r="I42" i="32" s="1"/>
  <c r="H17" i="29"/>
  <c r="I17" i="29" s="1"/>
  <c r="K17" i="29" s="1"/>
  <c r="H40" i="29"/>
  <c r="I40" i="29" s="1"/>
  <c r="H9" i="50"/>
  <c r="I9" i="50" s="1"/>
  <c r="H38" i="50"/>
  <c r="I38" i="50" s="1"/>
  <c r="H13" i="21"/>
  <c r="I13" i="21" s="1"/>
  <c r="H32" i="21"/>
  <c r="I32" i="21" s="1"/>
  <c r="H6" i="21"/>
  <c r="I6" i="21" s="1"/>
  <c r="K6" i="21" s="1"/>
  <c r="H13" i="19"/>
  <c r="I13" i="19" s="1"/>
  <c r="H36" i="19"/>
  <c r="I36" i="19" s="1"/>
  <c r="K36" i="19" s="1"/>
  <c r="H14" i="26"/>
  <c r="I14" i="26" s="1"/>
  <c r="K14" i="26" s="1"/>
  <c r="H17" i="28"/>
  <c r="I17" i="28" s="1"/>
  <c r="H29" i="28"/>
  <c r="I29" i="28" s="1"/>
  <c r="H10" i="28"/>
  <c r="I10" i="28" s="1"/>
  <c r="H37" i="20"/>
  <c r="I37" i="20" s="1"/>
  <c r="H22" i="20"/>
  <c r="I22" i="20" s="1"/>
  <c r="K22" i="20" s="1"/>
  <c r="H17" i="17"/>
  <c r="I17" i="17" s="1"/>
  <c r="H31" i="8"/>
  <c r="I31" i="8" s="1"/>
  <c r="H23" i="44"/>
  <c r="I23" i="44" s="1"/>
  <c r="K23" i="44" s="1"/>
  <c r="H19" i="39"/>
  <c r="I19" i="39" s="1"/>
  <c r="H11" i="39"/>
  <c r="I11" i="39" s="1"/>
  <c r="H35" i="51"/>
  <c r="I35" i="51" s="1"/>
  <c r="H37" i="22"/>
  <c r="I37" i="22" s="1"/>
  <c r="H35" i="40"/>
  <c r="I35" i="40" s="1"/>
  <c r="H37" i="40"/>
  <c r="I37" i="40" s="1"/>
  <c r="H24" i="40"/>
  <c r="I24" i="40" s="1"/>
  <c r="K24" i="40" s="1"/>
  <c r="H15" i="39"/>
  <c r="I15" i="39" s="1"/>
  <c r="H32" i="39"/>
  <c r="I32" i="39" s="1"/>
  <c r="H28" i="31"/>
  <c r="I28" i="31" s="1"/>
  <c r="H5" i="19"/>
  <c r="H27" i="19"/>
  <c r="I27" i="19" s="1"/>
  <c r="H28" i="19"/>
  <c r="I28" i="19" s="1"/>
  <c r="K28" i="19" s="1"/>
  <c r="H19" i="28"/>
  <c r="I19" i="28" s="1"/>
  <c r="H37" i="28"/>
  <c r="I37" i="28" s="1"/>
  <c r="K37" i="28" s="1"/>
  <c r="H40" i="28"/>
  <c r="I40" i="28" s="1"/>
  <c r="H11" i="20"/>
  <c r="I11" i="20" s="1"/>
  <c r="H6" i="20"/>
  <c r="I6" i="20" s="1"/>
  <c r="H25" i="17"/>
  <c r="I25" i="17" s="1"/>
  <c r="H27" i="51"/>
  <c r="I27" i="51" s="1"/>
  <c r="H39" i="25"/>
  <c r="I39" i="25" s="1"/>
  <c r="K39" i="25" s="1"/>
  <c r="H34" i="25"/>
  <c r="I34" i="25" s="1"/>
  <c r="H12" i="25"/>
  <c r="I12" i="25" s="1"/>
  <c r="K12" i="25" s="1"/>
  <c r="H40" i="22"/>
  <c r="I40" i="22" s="1"/>
  <c r="K40" i="22" s="1"/>
  <c r="H22" i="40"/>
  <c r="I22" i="40" s="1"/>
  <c r="H12" i="40"/>
  <c r="I12" i="40" s="1"/>
  <c r="H32" i="40"/>
  <c r="I32" i="40" s="1"/>
  <c r="H35" i="39"/>
  <c r="I35" i="39" s="1"/>
  <c r="K35" i="39" s="1"/>
  <c r="H9" i="39"/>
  <c r="I9" i="39" s="1"/>
  <c r="K9" i="39" s="1"/>
  <c r="H5" i="35"/>
  <c r="H34" i="35"/>
  <c r="I34" i="35" s="1"/>
  <c r="K34" i="35" s="1"/>
  <c r="H8" i="50"/>
  <c r="I8" i="50" s="1"/>
  <c r="H15" i="50"/>
  <c r="I15" i="50" s="1"/>
  <c r="H25" i="21"/>
  <c r="I25" i="21" s="1"/>
  <c r="H24" i="21"/>
  <c r="I24" i="21" s="1"/>
  <c r="H40" i="19"/>
  <c r="I40" i="19" s="1"/>
  <c r="H41" i="19"/>
  <c r="I41" i="19" s="1"/>
  <c r="K41" i="19" s="1"/>
  <c r="H20" i="19"/>
  <c r="I20" i="19" s="1"/>
  <c r="H33" i="28"/>
  <c r="I33" i="28" s="1"/>
  <c r="K33" i="28" s="1"/>
  <c r="H38" i="28"/>
  <c r="I38" i="28" s="1"/>
  <c r="H32" i="28"/>
  <c r="I32" i="28" s="1"/>
  <c r="H25" i="20"/>
  <c r="I25" i="20" s="1"/>
  <c r="H30" i="20"/>
  <c r="I30" i="20" s="1"/>
  <c r="H38" i="17"/>
  <c r="I38" i="17" s="1"/>
  <c r="H8" i="28"/>
  <c r="I8" i="28" s="1"/>
  <c r="K8" i="28" s="1"/>
  <c r="H9" i="20"/>
  <c r="I9" i="20" s="1"/>
  <c r="H32" i="20"/>
  <c r="I32" i="20" s="1"/>
  <c r="K32" i="20" s="1"/>
  <c r="H12" i="17"/>
  <c r="I12" i="17" s="1"/>
  <c r="H31" i="25"/>
  <c r="I31" i="25" s="1"/>
  <c r="K31" i="25" s="1"/>
  <c r="H10" i="25"/>
  <c r="I10" i="25" s="1"/>
  <c r="H17" i="22"/>
  <c r="I17" i="22" s="1"/>
  <c r="H9" i="28"/>
  <c r="I9" i="28" s="1"/>
  <c r="H23" i="20"/>
  <c r="I23" i="20" s="1"/>
  <c r="H24" i="17"/>
  <c r="I24" i="17" s="1"/>
  <c r="H8" i="51"/>
  <c r="I8" i="51" s="1"/>
  <c r="K8" i="51" s="1"/>
  <c r="H22" i="22"/>
  <c r="I22" i="22" s="1"/>
  <c r="K22" i="22" s="1"/>
  <c r="H18" i="40"/>
  <c r="I18" i="40" s="1"/>
  <c r="H7" i="40"/>
  <c r="I7" i="40" s="1"/>
  <c r="H31" i="39"/>
  <c r="I31" i="39" s="1"/>
  <c r="H36" i="39"/>
  <c r="I36" i="39" s="1"/>
  <c r="H11" i="35"/>
  <c r="I11" i="35" s="1"/>
  <c r="K11" i="35" s="1"/>
  <c r="H40" i="50"/>
  <c r="I40" i="50" s="1"/>
  <c r="H32" i="50"/>
  <c r="I32" i="50" s="1"/>
  <c r="K32" i="50" s="1"/>
  <c r="H19" i="19"/>
  <c r="I19" i="19" s="1"/>
  <c r="H6" i="19"/>
  <c r="I6" i="19" s="1"/>
  <c r="H26" i="28"/>
  <c r="I26" i="28" s="1"/>
  <c r="H25" i="51"/>
  <c r="I25" i="51" s="1"/>
  <c r="H9" i="25"/>
  <c r="I9" i="25" s="1"/>
  <c r="H31" i="22"/>
  <c r="I31" i="22" s="1"/>
  <c r="K31" i="22" s="1"/>
  <c r="H14" i="22"/>
  <c r="I14" i="22" s="1"/>
  <c r="H17" i="40"/>
  <c r="I17" i="40" s="1"/>
  <c r="K17" i="40" s="1"/>
  <c r="H15" i="40"/>
  <c r="I15" i="40" s="1"/>
  <c r="H12" i="39"/>
  <c r="I12" i="39" s="1"/>
  <c r="H7" i="39"/>
  <c r="I7" i="39" s="1"/>
  <c r="H13" i="35"/>
  <c r="I13" i="35" s="1"/>
  <c r="H29" i="50"/>
  <c r="I29" i="50" s="1"/>
  <c r="H13" i="50"/>
  <c r="I13" i="50" s="1"/>
  <c r="K13" i="50" s="1"/>
  <c r="H33" i="21"/>
  <c r="I33" i="21" s="1"/>
  <c r="H23" i="21"/>
  <c r="I23" i="21" s="1"/>
  <c r="K23" i="21" s="1"/>
  <c r="H33" i="19"/>
  <c r="I33" i="19" s="1"/>
  <c r="K33" i="19" s="1"/>
  <c r="H30" i="19"/>
  <c r="I30" i="19" s="1"/>
  <c r="H7" i="26"/>
  <c r="I7" i="26" s="1"/>
  <c r="H23" i="28"/>
  <c r="I23" i="28" s="1"/>
  <c r="H39" i="20"/>
  <c r="I39" i="20" s="1"/>
  <c r="K39" i="20" s="1"/>
  <c r="H16" i="17"/>
  <c r="I16" i="17" s="1"/>
  <c r="K16" i="17" s="1"/>
  <c r="H15" i="17"/>
  <c r="I15" i="17" s="1"/>
  <c r="H33" i="17"/>
  <c r="I33" i="17" s="1"/>
  <c r="H5" i="51"/>
  <c r="H43" i="51"/>
  <c r="I43" i="51" s="1"/>
  <c r="H17" i="51"/>
  <c r="I17" i="51" s="1"/>
  <c r="H10" i="51"/>
  <c r="I10" i="51" s="1"/>
  <c r="H9" i="51"/>
  <c r="I9" i="51" s="1"/>
  <c r="K9" i="51" s="1"/>
  <c r="H30" i="35"/>
  <c r="I30" i="35" s="1"/>
  <c r="H32" i="35"/>
  <c r="I32" i="35" s="1"/>
  <c r="H43" i="17"/>
  <c r="I43" i="17" s="1"/>
  <c r="H41" i="17"/>
  <c r="I41" i="17" s="1"/>
  <c r="H29" i="17"/>
  <c r="I29" i="17" s="1"/>
  <c r="H6" i="17"/>
  <c r="I6" i="17" s="1"/>
  <c r="H37" i="35"/>
  <c r="I37" i="35" s="1"/>
  <c r="H25" i="35"/>
  <c r="I25" i="35" s="1"/>
  <c r="H24" i="35"/>
  <c r="I24" i="35" s="1"/>
  <c r="K24" i="35" s="1"/>
  <c r="H14" i="51"/>
  <c r="I14" i="51" s="1"/>
  <c r="H20" i="51"/>
  <c r="I20" i="51" s="1"/>
  <c r="K20" i="51" s="1"/>
  <c r="H12" i="51"/>
  <c r="I12" i="51" s="1"/>
  <c r="K12" i="51" s="1"/>
  <c r="H39" i="26"/>
  <c r="I39" i="26" s="1"/>
  <c r="H11" i="17"/>
  <c r="I11" i="17" s="1"/>
  <c r="H30" i="17"/>
  <c r="I30" i="17" s="1"/>
  <c r="H13" i="8"/>
  <c r="I13" i="8" s="1"/>
  <c r="H10" i="8"/>
  <c r="I10" i="8" s="1"/>
  <c r="K10" i="8" s="1"/>
  <c r="H22" i="51"/>
  <c r="I22" i="51" s="1"/>
  <c r="H11" i="51"/>
  <c r="I11" i="51" s="1"/>
  <c r="K11" i="51" s="1"/>
  <c r="H24" i="51"/>
  <c r="I24" i="51" s="1"/>
  <c r="K24" i="51" s="1"/>
  <c r="H19" i="22"/>
  <c r="I19" i="22" s="1"/>
  <c r="H38" i="22"/>
  <c r="I38" i="22" s="1"/>
  <c r="H5" i="33"/>
  <c r="H30" i="33"/>
  <c r="I30" i="33" s="1"/>
  <c r="K30" i="33" s="1"/>
  <c r="H25" i="33"/>
  <c r="I25" i="33" s="1"/>
  <c r="K25" i="33" s="1"/>
  <c r="H38" i="31"/>
  <c r="I38" i="31" s="1"/>
  <c r="H7" i="41"/>
  <c r="I7" i="41" s="1"/>
  <c r="K7" i="41" s="1"/>
  <c r="H13" i="41"/>
  <c r="I13" i="41" s="1"/>
  <c r="H17" i="35"/>
  <c r="I17" i="35" s="1"/>
  <c r="H29" i="35"/>
  <c r="I29" i="35" s="1"/>
  <c r="H21" i="26"/>
  <c r="I21" i="26" s="1"/>
  <c r="H20" i="26"/>
  <c r="I20" i="26" s="1"/>
  <c r="H27" i="17"/>
  <c r="I27" i="17" s="1"/>
  <c r="K27" i="17" s="1"/>
  <c r="H22" i="17"/>
  <c r="I22" i="17" s="1"/>
  <c r="H27" i="8"/>
  <c r="I27" i="8" s="1"/>
  <c r="K27" i="8" s="1"/>
  <c r="H34" i="8"/>
  <c r="I34" i="8" s="1"/>
  <c r="H30" i="51"/>
  <c r="I30" i="51" s="1"/>
  <c r="K30" i="51" s="1"/>
  <c r="H41" i="51"/>
  <c r="I41" i="51" s="1"/>
  <c r="H34" i="51"/>
  <c r="I34" i="51" s="1"/>
  <c r="H33" i="22"/>
  <c r="I33" i="22" s="1"/>
  <c r="H30" i="22"/>
  <c r="I30" i="22" s="1"/>
  <c r="K30" i="22" s="1"/>
  <c r="H13" i="40"/>
  <c r="I13" i="40" s="1"/>
  <c r="H11" i="40"/>
  <c r="I11" i="40" s="1"/>
  <c r="K11" i="40" s="1"/>
  <c r="H40" i="40"/>
  <c r="I40" i="40" s="1"/>
  <c r="H31" i="42"/>
  <c r="I31" i="42" s="1"/>
  <c r="H23" i="39"/>
  <c r="I23" i="39" s="1"/>
  <c r="H29" i="39"/>
  <c r="I29" i="39" s="1"/>
  <c r="H40" i="33"/>
  <c r="I40" i="33" s="1"/>
  <c r="H22" i="33"/>
  <c r="I22" i="33" s="1"/>
  <c r="H39" i="33"/>
  <c r="I39" i="33" s="1"/>
  <c r="H11" i="31"/>
  <c r="I11" i="31" s="1"/>
  <c r="K11" i="31" s="1"/>
  <c r="H37" i="41"/>
  <c r="I37" i="41" s="1"/>
  <c r="H23" i="41"/>
  <c r="I23" i="41" s="1"/>
  <c r="H19" i="35"/>
  <c r="I19" i="35" s="1"/>
  <c r="H9" i="35"/>
  <c r="I9" i="35" s="1"/>
  <c r="H11" i="32"/>
  <c r="I11" i="32" s="1"/>
  <c r="H37" i="32"/>
  <c r="I37" i="32" s="1"/>
  <c r="K37" i="32" s="1"/>
  <c r="H34" i="32"/>
  <c r="I34" i="32" s="1"/>
  <c r="H17" i="50"/>
  <c r="I17" i="50" s="1"/>
  <c r="K17" i="50" s="1"/>
  <c r="H42" i="50"/>
  <c r="I42" i="50" s="1"/>
  <c r="H37" i="19"/>
  <c r="I37" i="19" s="1"/>
  <c r="H39" i="19"/>
  <c r="I39" i="19" s="1"/>
  <c r="H31" i="26"/>
  <c r="I31" i="26" s="1"/>
  <c r="H42" i="26"/>
  <c r="I42" i="26" s="1"/>
  <c r="K42" i="26" s="1"/>
  <c r="H7" i="20"/>
  <c r="I7" i="20" s="1"/>
  <c r="K7" i="20" s="1"/>
  <c r="H16" i="20"/>
  <c r="I16" i="20" s="1"/>
  <c r="H19" i="17"/>
  <c r="I19" i="17" s="1"/>
  <c r="K19" i="17" s="1"/>
  <c r="H42" i="17"/>
  <c r="I42" i="17" s="1"/>
  <c r="H37" i="8"/>
  <c r="I37" i="8" s="1"/>
  <c r="H18" i="8"/>
  <c r="I18" i="8" s="1"/>
  <c r="H23" i="17"/>
  <c r="I23" i="17" s="1"/>
  <c r="H26" i="17"/>
  <c r="I26" i="17" s="1"/>
  <c r="H13" i="44"/>
  <c r="I13" i="44" s="1"/>
  <c r="K13" i="44" s="1"/>
  <c r="H38" i="51"/>
  <c r="I38" i="51" s="1"/>
  <c r="H7" i="51"/>
  <c r="I7" i="51" s="1"/>
  <c r="K7" i="51" s="1"/>
  <c r="H36" i="51"/>
  <c r="I36" i="51" s="1"/>
  <c r="K36" i="51" s="1"/>
  <c r="H37" i="17"/>
  <c r="I37" i="17" s="1"/>
  <c r="H10" i="17"/>
  <c r="I10" i="17" s="1"/>
  <c r="H13" i="26"/>
  <c r="I13" i="26" s="1"/>
  <c r="H36" i="26"/>
  <c r="I36" i="26" s="1"/>
  <c r="H5" i="17"/>
  <c r="I5" i="17" s="1"/>
  <c r="H21" i="17"/>
  <c r="I21" i="17" s="1"/>
  <c r="H18" i="17"/>
  <c r="I18" i="17" s="1"/>
  <c r="K18" i="17" s="1"/>
  <c r="H29" i="44"/>
  <c r="I29" i="44" s="1"/>
  <c r="K29" i="44" s="1"/>
  <c r="H23" i="51"/>
  <c r="I23" i="51" s="1"/>
  <c r="H16" i="51"/>
  <c r="I16" i="51" s="1"/>
  <c r="H31" i="51"/>
  <c r="I31" i="51" s="1"/>
  <c r="K31" i="51" s="1"/>
  <c r="H28" i="51"/>
  <c r="I28" i="51" s="1"/>
  <c r="H18" i="33"/>
  <c r="I18" i="33" s="1"/>
  <c r="K18" i="33" s="1"/>
  <c r="H17" i="33"/>
  <c r="I17" i="33" s="1"/>
  <c r="H43" i="33"/>
  <c r="I43" i="33" s="1"/>
  <c r="H10" i="31"/>
  <c r="I10" i="31" s="1"/>
  <c r="H39" i="41"/>
  <c r="I39" i="41" s="1"/>
  <c r="H22" i="35"/>
  <c r="I22" i="35" s="1"/>
  <c r="H18" i="44"/>
  <c r="I18" i="44" s="1"/>
  <c r="K18" i="44" s="1"/>
  <c r="H18" i="35"/>
  <c r="I18" i="35" s="1"/>
  <c r="H15" i="35"/>
  <c r="I15" i="35" s="1"/>
  <c r="K15" i="35" s="1"/>
  <c r="H25" i="22"/>
  <c r="I25" i="22" s="1"/>
  <c r="K25" i="22" s="1"/>
  <c r="H16" i="22"/>
  <c r="I16" i="22" s="1"/>
  <c r="K16" i="22" s="1"/>
  <c r="H34" i="22"/>
  <c r="I34" i="22" s="1"/>
  <c r="K34" i="22" s="1"/>
  <c r="H23" i="35"/>
  <c r="I23" i="35" s="1"/>
  <c r="H43" i="26"/>
  <c r="I43" i="26" s="1"/>
  <c r="H22" i="26"/>
  <c r="I22" i="26" s="1"/>
  <c r="H40" i="17"/>
  <c r="I40" i="17" s="1"/>
  <c r="H35" i="17"/>
  <c r="I35" i="17" s="1"/>
  <c r="K35" i="17" s="1"/>
  <c r="H36" i="17"/>
  <c r="I36" i="17" s="1"/>
  <c r="H9" i="8"/>
  <c r="I9" i="8" s="1"/>
  <c r="H6" i="8"/>
  <c r="I6" i="8" s="1"/>
  <c r="H39" i="51"/>
  <c r="I39" i="51" s="1"/>
  <c r="H39" i="22"/>
  <c r="I39" i="22" s="1"/>
  <c r="H24" i="22"/>
  <c r="I24" i="22" s="1"/>
  <c r="H29" i="40"/>
  <c r="I29" i="40" s="1"/>
  <c r="K29" i="40" s="1"/>
  <c r="H39" i="42"/>
  <c r="I39" i="42" s="1"/>
  <c r="K39" i="42" s="1"/>
  <c r="H20" i="39"/>
  <c r="I20" i="39" s="1"/>
  <c r="H22" i="39"/>
  <c r="I22" i="39" s="1"/>
  <c r="K22" i="39" s="1"/>
  <c r="H26" i="33"/>
  <c r="I26" i="33" s="1"/>
  <c r="H10" i="52"/>
  <c r="I10" i="52" s="1"/>
  <c r="H15" i="41"/>
  <c r="I15" i="41" s="1"/>
  <c r="H14" i="41"/>
  <c r="I14" i="41" s="1"/>
  <c r="H6" i="35"/>
  <c r="I6" i="35" s="1"/>
  <c r="H31" i="35"/>
  <c r="I31" i="35" s="1"/>
  <c r="K31" i="35" s="1"/>
  <c r="H9" i="32"/>
  <c r="I9" i="32" s="1"/>
  <c r="H28" i="32"/>
  <c r="I28" i="32" s="1"/>
  <c r="K28" i="32" s="1"/>
  <c r="H7" i="29"/>
  <c r="I7" i="29" s="1"/>
  <c r="K7" i="29" s="1"/>
  <c r="H43" i="29"/>
  <c r="I43" i="29" s="1"/>
  <c r="H28" i="29"/>
  <c r="I28" i="29" s="1"/>
  <c r="H37" i="50"/>
  <c r="I37" i="50" s="1"/>
  <c r="H29" i="19"/>
  <c r="I29" i="19" s="1"/>
  <c r="H11" i="26"/>
  <c r="I11" i="26" s="1"/>
  <c r="K11" i="26" s="1"/>
  <c r="H5" i="26"/>
  <c r="H21" i="20"/>
  <c r="I21" i="20" s="1"/>
  <c r="K21" i="20" s="1"/>
  <c r="H26" i="20"/>
  <c r="I26" i="20" s="1"/>
  <c r="H32" i="17"/>
  <c r="I32" i="17" s="1"/>
  <c r="H39" i="17"/>
  <c r="I39" i="17" s="1"/>
  <c r="H28" i="17"/>
  <c r="I28" i="17" s="1"/>
  <c r="H15" i="8"/>
  <c r="I15" i="8" s="1"/>
  <c r="H36" i="8"/>
  <c r="I36" i="8" s="1"/>
  <c r="K36" i="8" s="1"/>
  <c r="H9" i="44"/>
  <c r="I9" i="44" s="1"/>
  <c r="K9" i="44" s="1"/>
  <c r="H34" i="38"/>
  <c r="I34" i="38" s="1"/>
  <c r="K34" i="38" s="1"/>
  <c r="H35" i="36"/>
  <c r="I35" i="36" s="1"/>
  <c r="K35" i="36" s="1"/>
  <c r="H7" i="36"/>
  <c r="I7" i="36" s="1"/>
  <c r="H5" i="31"/>
  <c r="H41" i="31"/>
  <c r="I41" i="31" s="1"/>
  <c r="H36" i="31"/>
  <c r="I36" i="31" s="1"/>
  <c r="H12" i="38"/>
  <c r="I12" i="38" s="1"/>
  <c r="K12" i="38" s="1"/>
  <c r="H28" i="38"/>
  <c r="I28" i="38" s="1"/>
  <c r="K28" i="38" s="1"/>
  <c r="H6" i="38"/>
  <c r="I6" i="38" s="1"/>
  <c r="K6" i="38" s="1"/>
  <c r="H18" i="36"/>
  <c r="I18" i="36" s="1"/>
  <c r="K18" i="36" s="1"/>
  <c r="H15" i="36"/>
  <c r="I15" i="36" s="1"/>
  <c r="H17" i="52"/>
  <c r="I17" i="52" s="1"/>
  <c r="H34" i="31"/>
  <c r="I34" i="31" s="1"/>
  <c r="K34" i="31" s="1"/>
  <c r="H27" i="31"/>
  <c r="I27" i="31" s="1"/>
  <c r="K27" i="31" s="1"/>
  <c r="H40" i="31"/>
  <c r="I40" i="31" s="1"/>
  <c r="K40" i="31" s="1"/>
  <c r="H34" i="36"/>
  <c r="I34" i="36" s="1"/>
  <c r="H23" i="36"/>
  <c r="I23" i="36" s="1"/>
  <c r="K23" i="36" s="1"/>
  <c r="H5" i="52"/>
  <c r="I5" i="52" s="1"/>
  <c r="H16" i="52"/>
  <c r="I16" i="52" s="1"/>
  <c r="H24" i="31"/>
  <c r="I24" i="31" s="1"/>
  <c r="H31" i="31"/>
  <c r="I31" i="31" s="1"/>
  <c r="H20" i="31"/>
  <c r="I20" i="31" s="1"/>
  <c r="H10" i="38"/>
  <c r="I10" i="38" s="1"/>
  <c r="H11" i="38"/>
  <c r="I11" i="38" s="1"/>
  <c r="H29" i="26"/>
  <c r="I29" i="26" s="1"/>
  <c r="K29" i="26" s="1"/>
  <c r="H23" i="26"/>
  <c r="I23" i="26" s="1"/>
  <c r="K23" i="26" s="1"/>
  <c r="H12" i="26"/>
  <c r="I12" i="26" s="1"/>
  <c r="H35" i="20"/>
  <c r="I35" i="20" s="1"/>
  <c r="H42" i="20"/>
  <c r="I42" i="20" s="1"/>
  <c r="H20" i="20"/>
  <c r="I20" i="20" s="1"/>
  <c r="H35" i="8"/>
  <c r="I35" i="8" s="1"/>
  <c r="K35" i="8" s="1"/>
  <c r="H33" i="8"/>
  <c r="I33" i="8" s="1"/>
  <c r="H21" i="44"/>
  <c r="I21" i="44" s="1"/>
  <c r="K21" i="44" s="1"/>
  <c r="H38" i="44"/>
  <c r="I38" i="44" s="1"/>
  <c r="K38" i="44" s="1"/>
  <c r="H40" i="44"/>
  <c r="I40" i="44" s="1"/>
  <c r="K40" i="44" s="1"/>
  <c r="H9" i="36"/>
  <c r="I9" i="36" s="1"/>
  <c r="K9" i="36" s="1"/>
  <c r="H31" i="36"/>
  <c r="I31" i="36" s="1"/>
  <c r="H26" i="38"/>
  <c r="I26" i="38" s="1"/>
  <c r="H21" i="38"/>
  <c r="I21" i="38" s="1"/>
  <c r="K21" i="38" s="1"/>
  <c r="H32" i="31"/>
  <c r="I32" i="31" s="1"/>
  <c r="H27" i="38"/>
  <c r="I27" i="38" s="1"/>
  <c r="K27" i="38" s="1"/>
  <c r="H43" i="38"/>
  <c r="I43" i="38" s="1"/>
  <c r="H11" i="44"/>
  <c r="I11" i="44" s="1"/>
  <c r="K11" i="44" s="1"/>
  <c r="H7" i="44"/>
  <c r="I7" i="44" s="1"/>
  <c r="K7" i="44" s="1"/>
  <c r="H19" i="36"/>
  <c r="I19" i="36" s="1"/>
  <c r="K19" i="36" s="1"/>
  <c r="H25" i="36"/>
  <c r="I25" i="36" s="1"/>
  <c r="H39" i="36"/>
  <c r="I39" i="36" s="1"/>
  <c r="K39" i="36" s="1"/>
  <c r="H20" i="36"/>
  <c r="I20" i="36" s="1"/>
  <c r="K20" i="36" s="1"/>
  <c r="H12" i="52"/>
  <c r="I12" i="52" s="1"/>
  <c r="K12" i="52" s="1"/>
  <c r="H22" i="52"/>
  <c r="I22" i="52" s="1"/>
  <c r="K22" i="52" s="1"/>
  <c r="H25" i="31"/>
  <c r="I25" i="31" s="1"/>
  <c r="H42" i="52"/>
  <c r="I42" i="52" s="1"/>
  <c r="K42" i="52" s="1"/>
  <c r="H14" i="38"/>
  <c r="I14" i="38" s="1"/>
  <c r="H8" i="38"/>
  <c r="I8" i="38" s="1"/>
  <c r="H41" i="36"/>
  <c r="I41" i="36" s="1"/>
  <c r="H12" i="36"/>
  <c r="I12" i="36" s="1"/>
  <c r="H16" i="36"/>
  <c r="I16" i="36" s="1"/>
  <c r="K16" i="36" s="1"/>
  <c r="H15" i="52"/>
  <c r="I15" i="52" s="1"/>
  <c r="H22" i="31"/>
  <c r="I22" i="31" s="1"/>
  <c r="H29" i="31"/>
  <c r="I29" i="31" s="1"/>
  <c r="H18" i="31"/>
  <c r="I18" i="31" s="1"/>
  <c r="H38" i="36"/>
  <c r="I38" i="36" s="1"/>
  <c r="K38" i="36" s="1"/>
  <c r="H28" i="36"/>
  <c r="I28" i="36" s="1"/>
  <c r="K28" i="36" s="1"/>
  <c r="H24" i="36"/>
  <c r="I24" i="36" s="1"/>
  <c r="H26" i="52"/>
  <c r="I26" i="52" s="1"/>
  <c r="K26" i="52" s="1"/>
  <c r="H31" i="52"/>
  <c r="I31" i="52" s="1"/>
  <c r="H14" i="31"/>
  <c r="I14" i="31" s="1"/>
  <c r="H7" i="31"/>
  <c r="I7" i="31" s="1"/>
  <c r="H38" i="35"/>
  <c r="I38" i="35" s="1"/>
  <c r="K38" i="35" s="1"/>
  <c r="H41" i="35"/>
  <c r="I41" i="35" s="1"/>
  <c r="H36" i="38"/>
  <c r="I36" i="38" s="1"/>
  <c r="K36" i="38" s="1"/>
  <c r="H16" i="38"/>
  <c r="I16" i="38" s="1"/>
  <c r="H9" i="26"/>
  <c r="I9" i="26" s="1"/>
  <c r="K9" i="26" s="1"/>
  <c r="H10" i="26"/>
  <c r="I10" i="26" s="1"/>
  <c r="H8" i="26"/>
  <c r="I8" i="26" s="1"/>
  <c r="H11" i="8"/>
  <c r="I11" i="8" s="1"/>
  <c r="H26" i="8"/>
  <c r="I26" i="8" s="1"/>
  <c r="H28" i="44"/>
  <c r="I28" i="44" s="1"/>
  <c r="K28" i="44" s="1"/>
  <c r="H37" i="36"/>
  <c r="I37" i="36" s="1"/>
  <c r="K37" i="36" s="1"/>
  <c r="H8" i="36"/>
  <c r="I8" i="36" s="1"/>
  <c r="K8" i="36" s="1"/>
  <c r="H30" i="31"/>
  <c r="I30" i="31" s="1"/>
  <c r="K30" i="31" s="1"/>
  <c r="H29" i="36"/>
  <c r="I29" i="36" s="1"/>
  <c r="H42" i="36"/>
  <c r="I42" i="36" s="1"/>
  <c r="H32" i="36"/>
  <c r="I32" i="36" s="1"/>
  <c r="H9" i="52"/>
  <c r="I9" i="52" s="1"/>
  <c r="H6" i="52"/>
  <c r="I6" i="52" s="1"/>
  <c r="K6" i="52" s="1"/>
  <c r="H6" i="31"/>
  <c r="I6" i="31" s="1"/>
  <c r="K6" i="31" s="1"/>
  <c r="H17" i="31"/>
  <c r="I17" i="31" s="1"/>
  <c r="H15" i="38"/>
  <c r="I15" i="38" s="1"/>
  <c r="K15" i="38" s="1"/>
  <c r="H24" i="38"/>
  <c r="I24" i="38" s="1"/>
  <c r="H26" i="44"/>
  <c r="I26" i="44" s="1"/>
  <c r="K26" i="44" s="1"/>
  <c r="H30" i="36"/>
  <c r="I30" i="36" s="1"/>
  <c r="K30" i="36" s="1"/>
  <c r="H11" i="36"/>
  <c r="I11" i="36" s="1"/>
  <c r="H40" i="36"/>
  <c r="I40" i="36" s="1"/>
  <c r="K40" i="36" s="1"/>
  <c r="H29" i="52"/>
  <c r="I29" i="52" s="1"/>
  <c r="K29" i="52" s="1"/>
  <c r="H25" i="52"/>
  <c r="I25" i="52" s="1"/>
  <c r="K25" i="52" s="1"/>
  <c r="H9" i="31"/>
  <c r="I9" i="31" s="1"/>
  <c r="K9" i="31" s="1"/>
  <c r="H23" i="31"/>
  <c r="I23" i="31" s="1"/>
  <c r="K23" i="31" s="1"/>
  <c r="H35" i="38"/>
  <c r="I35" i="38" s="1"/>
  <c r="H32" i="38"/>
  <c r="I32" i="38" s="1"/>
  <c r="H5" i="38"/>
  <c r="H31" i="38"/>
  <c r="I31" i="38" s="1"/>
  <c r="K31" i="38" s="1"/>
  <c r="H13" i="36"/>
  <c r="I13" i="36" s="1"/>
  <c r="K13" i="36" s="1"/>
  <c r="H21" i="36"/>
  <c r="I21" i="36" s="1"/>
  <c r="K21" i="36" s="1"/>
  <c r="H5" i="36"/>
  <c r="I5" i="36" s="1"/>
  <c r="H30" i="52"/>
  <c r="I30" i="52" s="1"/>
  <c r="K30" i="52" s="1"/>
  <c r="H8" i="52"/>
  <c r="I8" i="52" s="1"/>
  <c r="H43" i="31"/>
  <c r="I43" i="31" s="1"/>
  <c r="H33" i="31"/>
  <c r="I33" i="31" s="1"/>
  <c r="H22" i="38"/>
  <c r="I22" i="38" s="1"/>
  <c r="K22" i="38" s="1"/>
  <c r="H20" i="38"/>
  <c r="I20" i="38" s="1"/>
  <c r="K20" i="38" s="1"/>
  <c r="H40" i="38"/>
  <c r="I40" i="38" s="1"/>
  <c r="K40" i="38" s="1"/>
  <c r="H27" i="36"/>
  <c r="I27" i="36" s="1"/>
  <c r="K27" i="36" s="1"/>
  <c r="H37" i="52"/>
  <c r="I37" i="52" s="1"/>
  <c r="K37" i="52" s="1"/>
  <c r="H26" i="31"/>
  <c r="I26" i="31" s="1"/>
  <c r="K26" i="31" s="1"/>
  <c r="H42" i="38"/>
  <c r="I42" i="38" s="1"/>
  <c r="K42" i="38" s="1"/>
  <c r="H7" i="38"/>
  <c r="I7" i="38" s="1"/>
  <c r="H17" i="38"/>
  <c r="I17" i="38" s="1"/>
  <c r="H43" i="36"/>
  <c r="I43" i="36" s="1"/>
  <c r="H23" i="52"/>
  <c r="I23" i="52" s="1"/>
  <c r="H19" i="31"/>
  <c r="I19" i="31" s="1"/>
  <c r="K19" i="31" s="1"/>
  <c r="H6" i="36"/>
  <c r="I6" i="36" s="1"/>
  <c r="K6" i="36" s="1"/>
  <c r="H14" i="36"/>
  <c r="I14" i="36" s="1"/>
  <c r="K14" i="36" s="1"/>
  <c r="H35" i="52"/>
  <c r="I35" i="52" s="1"/>
  <c r="H32" i="52"/>
  <c r="I32" i="52" s="1"/>
  <c r="H37" i="31"/>
  <c r="I37" i="31" s="1"/>
  <c r="K37" i="31" s="1"/>
  <c r="H42" i="31"/>
  <c r="I42" i="31" s="1"/>
  <c r="K42" i="31" s="1"/>
  <c r="H39" i="38"/>
  <c r="I39" i="38" s="1"/>
  <c r="H23" i="38"/>
  <c r="I23" i="38" s="1"/>
  <c r="K23" i="38" s="1"/>
  <c r="H25" i="38"/>
  <c r="I25" i="38" s="1"/>
  <c r="H19" i="38"/>
  <c r="I19" i="38" s="1"/>
  <c r="H22" i="36"/>
  <c r="I22" i="36" s="1"/>
  <c r="H26" i="36"/>
  <c r="I26" i="36" s="1"/>
  <c r="H24" i="52"/>
  <c r="I24" i="52" s="1"/>
  <c r="H21" i="52"/>
  <c r="I21" i="52" s="1"/>
  <c r="K21" i="52" s="1"/>
  <c r="H13" i="31"/>
  <c r="I13" i="31" s="1"/>
  <c r="H8" i="31"/>
  <c r="I8" i="31" s="1"/>
  <c r="K8" i="31" s="1"/>
  <c r="H30" i="38"/>
  <c r="I30" i="38" s="1"/>
  <c r="H37" i="38"/>
  <c r="I37" i="38" s="1"/>
  <c r="H33" i="38"/>
  <c r="I33" i="38" s="1"/>
  <c r="K33" i="38" s="1"/>
  <c r="H9" i="38"/>
  <c r="I9" i="38" s="1"/>
  <c r="H17" i="36"/>
  <c r="I17" i="36" s="1"/>
  <c r="K17" i="36" s="1"/>
  <c r="H13" i="52"/>
  <c r="I13" i="52" s="1"/>
  <c r="K13" i="52" s="1"/>
  <c r="H15" i="31"/>
  <c r="I15" i="31" s="1"/>
  <c r="H21" i="35"/>
  <c r="I21" i="35" s="1"/>
  <c r="K21" i="35" s="1"/>
  <c r="H14" i="35"/>
  <c r="I14" i="35" s="1"/>
  <c r="K14" i="35" s="1"/>
  <c r="H19" i="32"/>
  <c r="I19" i="32" s="1"/>
  <c r="K19" i="32" s="1"/>
  <c r="H21" i="29"/>
  <c r="I21" i="29" s="1"/>
  <c r="H35" i="29"/>
  <c r="I35" i="29" s="1"/>
  <c r="H29" i="38"/>
  <c r="I29" i="38" s="1"/>
  <c r="H18" i="38"/>
  <c r="I18" i="38" s="1"/>
  <c r="K18" i="38" s="1"/>
  <c r="H41" i="38"/>
  <c r="I41" i="38" s="1"/>
  <c r="H34" i="26"/>
  <c r="I34" i="26" s="1"/>
  <c r="K34" i="26" s="1"/>
  <c r="H19" i="20"/>
  <c r="I19" i="20" s="1"/>
  <c r="H31" i="20"/>
  <c r="I31" i="20" s="1"/>
  <c r="H13" i="17"/>
  <c r="I13" i="17" s="1"/>
  <c r="H16" i="8"/>
  <c r="I16" i="8" s="1"/>
  <c r="H7" i="8"/>
  <c r="I7" i="8" s="1"/>
  <c r="H13" i="38"/>
  <c r="I13" i="38" s="1"/>
  <c r="H27" i="44"/>
  <c r="I27" i="44" s="1"/>
  <c r="K27" i="44" s="1"/>
  <c r="H41" i="30"/>
  <c r="I41" i="30" s="1"/>
  <c r="K41" i="30" s="1"/>
  <c r="H42" i="30"/>
  <c r="I42" i="30" s="1"/>
  <c r="K42" i="30" s="1"/>
  <c r="H5" i="42"/>
  <c r="H13" i="42"/>
  <c r="I13" i="42" s="1"/>
  <c r="K13" i="42" s="1"/>
  <c r="H27" i="42"/>
  <c r="I27" i="42" s="1"/>
  <c r="H15" i="42"/>
  <c r="I15" i="42" s="1"/>
  <c r="K15" i="42" s="1"/>
  <c r="H7" i="42"/>
  <c r="I7" i="42" s="1"/>
  <c r="K7" i="42" s="1"/>
  <c r="H18" i="42"/>
  <c r="I18" i="42" s="1"/>
  <c r="H21" i="42"/>
  <c r="I21" i="42" s="1"/>
  <c r="K21" i="42" s="1"/>
  <c r="H16" i="42"/>
  <c r="I16" i="42" s="1"/>
  <c r="H9" i="42"/>
  <c r="I9" i="42" s="1"/>
  <c r="H41" i="42"/>
  <c r="I41" i="42" s="1"/>
  <c r="H40" i="52"/>
  <c r="I40" i="52" s="1"/>
  <c r="H33" i="52"/>
  <c r="I33" i="52" s="1"/>
  <c r="H14" i="52"/>
  <c r="I14" i="52" s="1"/>
  <c r="K14" i="52" s="1"/>
  <c r="H39" i="52"/>
  <c r="I39" i="52" s="1"/>
  <c r="K39" i="52" s="1"/>
  <c r="H43" i="52"/>
  <c r="I43" i="52" s="1"/>
  <c r="K43" i="52" s="1"/>
  <c r="H36" i="52"/>
  <c r="I36" i="52" s="1"/>
  <c r="H38" i="52"/>
  <c r="I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K35" i="42" s="1"/>
  <c r="H19" i="42"/>
  <c r="I19" i="42" s="1"/>
  <c r="H10" i="42"/>
  <c r="I10" i="42" s="1"/>
  <c r="K10" i="42" s="1"/>
  <c r="H26" i="42"/>
  <c r="I26" i="42" s="1"/>
  <c r="K26" i="42" s="1"/>
  <c r="H20" i="42"/>
  <c r="I20" i="42" s="1"/>
  <c r="K20" i="42" s="1"/>
  <c r="H37" i="42"/>
  <c r="I37" i="42" s="1"/>
  <c r="K37" i="42" s="1"/>
  <c r="H38" i="42"/>
  <c r="I38" i="42" s="1"/>
  <c r="H43" i="42"/>
  <c r="I43" i="42" s="1"/>
  <c r="H32" i="42"/>
  <c r="I32" i="42" s="1"/>
  <c r="K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K24" i="30" s="1"/>
  <c r="H38" i="30"/>
  <c r="I38" i="30" s="1"/>
  <c r="K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K35" i="12" s="1"/>
  <c r="H9" i="12"/>
  <c r="I9" i="12" s="1"/>
  <c r="K9" i="12" s="1"/>
  <c r="H38" i="12"/>
  <c r="I38" i="12" s="1"/>
  <c r="K38" i="12" s="1"/>
  <c r="H28" i="12"/>
  <c r="I28" i="12" s="1"/>
  <c r="K28" i="12" s="1"/>
  <c r="H8" i="12"/>
  <c r="I8" i="12" s="1"/>
  <c r="H11" i="30"/>
  <c r="I11" i="30" s="1"/>
  <c r="K11" i="30" s="1"/>
  <c r="H23" i="30"/>
  <c r="I23" i="30" s="1"/>
  <c r="K23" i="30" s="1"/>
  <c r="H33" i="30"/>
  <c r="I33" i="30" s="1"/>
  <c r="K33" i="30" s="1"/>
  <c r="H29" i="30"/>
  <c r="I29" i="30" s="1"/>
  <c r="K29" i="30" s="1"/>
  <c r="H9" i="30"/>
  <c r="I9" i="30" s="1"/>
  <c r="K9" i="30" s="1"/>
  <c r="H32" i="30"/>
  <c r="I32" i="30" s="1"/>
  <c r="H12" i="30"/>
  <c r="I12" i="30" s="1"/>
  <c r="H22" i="30"/>
  <c r="I22" i="30" s="1"/>
  <c r="H16" i="30"/>
  <c r="I16" i="30" s="1"/>
  <c r="H26" i="30"/>
  <c r="I26" i="30" s="1"/>
  <c r="K26" i="30" s="1"/>
  <c r="H22" i="43"/>
  <c r="I22" i="43" s="1"/>
  <c r="H25" i="43"/>
  <c r="I25" i="43" s="1"/>
  <c r="K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K27" i="12" s="1"/>
  <c r="H29" i="12"/>
  <c r="I29" i="12" s="1"/>
  <c r="K29" i="12" s="1"/>
  <c r="H25" i="12"/>
  <c r="I25" i="12" s="1"/>
  <c r="K25" i="12" s="1"/>
  <c r="H30" i="12"/>
  <c r="I30" i="12" s="1"/>
  <c r="K30" i="12" s="1"/>
  <c r="H42" i="12"/>
  <c r="I42" i="12" s="1"/>
  <c r="K42" i="12" s="1"/>
  <c r="H18" i="12"/>
  <c r="I18" i="12" s="1"/>
  <c r="K18" i="12" s="1"/>
  <c r="H12" i="12"/>
  <c r="I12" i="12" s="1"/>
  <c r="K12" i="12" s="1"/>
  <c r="H24" i="12"/>
  <c r="I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K25" i="30" s="1"/>
  <c r="H5" i="30"/>
  <c r="I5" i="30" s="1"/>
  <c r="H20" i="30"/>
  <c r="I20" i="30" s="1"/>
  <c r="K20" i="30" s="1"/>
  <c r="H40" i="30"/>
  <c r="I40" i="30" s="1"/>
  <c r="H30" i="30"/>
  <c r="I30" i="30" s="1"/>
  <c r="H36" i="30"/>
  <c r="I36" i="30" s="1"/>
  <c r="K36" i="30" s="1"/>
  <c r="H8" i="30"/>
  <c r="I8" i="30" s="1"/>
  <c r="K8" i="30" s="1"/>
  <c r="H28" i="30"/>
  <c r="I28" i="30" s="1"/>
  <c r="H6" i="30"/>
  <c r="I6" i="30" s="1"/>
  <c r="K6" i="30" s="1"/>
  <c r="H34" i="30"/>
  <c r="I34" i="30" s="1"/>
  <c r="K34" i="30" s="1"/>
  <c r="H32" i="43"/>
  <c r="I32" i="43" s="1"/>
  <c r="K32" i="43" s="1"/>
  <c r="H8" i="43"/>
  <c r="I8" i="43" s="1"/>
  <c r="K8" i="43" s="1"/>
  <c r="H26" i="43"/>
  <c r="I26" i="43" s="1"/>
  <c r="H34" i="43"/>
  <c r="I34" i="43" s="1"/>
  <c r="K34" i="43" s="1"/>
  <c r="H24" i="43"/>
  <c r="I24" i="43" s="1"/>
  <c r="K24" i="43" s="1"/>
  <c r="H41" i="43"/>
  <c r="I41" i="43" s="1"/>
  <c r="K41" i="43" s="1"/>
  <c r="H40" i="43"/>
  <c r="I40" i="43" s="1"/>
  <c r="K40" i="43" s="1"/>
  <c r="H43" i="43"/>
  <c r="I43" i="43" s="1"/>
  <c r="K43" i="43" s="1"/>
  <c r="H15" i="43"/>
  <c r="I15" i="43" s="1"/>
  <c r="K15" i="43" s="1"/>
  <c r="H6" i="43"/>
  <c r="I6" i="43" s="1"/>
  <c r="K6" i="43" s="1"/>
  <c r="H5" i="23"/>
  <c r="I5" i="23" s="1"/>
  <c r="H27" i="34"/>
  <c r="I27" i="34" s="1"/>
  <c r="H23" i="15"/>
  <c r="I23" i="15" s="1"/>
  <c r="K23" i="15" s="1"/>
  <c r="H16" i="15"/>
  <c r="I16" i="15" s="1"/>
  <c r="H23" i="12"/>
  <c r="I23" i="12" s="1"/>
  <c r="K23" i="12" s="1"/>
  <c r="H19" i="12"/>
  <c r="I19" i="12" s="1"/>
  <c r="K19" i="12" s="1"/>
  <c r="H21" i="12"/>
  <c r="I21" i="12" s="1"/>
  <c r="K21" i="12" s="1"/>
  <c r="H13" i="12"/>
  <c r="I13" i="12" s="1"/>
  <c r="K13" i="12" s="1"/>
  <c r="H31" i="12"/>
  <c r="I31" i="12" s="1"/>
  <c r="H15" i="12"/>
  <c r="I15" i="12" s="1"/>
  <c r="H43" i="12"/>
  <c r="I43" i="12" s="1"/>
  <c r="K43" i="12" s="1"/>
  <c r="H17" i="12"/>
  <c r="I17" i="12" s="1"/>
  <c r="H33" i="12"/>
  <c r="I33" i="12" s="1"/>
  <c r="K33" i="12" s="1"/>
  <c r="H22" i="12"/>
  <c r="I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K10" i="43" s="1"/>
  <c r="H5" i="43"/>
  <c r="H18" i="43"/>
  <c r="I18" i="43" s="1"/>
  <c r="K18" i="43" s="1"/>
  <c r="H17" i="43"/>
  <c r="I17" i="43" s="1"/>
  <c r="H14" i="43"/>
  <c r="I14" i="43" s="1"/>
  <c r="H36" i="43"/>
  <c r="I36" i="43" s="1"/>
  <c r="H27" i="43"/>
  <c r="I27" i="43" s="1"/>
  <c r="H12" i="43"/>
  <c r="I12" i="43" s="1"/>
  <c r="H28" i="43"/>
  <c r="I28" i="43" s="1"/>
  <c r="K28" i="43" s="1"/>
  <c r="H11" i="43"/>
  <c r="I11" i="43" s="1"/>
  <c r="K11" i="43" s="1"/>
  <c r="H33" i="43"/>
  <c r="I33" i="43" s="1"/>
  <c r="K33" i="43" s="1"/>
  <c r="H30" i="43"/>
  <c r="I30" i="43" s="1"/>
  <c r="K30" i="43" s="1"/>
  <c r="H7" i="43"/>
  <c r="I7" i="43" s="1"/>
  <c r="K7" i="43" s="1"/>
  <c r="H23" i="43"/>
  <c r="I23" i="43" s="1"/>
  <c r="K23" i="43" s="1"/>
  <c r="H13" i="23"/>
  <c r="I13" i="23" s="1"/>
  <c r="H35" i="34"/>
  <c r="I35" i="34" s="1"/>
  <c r="H32" i="34"/>
  <c r="I32" i="34" s="1"/>
  <c r="K32" i="34" s="1"/>
  <c r="H26" i="34"/>
  <c r="I26" i="34" s="1"/>
  <c r="H33" i="15"/>
  <c r="I33" i="15" s="1"/>
  <c r="K33" i="15" s="1"/>
  <c r="H36" i="15"/>
  <c r="I36" i="15" s="1"/>
  <c r="H25" i="23"/>
  <c r="I25" i="23" s="1"/>
  <c r="K25" i="23" s="1"/>
  <c r="H30" i="23"/>
  <c r="I30" i="23" s="1"/>
  <c r="K30" i="23" s="1"/>
  <c r="H17" i="34"/>
  <c r="I17" i="34" s="1"/>
  <c r="H29" i="34"/>
  <c r="I29" i="34" s="1"/>
  <c r="H23" i="34"/>
  <c r="I23" i="34" s="1"/>
  <c r="K23" i="34" s="1"/>
  <c r="H24" i="34"/>
  <c r="I24" i="34" s="1"/>
  <c r="K24" i="34" s="1"/>
  <c r="H20" i="34"/>
  <c r="I20" i="34" s="1"/>
  <c r="K20" i="34" s="1"/>
  <c r="H17" i="15"/>
  <c r="I17" i="15" s="1"/>
  <c r="K17" i="15" s="1"/>
  <c r="H39" i="15"/>
  <c r="I39" i="15" s="1"/>
  <c r="H37" i="15"/>
  <c r="I37" i="15" s="1"/>
  <c r="K37" i="15" s="1"/>
  <c r="H18" i="15"/>
  <c r="I18" i="15" s="1"/>
  <c r="H5" i="15"/>
  <c r="H43" i="23"/>
  <c r="I43" i="23" s="1"/>
  <c r="K43" i="23" s="1"/>
  <c r="H35" i="23"/>
  <c r="I35" i="23" s="1"/>
  <c r="K35" i="23" s="1"/>
  <c r="H8" i="23"/>
  <c r="I8" i="23" s="1"/>
  <c r="K8" i="23" s="1"/>
  <c r="H40" i="23"/>
  <c r="I40" i="23" s="1"/>
  <c r="K40" i="23" s="1"/>
  <c r="H28" i="23"/>
  <c r="I28" i="23" s="1"/>
  <c r="K28" i="23" s="1"/>
  <c r="H33" i="34"/>
  <c r="I33" i="34" s="1"/>
  <c r="K33" i="34" s="1"/>
  <c r="H11" i="34"/>
  <c r="I11" i="34" s="1"/>
  <c r="H9" i="34"/>
  <c r="I9" i="34" s="1"/>
  <c r="K9" i="34" s="1"/>
  <c r="H7" i="34"/>
  <c r="I7" i="34" s="1"/>
  <c r="K7" i="34" s="1"/>
  <c r="H39" i="34"/>
  <c r="I39" i="34" s="1"/>
  <c r="K39" i="34" s="1"/>
  <c r="H5" i="34"/>
  <c r="I5" i="34" s="1"/>
  <c r="H36" i="34"/>
  <c r="I36" i="34" s="1"/>
  <c r="H40" i="34"/>
  <c r="I40" i="34" s="1"/>
  <c r="H42" i="34"/>
  <c r="I42" i="34" s="1"/>
  <c r="H10" i="34"/>
  <c r="I10" i="34" s="1"/>
  <c r="H13" i="15"/>
  <c r="I13" i="15" s="1"/>
  <c r="H31" i="15"/>
  <c r="I31" i="15" s="1"/>
  <c r="K31" i="15" s="1"/>
  <c r="H25" i="15"/>
  <c r="I25" i="15" s="1"/>
  <c r="K25" i="15" s="1"/>
  <c r="H21" i="15"/>
  <c r="I21" i="15" s="1"/>
  <c r="H30" i="15"/>
  <c r="I30" i="15" s="1"/>
  <c r="H14" i="15"/>
  <c r="I14" i="15" s="1"/>
  <c r="H26" i="15"/>
  <c r="I26" i="15" s="1"/>
  <c r="H20" i="15"/>
  <c r="I20" i="15" s="1"/>
  <c r="H32" i="15"/>
  <c r="I32" i="15" s="1"/>
  <c r="K32" i="15" s="1"/>
  <c r="H27" i="23"/>
  <c r="I27" i="23" s="1"/>
  <c r="K27" i="23" s="1"/>
  <c r="H23" i="23"/>
  <c r="I23" i="23" s="1"/>
  <c r="K23" i="23" s="1"/>
  <c r="H17" i="23"/>
  <c r="I17" i="23" s="1"/>
  <c r="K17" i="23" s="1"/>
  <c r="H19" i="23"/>
  <c r="I19" i="23" s="1"/>
  <c r="K19" i="23" s="1"/>
  <c r="H29" i="23"/>
  <c r="I29" i="23" s="1"/>
  <c r="H38" i="23"/>
  <c r="I38" i="23" s="1"/>
  <c r="H18" i="23"/>
  <c r="I18" i="23" s="1"/>
  <c r="K18" i="23" s="1"/>
  <c r="H14" i="23"/>
  <c r="I14" i="23" s="1"/>
  <c r="K14" i="23" s="1"/>
  <c r="H10" i="23"/>
  <c r="I10" i="23" s="1"/>
  <c r="K10" i="23" s="1"/>
  <c r="H12" i="23"/>
  <c r="I12" i="23" s="1"/>
  <c r="K12" i="23" s="1"/>
  <c r="H19" i="34"/>
  <c r="I19" i="34" s="1"/>
  <c r="K19" i="34" s="1"/>
  <c r="H21" i="34"/>
  <c r="I21" i="34" s="1"/>
  <c r="K21" i="34" s="1"/>
  <c r="H37" i="34"/>
  <c r="I37" i="34" s="1"/>
  <c r="K37" i="34" s="1"/>
  <c r="H25" i="34"/>
  <c r="I25" i="34" s="1"/>
  <c r="K25" i="34" s="1"/>
  <c r="H43" i="34"/>
  <c r="I43" i="34" s="1"/>
  <c r="K43" i="34" s="1"/>
  <c r="H13" i="34"/>
  <c r="I13" i="34" s="1"/>
  <c r="K13" i="34" s="1"/>
  <c r="H41" i="34"/>
  <c r="I41" i="34" s="1"/>
  <c r="K41" i="34" s="1"/>
  <c r="H15" i="34"/>
  <c r="I15" i="34" s="1"/>
  <c r="H31" i="34"/>
  <c r="I31" i="34" s="1"/>
  <c r="K31" i="34" s="1"/>
  <c r="H12" i="34"/>
  <c r="I12" i="34" s="1"/>
  <c r="K12" i="34" s="1"/>
  <c r="H38" i="34"/>
  <c r="I38" i="34" s="1"/>
  <c r="H22" i="34"/>
  <c r="I22" i="34" s="1"/>
  <c r="K22" i="34" s="1"/>
  <c r="H6" i="34"/>
  <c r="I6" i="34" s="1"/>
  <c r="H16" i="34"/>
  <c r="I16" i="34" s="1"/>
  <c r="K16" i="34" s="1"/>
  <c r="H14" i="34"/>
  <c r="I14" i="34" s="1"/>
  <c r="K14" i="34" s="1"/>
  <c r="H30" i="34"/>
  <c r="I30" i="34" s="1"/>
  <c r="K30" i="34" s="1"/>
  <c r="H8" i="34"/>
  <c r="I8" i="34" s="1"/>
  <c r="K8" i="34" s="1"/>
  <c r="H34" i="34"/>
  <c r="I34" i="34" s="1"/>
  <c r="K34" i="34" s="1"/>
  <c r="H9" i="15"/>
  <c r="I9" i="15" s="1"/>
  <c r="H19" i="15"/>
  <c r="I19" i="15" s="1"/>
  <c r="K19" i="15" s="1"/>
  <c r="H15" i="15"/>
  <c r="I15" i="15" s="1"/>
  <c r="K15" i="15" s="1"/>
  <c r="H41" i="15"/>
  <c r="I41" i="15" s="1"/>
  <c r="K41" i="15" s="1"/>
  <c r="H35" i="15"/>
  <c r="I35" i="15" s="1"/>
  <c r="K35" i="15" s="1"/>
  <c r="H7" i="15"/>
  <c r="I7" i="15" s="1"/>
  <c r="K7" i="15" s="1"/>
  <c r="H29" i="15"/>
  <c r="I29" i="15" s="1"/>
  <c r="K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K7" i="23" s="1"/>
  <c r="H9" i="23"/>
  <c r="I9" i="23" s="1"/>
  <c r="K9" i="23" s="1"/>
  <c r="H11" i="23"/>
  <c r="I11" i="23" s="1"/>
  <c r="K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K16" i="23" s="1"/>
  <c r="H34" i="23"/>
  <c r="I34" i="23" s="1"/>
  <c r="K34" i="23" s="1"/>
  <c r="H6" i="23"/>
  <c r="I6" i="23" s="1"/>
  <c r="H26" i="23"/>
  <c r="I26" i="23" s="1"/>
  <c r="K26" i="23" s="1"/>
  <c r="H42" i="23"/>
  <c r="I42" i="23" s="1"/>
  <c r="H22" i="23"/>
  <c r="I22" i="23" s="1"/>
  <c r="K22" i="23" s="1"/>
  <c r="H36" i="23"/>
  <c r="I36" i="23" s="1"/>
  <c r="K36" i="23" s="1"/>
  <c r="K27" i="51"/>
  <c r="K14" i="51"/>
  <c r="K23" i="51"/>
  <c r="K39" i="51"/>
  <c r="K13" i="51"/>
  <c r="K43" i="51"/>
  <c r="K29" i="51"/>
  <c r="K41" i="51"/>
  <c r="K16" i="51"/>
  <c r="K42" i="51"/>
  <c r="K33" i="51"/>
  <c r="K34" i="51"/>
  <c r="K17" i="51"/>
  <c r="K37" i="51"/>
  <c r="K22" i="51"/>
  <c r="K38" i="51"/>
  <c r="K15" i="51"/>
  <c r="K6" i="51"/>
  <c r="K26" i="51"/>
  <c r="K10" i="51"/>
  <c r="K40" i="51"/>
  <c r="K25" i="51"/>
  <c r="K28" i="51"/>
  <c r="K19" i="51"/>
  <c r="K18" i="51"/>
  <c r="K35"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23" i="25"/>
  <c r="K11" i="25"/>
  <c r="K29" i="25"/>
  <c r="K13" i="25"/>
  <c r="K17" i="25"/>
  <c r="K6" i="25"/>
  <c r="K34" i="25"/>
  <c r="K14" i="25"/>
  <c r="K32" i="25"/>
  <c r="K38" i="25"/>
  <c r="K10" i="25"/>
  <c r="K30" i="25"/>
  <c r="K8" i="25"/>
  <c r="K28" i="25"/>
  <c r="K23" i="22"/>
  <c r="K27" i="22"/>
  <c r="K7" i="22"/>
  <c r="K17" i="22"/>
  <c r="K35" i="22"/>
  <c r="K19" i="22"/>
  <c r="K13" i="22"/>
  <c r="K29" i="22"/>
  <c r="K32" i="22"/>
  <c r="K20" i="22"/>
  <c r="K28" i="22"/>
  <c r="K38" i="22"/>
  <c r="K6" i="22"/>
  <c r="K18" i="22"/>
  <c r="K10" i="12"/>
  <c r="K24" i="12"/>
  <c r="K8" i="12"/>
  <c r="K22" i="40"/>
  <c r="K19" i="40"/>
  <c r="I5" i="40"/>
  <c r="K27" i="40"/>
  <c r="K6" i="40"/>
  <c r="K34" i="40"/>
  <c r="K25" i="40"/>
  <c r="K12" i="40"/>
  <c r="K42" i="40"/>
  <c r="K43" i="40"/>
  <c r="K26" i="40"/>
  <c r="K7" i="40"/>
  <c r="K23" i="40"/>
  <c r="K32" i="40"/>
  <c r="K15" i="30"/>
  <c r="K35" i="30"/>
  <c r="K39" i="30"/>
  <c r="K32" i="30"/>
  <c r="K12" i="30"/>
  <c r="K22" i="30"/>
  <c r="K16" i="30"/>
  <c r="K14" i="42"/>
  <c r="K30" i="42"/>
  <c r="K22" i="42"/>
  <c r="K36" i="42"/>
  <c r="K12" i="42"/>
  <c r="K42" i="42"/>
  <c r="K29" i="42"/>
  <c r="K23" i="42"/>
  <c r="K6" i="42"/>
  <c r="K28" i="42"/>
  <c r="K31" i="42"/>
  <c r="K8" i="42"/>
  <c r="K24" i="42"/>
  <c r="K40" i="42"/>
  <c r="K17" i="42"/>
  <c r="K33" i="42"/>
  <c r="K20" i="39"/>
  <c r="K42" i="39"/>
  <c r="K30" i="39"/>
  <c r="K12" i="39"/>
  <c r="K28" i="39"/>
  <c r="K23" i="39"/>
  <c r="K34" i="39"/>
  <c r="K13" i="39"/>
  <c r="K43" i="39"/>
  <c r="K26" i="39"/>
  <c r="K7" i="39"/>
  <c r="K29" i="39"/>
  <c r="K8" i="39"/>
  <c r="K24" i="39"/>
  <c r="K40" i="39"/>
  <c r="K17" i="39"/>
  <c r="K33" i="39"/>
  <c r="K6" i="39"/>
  <c r="K10" i="36"/>
  <c r="K11" i="36"/>
  <c r="K33" i="36"/>
  <c r="K36" i="36"/>
  <c r="K15" i="36"/>
  <c r="K31" i="36"/>
  <c r="K24" i="36"/>
  <c r="I5" i="33"/>
  <c r="K24" i="33"/>
  <c r="K12" i="33"/>
  <c r="K8" i="33"/>
  <c r="K32" i="33"/>
  <c r="K10" i="33"/>
  <c r="K14" i="33"/>
  <c r="K29" i="33"/>
  <c r="K17" i="33"/>
  <c r="K33" i="33"/>
  <c r="K9" i="33"/>
  <c r="K37" i="33"/>
  <c r="K11" i="33"/>
  <c r="K27" i="33"/>
  <c r="K43" i="33"/>
  <c r="K10" i="52"/>
  <c r="K23" i="52"/>
  <c r="K35" i="52"/>
  <c r="K28" i="52"/>
  <c r="K16" i="52"/>
  <c r="K15" i="52"/>
  <c r="K11" i="52"/>
  <c r="K22" i="43"/>
  <c r="K26" i="43"/>
  <c r="K20" i="43"/>
  <c r="K12" i="31"/>
  <c r="K14" i="31"/>
  <c r="K15" i="31"/>
  <c r="K35" i="31"/>
  <c r="K25" i="31"/>
  <c r="K7" i="31"/>
  <c r="K39" i="31"/>
  <c r="K16" i="31"/>
  <c r="K28" i="31"/>
  <c r="K32" i="31"/>
  <c r="K15" i="41"/>
  <c r="K26" i="41"/>
  <c r="K29" i="41"/>
  <c r="K34" i="41"/>
  <c r="K18" i="41"/>
  <c r="K37" i="41"/>
  <c r="K36" i="41"/>
  <c r="K27" i="41"/>
  <c r="K14" i="41"/>
  <c r="I5" i="41"/>
  <c r="K31" i="41"/>
  <c r="K20" i="41"/>
  <c r="K42" i="41"/>
  <c r="K23" i="41"/>
  <c r="K8" i="41"/>
  <c r="K40" i="41"/>
  <c r="K17" i="41"/>
  <c r="K33" i="41"/>
  <c r="K6" i="41"/>
  <c r="K17" i="35"/>
  <c r="I5" i="35"/>
  <c r="K40" i="35"/>
  <c r="K6" i="35"/>
  <c r="K12" i="35"/>
  <c r="K8" i="35"/>
  <c r="K29" i="35"/>
  <c r="K13" i="35"/>
  <c r="K41" i="35"/>
  <c r="K43" i="35"/>
  <c r="K36" i="35"/>
  <c r="K32" i="35"/>
  <c r="K16" i="35"/>
  <c r="K25" i="32"/>
  <c r="K39" i="32"/>
  <c r="K41" i="32"/>
  <c r="K43" i="32"/>
  <c r="K23" i="32"/>
  <c r="K17" i="32"/>
  <c r="K35" i="32"/>
  <c r="K21" i="32"/>
  <c r="K14" i="32"/>
  <c r="K40" i="32"/>
  <c r="K38" i="32"/>
  <c r="K30" i="32"/>
  <c r="I5" i="32"/>
  <c r="K22" i="32"/>
  <c r="K42" i="32"/>
  <c r="K26" i="32"/>
  <c r="K10" i="32"/>
  <c r="K13" i="23"/>
  <c r="K29" i="23"/>
  <c r="K38" i="23"/>
  <c r="K9" i="29"/>
  <c r="K37" i="29"/>
  <c r="K39" i="29"/>
  <c r="K15" i="29"/>
  <c r="K33" i="29"/>
  <c r="K11" i="29"/>
  <c r="K27" i="29"/>
  <c r="K43" i="29"/>
  <c r="K16" i="29"/>
  <c r="K26" i="29"/>
  <c r="K10" i="29"/>
  <c r="K22" i="29"/>
  <c r="K24" i="29"/>
  <c r="K40" i="29"/>
  <c r="K18" i="29"/>
  <c r="K36" i="29"/>
  <c r="K20" i="29"/>
  <c r="I5" i="50"/>
  <c r="K19" i="50"/>
  <c r="K40" i="50"/>
  <c r="K26" i="50"/>
  <c r="K43" i="50"/>
  <c r="K21" i="50"/>
  <c r="K8" i="50"/>
  <c r="K36" i="50"/>
  <c r="K10" i="50"/>
  <c r="K35" i="50"/>
  <c r="K22" i="50"/>
  <c r="K38" i="50"/>
  <c r="K15" i="50"/>
  <c r="K31" i="50"/>
  <c r="K6" i="50"/>
  <c r="K16" i="50"/>
  <c r="K17" i="21"/>
  <c r="K21" i="21"/>
  <c r="I5" i="21"/>
  <c r="K13" i="21"/>
  <c r="K25" i="21"/>
  <c r="K43" i="21"/>
  <c r="K27" i="21"/>
  <c r="K11" i="21"/>
  <c r="K31" i="21"/>
  <c r="K15" i="21"/>
  <c r="K40" i="21"/>
  <c r="K32" i="21"/>
  <c r="K24" i="21"/>
  <c r="K16" i="21"/>
  <c r="K8" i="21"/>
  <c r="K30" i="21"/>
  <c r="K22" i="21"/>
  <c r="K40" i="19"/>
  <c r="K24" i="19"/>
  <c r="K8" i="19"/>
  <c r="K35" i="19"/>
  <c r="K17" i="19"/>
  <c r="K25" i="19"/>
  <c r="K43" i="19"/>
  <c r="K13" i="19"/>
  <c r="K15" i="19"/>
  <c r="K31" i="19"/>
  <c r="K14" i="19"/>
  <c r="K38" i="19"/>
  <c r="K30" i="19"/>
  <c r="K18" i="19"/>
  <c r="K20" i="19"/>
  <c r="K30" i="38"/>
  <c r="K10" i="38"/>
  <c r="I5" i="38"/>
  <c r="K14" i="38"/>
  <c r="K7" i="38"/>
  <c r="K37" i="38"/>
  <c r="K11" i="38"/>
  <c r="K8" i="38"/>
  <c r="K24" i="38"/>
  <c r="K17" i="38"/>
  <c r="K25" i="26"/>
  <c r="K35" i="26"/>
  <c r="K13" i="26"/>
  <c r="K41" i="26"/>
  <c r="K7" i="26"/>
  <c r="K39" i="26"/>
  <c r="K26" i="26"/>
  <c r="K22" i="26"/>
  <c r="K38" i="26"/>
  <c r="K18" i="26"/>
  <c r="K12" i="26"/>
  <c r="K32" i="26"/>
  <c r="K16" i="26"/>
  <c r="K17" i="24"/>
  <c r="K33" i="24"/>
  <c r="K15" i="24"/>
  <c r="K7" i="24"/>
  <c r="K25" i="24"/>
  <c r="K9" i="24"/>
  <c r="K37" i="24"/>
  <c r="K11" i="24"/>
  <c r="K27" i="24"/>
  <c r="K43" i="24"/>
  <c r="K22" i="24"/>
  <c r="K14" i="24"/>
  <c r="K34" i="24"/>
  <c r="I5" i="24"/>
  <c r="K26" i="24"/>
  <c r="K42" i="24"/>
  <c r="K20" i="24"/>
  <c r="K40" i="24"/>
  <c r="K24" i="24"/>
  <c r="K8" i="24"/>
  <c r="K17" i="28"/>
  <c r="K15" i="28"/>
  <c r="K11" i="28"/>
  <c r="K39" i="28"/>
  <c r="K9" i="28"/>
  <c r="K27" i="28"/>
  <c r="K13" i="28"/>
  <c r="K29" i="28"/>
  <c r="K38" i="28"/>
  <c r="K6" i="28"/>
  <c r="K34" i="28"/>
  <c r="K22" i="28"/>
  <c r="K26" i="28"/>
  <c r="I5" i="28"/>
  <c r="K10" i="28"/>
  <c r="K32" i="28"/>
  <c r="K16" i="28"/>
  <c r="K22" i="37"/>
  <c r="K38" i="37"/>
  <c r="K34" i="37"/>
  <c r="K12" i="37"/>
  <c r="K26" i="37"/>
  <c r="K27" i="37"/>
  <c r="K18" i="37"/>
  <c r="K15" i="37"/>
  <c r="K14" i="37"/>
  <c r="I5" i="37"/>
  <c r="H44" i="37"/>
  <c r="K31" i="37"/>
  <c r="K20" i="37"/>
  <c r="K42" i="37"/>
  <c r="K23" i="37"/>
  <c r="K8" i="37"/>
  <c r="K24" i="37"/>
  <c r="K40" i="37"/>
  <c r="K17" i="37"/>
  <c r="K33" i="37"/>
  <c r="K6" i="37"/>
  <c r="K15" i="34"/>
  <c r="K38" i="34"/>
  <c r="K6" i="34"/>
  <c r="K18" i="34"/>
  <c r="K9" i="15"/>
  <c r="K6" i="15"/>
  <c r="K10" i="15"/>
  <c r="K8" i="15"/>
  <c r="K5" i="44"/>
  <c r="K17" i="20"/>
  <c r="K35" i="20"/>
  <c r="K11" i="20"/>
  <c r="K29" i="20"/>
  <c r="K9" i="20"/>
  <c r="K27" i="20"/>
  <c r="K23" i="20"/>
  <c r="K42" i="20"/>
  <c r="K26" i="20"/>
  <c r="K6" i="20"/>
  <c r="K14" i="20"/>
  <c r="K16" i="20"/>
  <c r="K36" i="20"/>
  <c r="K20" i="20"/>
  <c r="K32" i="17"/>
  <c r="K15" i="17"/>
  <c r="K29" i="17"/>
  <c r="K11" i="17"/>
  <c r="K23" i="17"/>
  <c r="K7" i="17"/>
  <c r="K9" i="17"/>
  <c r="K25" i="17"/>
  <c r="K41" i="17"/>
  <c r="K38" i="17"/>
  <c r="K30" i="17"/>
  <c r="K42" i="17"/>
  <c r="K10" i="17"/>
  <c r="K28" i="17"/>
  <c r="K12" i="17"/>
  <c r="K40" i="8"/>
  <c r="K24" i="8"/>
  <c r="K8" i="8"/>
  <c r="K37" i="8"/>
  <c r="K29" i="8"/>
  <c r="K21" i="8"/>
  <c r="K9" i="8"/>
  <c r="K25" i="8"/>
  <c r="K41"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41" i="25"/>
  <c r="K22" i="25"/>
  <c r="K42" i="25"/>
  <c r="K26" i="25"/>
  <c r="K16" i="25"/>
  <c r="K24" i="25"/>
  <c r="K40" i="25"/>
  <c r="K18" i="25"/>
  <c r="K36" i="25"/>
  <c r="K20" i="25"/>
  <c r="K9" i="22"/>
  <c r="K11" i="22"/>
  <c r="K39" i="22"/>
  <c r="K41" i="22"/>
  <c r="K43" i="22"/>
  <c r="K33" i="22"/>
  <c r="K21" i="22"/>
  <c r="K37" i="22"/>
  <c r="K24" i="22"/>
  <c r="K8" i="22"/>
  <c r="I5" i="22"/>
  <c r="K12" i="22"/>
  <c r="K14" i="22"/>
  <c r="K42" i="22"/>
  <c r="K26" i="22"/>
  <c r="K10" i="22"/>
  <c r="K31" i="12"/>
  <c r="K15" i="12"/>
  <c r="K17" i="12"/>
  <c r="K22" i="12"/>
  <c r="K14" i="12"/>
  <c r="K6" i="12"/>
  <c r="K26" i="12"/>
  <c r="K16" i="12"/>
  <c r="K35" i="40"/>
  <c r="K10" i="40"/>
  <c r="K38" i="40"/>
  <c r="K13" i="40"/>
  <c r="K30" i="40"/>
  <c r="K18" i="40"/>
  <c r="K20" i="40"/>
  <c r="K37" i="40"/>
  <c r="K28" i="40"/>
  <c r="K33" i="40"/>
  <c r="K14" i="40"/>
  <c r="K36" i="40"/>
  <c r="K15" i="40"/>
  <c r="K8" i="40"/>
  <c r="K40" i="40"/>
  <c r="K13" i="30"/>
  <c r="K31" i="30"/>
  <c r="K43" i="30"/>
  <c r="K40" i="30"/>
  <c r="K30" i="30"/>
  <c r="K28" i="30"/>
  <c r="K18" i="30"/>
  <c r="I5" i="42"/>
  <c r="K19" i="42"/>
  <c r="K27" i="42"/>
  <c r="K18" i="42"/>
  <c r="K38" i="42"/>
  <c r="K43" i="42"/>
  <c r="K16" i="42"/>
  <c r="K9" i="42"/>
  <c r="K25" i="42"/>
  <c r="K41" i="42"/>
  <c r="K21" i="39"/>
  <c r="K31" i="39"/>
  <c r="K11" i="39"/>
  <c r="I5" i="39"/>
  <c r="K18" i="39"/>
  <c r="K15" i="39"/>
  <c r="K10" i="39"/>
  <c r="K38" i="39"/>
  <c r="K27" i="39"/>
  <c r="K14" i="39"/>
  <c r="K36" i="39"/>
  <c r="K19" i="39"/>
  <c r="K39" i="39"/>
  <c r="K32" i="39"/>
  <c r="K25" i="39"/>
  <c r="K41" i="39"/>
  <c r="K41" i="36"/>
  <c r="K29" i="36"/>
  <c r="K22" i="36"/>
  <c r="K34" i="36"/>
  <c r="K25" i="36"/>
  <c r="K12" i="36"/>
  <c r="K42" i="36"/>
  <c r="K43" i="36"/>
  <c r="K26" i="36"/>
  <c r="K7" i="36"/>
  <c r="K32" i="36"/>
  <c r="K40" i="33"/>
  <c r="K34" i="33"/>
  <c r="K36" i="33"/>
  <c r="K26" i="33"/>
  <c r="K28" i="33"/>
  <c r="K42" i="33"/>
  <c r="K20" i="33"/>
  <c r="K38" i="33"/>
  <c r="K22" i="33"/>
  <c r="K6" i="33"/>
  <c r="K15" i="33"/>
  <c r="K31" i="33"/>
  <c r="K13" i="33"/>
  <c r="K23" i="33"/>
  <c r="K41" i="33"/>
  <c r="K21" i="33"/>
  <c r="K39" i="33"/>
  <c r="K19" i="33"/>
  <c r="K35" i="33"/>
  <c r="K40" i="52"/>
  <c r="K33" i="52"/>
  <c r="K9" i="52"/>
  <c r="K24" i="52"/>
  <c r="K17" i="52"/>
  <c r="K36" i="52"/>
  <c r="K41" i="52"/>
  <c r="K38" i="52"/>
  <c r="K31" i="52"/>
  <c r="K8" i="52"/>
  <c r="K20" i="52"/>
  <c r="K32" i="52"/>
  <c r="K18" i="52"/>
  <c r="K29" i="43"/>
  <c r="K19" i="43"/>
  <c r="I5" i="43"/>
  <c r="K17" i="43"/>
  <c r="K14" i="43"/>
  <c r="K36" i="43"/>
  <c r="K27" i="43"/>
  <c r="K12" i="43"/>
  <c r="K39" i="43"/>
  <c r="I5" i="31"/>
  <c r="K24" i="31"/>
  <c r="K38" i="31"/>
  <c r="K22" i="31"/>
  <c r="K43" i="31"/>
  <c r="K13" i="31"/>
  <c r="K41" i="31"/>
  <c r="K31" i="31"/>
  <c r="K21" i="31"/>
  <c r="K29" i="31"/>
  <c r="K17" i="31"/>
  <c r="K33" i="31"/>
  <c r="K36" i="31"/>
  <c r="K20" i="31"/>
  <c r="K10" i="31"/>
  <c r="K18" i="31"/>
  <c r="K43" i="41"/>
  <c r="K12" i="41"/>
  <c r="K38" i="41"/>
  <c r="K21" i="41"/>
  <c r="K22" i="41"/>
  <c r="K11" i="41"/>
  <c r="K39" i="41"/>
  <c r="K28" i="41"/>
  <c r="K19" i="41"/>
  <c r="K10" i="41"/>
  <c r="K30" i="41"/>
  <c r="K13" i="41"/>
  <c r="K35" i="41"/>
  <c r="K16" i="41"/>
  <c r="K32" i="41"/>
  <c r="K9" i="41"/>
  <c r="K25" i="41"/>
  <c r="K41" i="41"/>
  <c r="K35" i="35"/>
  <c r="K37" i="35"/>
  <c r="K19" i="35"/>
  <c r="K26" i="35"/>
  <c r="K18" i="35"/>
  <c r="K22" i="35"/>
  <c r="K42" i="35"/>
  <c r="K30" i="35"/>
  <c r="K33" i="35"/>
  <c r="K25" i="35"/>
  <c r="K9" i="35"/>
  <c r="K27" i="35"/>
  <c r="K7" i="35"/>
  <c r="K23" i="35"/>
  <c r="K39" i="35"/>
  <c r="K20" i="35"/>
  <c r="K10" i="35"/>
  <c r="K11" i="32"/>
  <c r="K27" i="32"/>
  <c r="K7" i="32"/>
  <c r="K9" i="32"/>
  <c r="K15" i="32"/>
  <c r="K33" i="32"/>
  <c r="K31"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33" i="23"/>
  <c r="K6" i="23"/>
  <c r="K42" i="23"/>
  <c r="K20" i="23"/>
  <c r="I5" i="29"/>
  <c r="K21" i="29"/>
  <c r="K23" i="29"/>
  <c r="K25" i="29"/>
  <c r="K41" i="29"/>
  <c r="K29" i="29"/>
  <c r="K13" i="29"/>
  <c r="K31" i="29"/>
  <c r="K19" i="29"/>
  <c r="K35" i="29"/>
  <c r="K38" i="29"/>
  <c r="K6" i="29"/>
  <c r="K32" i="29"/>
  <c r="K42" i="29"/>
  <c r="K34" i="29"/>
  <c r="K14" i="29"/>
  <c r="K30" i="29"/>
  <c r="K8" i="29"/>
  <c r="K28" i="29"/>
  <c r="K12" i="29"/>
  <c r="K28" i="50"/>
  <c r="K12" i="50"/>
  <c r="K29" i="50"/>
  <c r="K18" i="50"/>
  <c r="K9" i="50"/>
  <c r="K37"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35" i="21"/>
  <c r="K19" i="21"/>
  <c r="K39" i="21"/>
  <c r="K7" i="21"/>
  <c r="K36" i="21"/>
  <c r="K28" i="21"/>
  <c r="K20" i="21"/>
  <c r="K12" i="21"/>
  <c r="K42" i="21"/>
  <c r="K34" i="21"/>
  <c r="K26" i="21"/>
  <c r="K18" i="21"/>
  <c r="I5" i="19"/>
  <c r="K32" i="19"/>
  <c r="K16" i="19"/>
  <c r="K21" i="19"/>
  <c r="K37" i="19"/>
  <c r="K19" i="19"/>
  <c r="K11" i="19"/>
  <c r="K29" i="19"/>
  <c r="K9" i="19"/>
  <c r="K27" i="19"/>
  <c r="K7" i="19"/>
  <c r="K23" i="19"/>
  <c r="K39" i="19"/>
  <c r="K22" i="19"/>
  <c r="K6" i="19"/>
  <c r="K34" i="19"/>
  <c r="K42" i="19"/>
  <c r="K12" i="19"/>
  <c r="K19" i="38"/>
  <c r="K39" i="38"/>
  <c r="K29" i="38"/>
  <c r="K13" i="38"/>
  <c r="K26" i="38"/>
  <c r="K35" i="38"/>
  <c r="K38" i="38"/>
  <c r="K43" i="38"/>
  <c r="K16" i="38"/>
  <c r="K32" i="38"/>
  <c r="K9" i="38"/>
  <c r="K25" i="38"/>
  <c r="K41" i="38"/>
  <c r="K21" i="26"/>
  <c r="K31" i="26"/>
  <c r="K27" i="26"/>
  <c r="K43" i="26"/>
  <c r="K15" i="26"/>
  <c r="K17" i="26"/>
  <c r="K33" i="26"/>
  <c r="K20" i="26"/>
  <c r="K10" i="26"/>
  <c r="K30" i="26"/>
  <c r="K36" i="26"/>
  <c r="I5" i="26"/>
  <c r="K28" i="26"/>
  <c r="K6" i="26"/>
  <c r="K24" i="26"/>
  <c r="K8" i="26"/>
  <c r="K31" i="24"/>
  <c r="K13" i="24"/>
  <c r="K29" i="24"/>
  <c r="K21" i="24"/>
  <c r="K39" i="24"/>
  <c r="K23" i="24"/>
  <c r="K41" i="24"/>
  <c r="K19" i="24"/>
  <c r="K35" i="24"/>
  <c r="K36" i="24"/>
  <c r="K6" i="24"/>
  <c r="K28" i="24"/>
  <c r="K38" i="24"/>
  <c r="K12" i="24"/>
  <c r="K30" i="24"/>
  <c r="K10" i="24"/>
  <c r="K32" i="24"/>
  <c r="K16" i="24"/>
  <c r="K31" i="28"/>
  <c r="K19" i="28"/>
  <c r="K35" i="28"/>
  <c r="K7" i="28"/>
  <c r="K25" i="28"/>
  <c r="K43" i="28"/>
  <c r="K23" i="28"/>
  <c r="K41" i="28"/>
  <c r="K21" i="28"/>
  <c r="K18" i="28"/>
  <c r="K28" i="28"/>
  <c r="K12" i="28"/>
  <c r="K36" i="28"/>
  <c r="K14" i="28"/>
  <c r="K42" i="28"/>
  <c r="K20" i="28"/>
  <c r="K40" i="28"/>
  <c r="K24" i="28"/>
  <c r="K21" i="37"/>
  <c r="K39" i="37"/>
  <c r="K29" i="37"/>
  <c r="K11" i="37"/>
  <c r="K7" i="37"/>
  <c r="K43" i="37"/>
  <c r="K36" i="37"/>
  <c r="K37" i="37"/>
  <c r="K28" i="37"/>
  <c r="K19" i="37"/>
  <c r="K10" i="37"/>
  <c r="K30" i="37"/>
  <c r="K13" i="37"/>
  <c r="K35" i="37"/>
  <c r="K16" i="37"/>
  <c r="K32" i="37"/>
  <c r="K9" i="37"/>
  <c r="K25" i="37"/>
  <c r="K41" i="37"/>
  <c r="K17" i="34"/>
  <c r="K35" i="34"/>
  <c r="K11" i="34"/>
  <c r="K29" i="34"/>
  <c r="K27" i="34"/>
  <c r="K36" i="34"/>
  <c r="K28" i="34"/>
  <c r="K40" i="34"/>
  <c r="K42" i="34"/>
  <c r="K26" i="34"/>
  <c r="K10" i="34"/>
  <c r="K13" i="15"/>
  <c r="K39" i="15"/>
  <c r="K21" i="15"/>
  <c r="K30" i="15"/>
  <c r="K38" i="15"/>
  <c r="K14" i="15"/>
  <c r="K18" i="15"/>
  <c r="K26" i="15"/>
  <c r="K36" i="15"/>
  <c r="K20" i="15"/>
  <c r="I5" i="15"/>
  <c r="K16" i="15"/>
  <c r="I5" i="20"/>
  <c r="K19" i="20"/>
  <c r="K37" i="20"/>
  <c r="K25" i="20"/>
  <c r="K43" i="20"/>
  <c r="K13" i="20"/>
  <c r="K41" i="20"/>
  <c r="K15" i="20"/>
  <c r="K31" i="20"/>
  <c r="K34" i="20"/>
  <c r="K10" i="20"/>
  <c r="K18" i="20"/>
  <c r="K30" i="20"/>
  <c r="K40" i="20"/>
  <c r="K24" i="20"/>
  <c r="K8" i="20"/>
  <c r="K28" i="20"/>
  <c r="K12" i="20"/>
  <c r="K40" i="17"/>
  <c r="K24" i="17"/>
  <c r="K8" i="17"/>
  <c r="K43" i="17"/>
  <c r="K31" i="17"/>
  <c r="K13" i="17"/>
  <c r="K37" i="17"/>
  <c r="K21" i="17"/>
  <c r="K39" i="17"/>
  <c r="K17" i="17"/>
  <c r="K33" i="17"/>
  <c r="K6" i="17"/>
  <c r="K14" i="17"/>
  <c r="K22" i="17"/>
  <c r="K26" i="17"/>
  <c r="K34" i="17"/>
  <c r="K36" i="17"/>
  <c r="K20" i="17"/>
  <c r="I5" i="8"/>
  <c r="K32" i="8"/>
  <c r="K16" i="8"/>
  <c r="K13" i="8"/>
  <c r="K19" i="8"/>
  <c r="K11" i="8"/>
  <c r="K43" i="8"/>
  <c r="K15" i="8"/>
  <c r="K31" i="8"/>
  <c r="K7" i="8"/>
  <c r="K23" i="8"/>
  <c r="K39" i="8"/>
  <c r="K26" i="8"/>
  <c r="K30" i="8"/>
  <c r="K38" i="8"/>
  <c r="K6" i="8"/>
  <c r="K28" i="8"/>
  <c r="H44" i="21" l="1"/>
  <c r="H44" i="41"/>
  <c r="H44" i="25"/>
  <c r="H44" i="29"/>
  <c r="H44" i="20"/>
  <c r="H44" i="26"/>
  <c r="H44" i="8"/>
  <c r="H44" i="36"/>
  <c r="H44" i="22"/>
  <c r="H44" i="33"/>
  <c r="H44" i="42"/>
  <c r="H44" i="40"/>
  <c r="H44" i="24"/>
  <c r="H44" i="17"/>
  <c r="H44" i="51"/>
  <c r="H44" i="31"/>
  <c r="I44" i="26"/>
  <c r="H44" i="19"/>
  <c r="H44" i="39"/>
  <c r="H44" i="28"/>
  <c r="H44" i="32"/>
  <c r="I5" i="51"/>
  <c r="I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6" i="44"/>
  <c r="Q16"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5" i="44" l="1"/>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D24" i="46" s="1"/>
  <c r="W23" i="48"/>
  <c r="Y16" i="48"/>
  <c r="W16" i="48"/>
  <c r="U16" i="48"/>
  <c r="R44" i="48"/>
  <c r="S5" i="48"/>
  <c r="D44" i="46" l="1"/>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<sst xmlns="http://schemas.openxmlformats.org/spreadsheetml/2006/main" count="7817" uniqueCount="613">
  <si>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</si>
  <si>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</si>
  <si>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</si>
  <si>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</si>
  <si>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</si>
  <si>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</si>
  <si>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</si>
  <si>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</si>
  <si>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</si>
  <si>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</si>
  <si>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</si>
  <si>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</si>
  <si>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</si>
  <si>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</si>
  <si>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</si>
  <si>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</si>
  <si>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</si>
  <si>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</si>
  <si>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</si>
  <si>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</si>
  <si>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</si>
  <si>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</si>
  <si>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</si>
  <si>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</si>
  <si>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</si>
  <si>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</si>
  <si>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</si>
  <si>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</si>
  <si>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</si>
  <si>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</si>
  <si>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</si>
  <si>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</si>
  <si>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</si>
  <si>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</si>
  <si>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</si>
  <si>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</si>
  <si>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</si>
  <si>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</si>
  <si>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</si>
  <si>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</si>
  <si>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</si>
  <si>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</si>
  <si>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</si>
  <si>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</si>
  <si>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</si>
  <si>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</si>
  <si>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</si>
  <si>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</si>
  <si>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</si>
  <si>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</si>
  <si>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</si>
  <si>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</si>
  <si>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</si>
  <si>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</si>
  <si>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</si>
  <si>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</si>
  <si>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</si>
  <si>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</si>
  <si>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</si>
  <si>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</si>
  <si>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</si>
  <si>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</si>
  <si>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</si>
  <si>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</si>
  <si>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</si>
  <si>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</si>
  <si>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</si>
  <si>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</si>
  <si>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</si>
  <si>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</si>
  <si>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</si>
  <si>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</si>
  <si>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</si>
  <si>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</si>
  <si>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</si>
  <si>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</si>
  <si>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</si>
  <si>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</si>
  <si>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</si>
  <si>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</si>
  <si>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</si>
  <si>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</si>
  <si>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</si>
  <si>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</si>
  <si>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</si>
  <si>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</si>
  <si>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</si>
  <si>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</si>
  <si>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</si>
  <si>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</si>
  <si>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</si>
  <si>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</si>
  <si>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</si>
  <si>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</si>
  <si>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</si>
  <si>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</si>
  <si>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</si>
  <si>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</si>
  <si>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</si>
  <si>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</si>
  <si>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</si>
  <si>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</si>
  <si>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</si>
  <si>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</si>
  <si>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</si>
  <si>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</si>
  <si>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</si>
  <si>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</si>
  <si>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</si>
  <si>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</si>
  <si>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</si>
  <si>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</si>
  <si>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</si>
  <si>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</si>
  <si>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</si>
  <si>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</si>
  <si>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</si>
  <si>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</si>
  <si>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</si>
  <si>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</si>
  <si>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</si>
  <si>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</si>
  <si>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</si>
  <si>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</si>
  <si>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</si>
  <si>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</si>
  <si>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</si>
  <si>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</si>
  <si>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</si>
  <si>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</si>
  <si>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</si>
  <si>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</si>
  <si>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</si>
  <si>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</si>
  <si>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</si>
  <si>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</si>
  <si>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</si>
  <si>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</si>
  <si>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</si>
  <si>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</si>
  <si>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</si>
  <si>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</si>
  <si>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</si>
  <si>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</si>
  <si>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</si>
  <si>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</si>
  <si>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</si>
  <si>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</si>
  <si>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</si>
  <si>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</si>
  <si>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</si>
  <si>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</si>
  <si>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</si>
  <si>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</si>
  <si>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</si>
  <si>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</si>
  <si>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</si>
  <si>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</si>
  <si>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</si>
  <si>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</si>
  <si>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</si>
  <si>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</si>
  <si>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</si>
  <si>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</si>
  <si>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</si>
  <si>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</si>
  <si>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</si>
  <si>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</si>
  <si>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</si>
  <si>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</si>
  <si>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</si>
  <si>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</si>
  <si>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</si>
  <si>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</si>
  <si>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</si>
  <si>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</si>
  <si>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</si>
  <si>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</si>
  <si>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</si>
  <si>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</si>
  <si>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</si>
  <si>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</si>
  <si>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</si>
  <si>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</si>
  <si>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</si>
  <si>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</si>
  <si>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</si>
  <si>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</si>
  <si>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</si>
  <si>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</si>
  <si>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</si>
  <si>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</si>
  <si>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</si>
  <si>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</si>
  <si>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</si>
  <si>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</si>
  <si>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</si>
  <si>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</si>
  <si>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</si>
  <si>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</si>
  <si>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</si>
  <si>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</si>
  <si>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</si>
  <si>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</si>
  <si>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</si>
  <si>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</si>
  <si>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</si>
  <si>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</si>
  <si>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</si>
  <si>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</si>
  <si>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</si>
  <si>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</si>
  <si>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</si>
  <si>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</si>
  <si>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</si>
  <si>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</si>
  <si>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</si>
  <si>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</si>
  <si>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</si>
  <si>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</si>
  <si>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</si>
  <si>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</si>
  <si>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</si>
  <si>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</si>
  <si>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</si>
  <si>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</si>
  <si>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</si>
  <si>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</si>
  <si>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</si>
  <si>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</si>
  <si>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</si>
  <si>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</si>
  <si>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</si>
  <si>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</si>
  <si>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</si>
  <si>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</si>
  <si>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</si>
  <si>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</si>
  <si>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</si>
  <si>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</si>
  <si>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</si>
  <si>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</si>
  <si>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</si>
  <si>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</si>
  <si>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</si>
  <si>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</si>
  <si>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</si>
  <si>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</si>
  <si>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</si>
  <si>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</si>
  <si>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</si>
  <si>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</si>
  <si>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</si>
  <si>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</si>
  <si>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</si>
  <si>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</si>
  <si>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</si>
  <si>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</si>
  <si>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</si>
  <si>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</si>
  <si>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</si>
  <si>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</si>
  <si>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</si>
  <si>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</si>
  <si>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</si>
  <si>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</si>
  <si>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</si>
  <si>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</si>
  <si>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</si>
  <si>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</si>
  <si>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</si>
  <si>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</si>
  <si>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</si>
  <si>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</si>
  <si>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</si>
  <si>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</si>
  <si>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</si>
  <si>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</si>
  <si>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</si>
  <si>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</si>
  <si>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</si>
  <si>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</si>
  <si>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</si>
  <si>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</si>
  <si>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</si>
  <si>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</si>
  <si>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</si>
  <si>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</si>
  <si>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</si>
  <si>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</si>
  <si>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</si>
  <si>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</si>
  <si>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</si>
  <si>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</si>
  <si>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</si>
  <si>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</si>
  <si>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</si>
  <si>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</si>
  <si>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</si>
  <si>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</si>
  <si>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</si>
  <si>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</si>
  <si>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</si>
  <si>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</si>
  <si>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</si>
  <si>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</si>
  <si>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</si>
  <si>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</si>
  <si>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</si>
  <si>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</si>
  <si>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</si>
  <si>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</si>
  <si>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</si>
  <si>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</si>
  <si>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</si>
  <si>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</si>
  <si>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</si>
  <si>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</si>
  <si>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</si>
  <si>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</si>
  <si>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</si>
  <si>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</si>
  <si>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</si>
  <si>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</si>
  <si>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</si>
  <si>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</si>
  <si>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</si>
  <si>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</si>
  <si>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</si>
  <si>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</si>
  <si>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</si>
  <si>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</si>
  <si>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</si>
  <si>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</si>
  <si>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</si>
  <si>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</si>
  <si>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</si>
  <si>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</si>
  <si>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</si>
  <si>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</si>
  <si>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</si>
  <si>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</si>
  <si>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</si>
  <si>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</si>
  <si>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</si>
  <si>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</si>
  <si>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</si>
  <si>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</si>
  <si>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</si>
  <si>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</si>
  <si>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</si>
  <si>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</si>
  <si>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</si>
  <si>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</si>
  <si>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</si>
  <si>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</si>
  <si>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</si>
  <si>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</si>
  <si>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</si>
  <si>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</si>
  <si>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</si>
  <si>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</si>
  <si>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</si>
  <si>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</si>
  <si>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</si>
  <si>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</si>
  <si>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</si>
  <si>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</si>
  <si>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</si>
  <si>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</si>
  <si>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</si>
  <si>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</si>
  <si>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</si>
  <si>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</si>
  <si>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</si>
  <si>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</si>
  <si>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</si>
  <si>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</si>
  <si>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</si>
  <si>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</si>
  <si>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</si>
  <si>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</si>
  <si>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</si>
  <si>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</si>
  <si>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</si>
  <si>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</si>
  <si>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</si>
  <si>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</si>
  <si>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</si>
  <si>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</si>
  <si>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</si>
  <si>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</si>
  <si>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</si>
  <si>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</si>
  <si>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</si>
  <si>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</si>
  <si>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</si>
  <si>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</si>
  <si>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</si>
  <si>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</si>
  <si>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</si>
  <si>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</si>
  <si>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</si>
  <si>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</si>
  <si>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</si>
  <si>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</si>
  <si>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</si>
  <si>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</si>
  <si>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</si>
  <si>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</si>
  <si>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</si>
  <si>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</si>
  <si>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</si>
  <si>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</si>
  <si>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</si>
  <si>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</si>
  <si>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</si>
  <si>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</si>
  <si>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</si>
  <si>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</si>
  <si>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</si>
  <si>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</si>
  <si>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</si>
  <si>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</si>
  <si>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</si>
  <si>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</si>
  <si>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</si>
  <si>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</si>
  <si>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</si>
  <si>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</si>
  <si>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</si>
  <si>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</si>
  <si>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</si>
  <si>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</si>
  <si>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</si>
  <si>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</si>
  <si>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</si>
  <si>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</si>
  <si>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</si>
  <si>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</si>
  <si>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</si>
  <si>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</si>
  <si>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</si>
  <si>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</si>
  <si>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</si>
  <si>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</si>
  <si>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</si>
  <si>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</si>
  <si>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</si>
  <si>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</si>
  <si>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</si>
  <si>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</si>
  <si>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</si>
  <si>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</si>
  <si>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</si>
  <si>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</si>
  <si>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</si>
  <si>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</si>
  <si>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</si>
  <si>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</si>
  <si>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</si>
  <si>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</si>
  <si>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</si>
  <si>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</si>
  <si>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</si>
  <si>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</si>
  <si>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</si>
  <si>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</si>
  <si>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</si>
  <si>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</si>
  <si>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</si>
  <si>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</si>
  <si>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</si>
  <si>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</si>
  <si>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</si>
  <si>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</si>
  <si>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</si>
  <si>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</si>
  <si>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</si>
  <si>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</si>
  <si>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</si>
  <si>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</si>
  <si>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</si>
  <si>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</si>
  <si>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</si>
  <si>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</si>
  <si>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</si>
  <si>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</si>
  <si>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</si>
  <si>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</si>
  <si>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</si>
  <si>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</si>
  <si>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</si>
  <si>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</si>
  <si>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</si>
  <si>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</si>
  <si>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</si>
  <si>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</si>
  <si>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</si>
  <si>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</si>
  <si>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</si>
  <si>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</si>
  <si>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</si>
  <si>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</si>
  <si>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</si>
  <si>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</si>
  <si>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</si>
  <si>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</si>
  <si>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</si>
  <si>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</si>
  <si>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</si>
  <si>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</si>
  <si>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</si>
  <si>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</si>
  <si>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</si>
  <si>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</si>
  <si>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</si>
  <si>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</si>
  <si>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</si>
  <si>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</si>
  <si>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</si>
  <si>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</si>
  <si>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</si>
  <si>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</si>
  <si>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</si>
  <si>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</si>
  <si>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</si>
  <si>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</si>
  <si>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</si>
  <si>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</si>
  <si>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</si>
  <si>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</si>
  <si>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</si>
  <si>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</si>
  <si>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</si>
  <si>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</si>
  <si>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</si>
  <si>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</si>
  <si>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</si>
  <si>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</si>
  <si>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</si>
  <si>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</si>
  <si>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</si>
  <si>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</si>
  <si>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</si>
  <si>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</si>
  <si>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</si>
  <si>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</si>
  <si>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</si>
  <si>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</si>
  <si>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</si>
  <si>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</si>
  <si>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</si>
  <si>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</si>
  <si>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</si>
  <si>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</si>
  <si>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</si>
  <si>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</si>
  <si>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</si>
  <si>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</si>
  <si>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</si>
  <si>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</si>
  <si>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</si>
  <si>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</si>
  <si>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</si>
  <si>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</si>
  <si>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</si>
  <si>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</si>
  <si>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</si>
  <si>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</si>
  <si>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</si>
  <si>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</si>
  <si>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</si>
  <si>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</si>
  <si>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</si>
  <si>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</si>
  <si>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</si>
  <si>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</si>
  <si>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</si>
  <si>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</si>
  <si>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</si>
  <si>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</si>
  <si>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</si>
  <si>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</si>
  <si>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</si>
  <si>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</si>
  <si>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</si>
  <si>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</si>
  <si>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</si>
  <si>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</si>
  <si>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</si>
  <si>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</si>
  <si>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</si>
  <si>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</si>
  <si>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</si>
  <si>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</si>
  <si>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</si>
  <si>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</si>
  <si>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</si>
  <si>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</si>
  <si>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</si>
  <si>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</si>
  <si>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</si>
  <si>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</si>
  <si>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</si>
  <si>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</si>
  <si>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</si>
  <si>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</si>
  <si>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</si>
  <si>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</si>
  <si>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</si>
  <si>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</si>
  <si>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2015年高砂市産業連関表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</si>
</sst>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D45" sqref="D45"/>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18" t="str">
        <f>最終需要_まとめ!A46</f>
        <v>2015年高砂市産業連関表</v>
      </c>
      <c r="C45" s="463">
        <v>45158</v>
      </c>
    </row>
    <row r="46" spans="1:3" x14ac:dyDescent="0.2">
      <c r="A46" s="27" t="s">
        <v>190</v>
      </c>
      <c r="B46" s="237" t="str">
        <f>B45</f>
        <v>2015年高砂市産業連関表</v>
      </c>
      <c r="C46" s="24"/>
    </row>
    <row r="47" spans="1:3" x14ac:dyDescent="0.2">
      <c r="A47" s="28" t="s">
        <v>110</v>
      </c>
      <c r="B47" s="419" t="str">
        <f>B45</f>
        <v>2015年高砂市産業連関表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304</v>
      </c>
      <c r="S2" s="3" t="s">
        <v>153</v>
      </c>
      <c r="U2" s="64" t="s">
        <v>210</v>
      </c>
      <c r="W2" s="3" t="s">
        <v>130</v>
      </c>
      <c r="Y2" s="3" t="s">
        <v>154</v>
      </c>
    </row>
    <row r="3" spans="1:25" ht="44" x14ac:dyDescent="0.2">
      <c r="B3" s="65"/>
      <c r="C3" s="66" t="s">
        <v>228</v>
      </c>
      <c r="D3" s="66" t="s">
        <v>247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8.142116950407105E-3</v>
      </c>
      <c r="E5" s="77">
        <f t="shared" ref="E5:E38" si="0">$C$10*D5</f>
        <v>0.81421169504071056</v>
      </c>
      <c r="F5" s="76">
        <f>分析係数表!C8</f>
        <v>1.2703197330175442E-2</v>
      </c>
      <c r="G5" s="77">
        <f t="shared" ref="G5:G38" si="1">E5*F5</f>
        <v>1.0343091830638775E-2</v>
      </c>
      <c r="H5" s="77">
        <f t="array" ref="H5:H43">MMULT(逆行列係数!C5:AO43,'6'!G5:G43)</f>
        <v>1.0448434603571486E-2</v>
      </c>
      <c r="I5" s="77">
        <f t="shared" ref="I5:I38" si="2">C5+H5</f>
        <v>1.0448434603571486E-2</v>
      </c>
      <c r="J5" s="76">
        <f>分析係数表!G8</f>
        <v>0.12096774193548387</v>
      </c>
      <c r="K5" s="78">
        <f t="shared" ref="K5:K38" si="3">I5*J5</f>
        <v>1.2639235407546153E-3</v>
      </c>
      <c r="L5" s="79" t="s">
        <v>181</v>
      </c>
      <c r="M5" s="80" t="s">
        <v>181</v>
      </c>
      <c r="N5" s="81">
        <f>分析係数表!H8</f>
        <v>1.0105366169207868E-2</v>
      </c>
      <c r="O5" s="82">
        <f t="shared" ref="O5:O43" si="4">$M$44*N5</f>
        <v>0.17293763398466386</v>
      </c>
      <c r="P5" s="76">
        <f>分析係数表!C8</f>
        <v>1.2703197330175442E-2</v>
      </c>
      <c r="Q5" s="82">
        <f t="shared" ref="Q5:Q38" si="5">O5*P5</f>
        <v>2.1968608903208398E-3</v>
      </c>
      <c r="R5" s="83">
        <f t="array" ref="R5:R43">MMULT(逆行列係数!C5:AO43,'6'!Q5:Q43)</f>
        <v>2.8000936887668717E-3</v>
      </c>
      <c r="S5" s="84">
        <f t="shared" ref="S5:S38" si="6">I5+R5</f>
        <v>1.3248528292338357E-2</v>
      </c>
      <c r="T5" s="85">
        <f>分析係数表!F8</f>
        <v>0.45967741935483869</v>
      </c>
      <c r="U5" s="86">
        <f t="shared" ref="U5:U43" si="7">S5*T5</f>
        <v>6.0900492956716644E-3</v>
      </c>
      <c r="V5" s="87">
        <f>分析係数表!D8</f>
        <v>0.86693548387096775</v>
      </c>
      <c r="W5" s="167">
        <f t="shared" ref="W5:W43" si="8">ROUND(S5*V5,0)</f>
        <v>0</v>
      </c>
      <c r="X5" s="76">
        <f>分析係数表!E8</f>
        <v>0.59677419354838712</v>
      </c>
      <c r="Y5" s="166">
        <f t="shared" ref="Y5:Y43" si="9">ROUND(S5*X5,0)</f>
        <v>0</v>
      </c>
    </row>
    <row r="6" spans="1:25" x14ac:dyDescent="0.2">
      <c r="A6" s="6" t="s">
        <v>220</v>
      </c>
      <c r="B6" s="5" t="s">
        <v>266</v>
      </c>
      <c r="C6" s="90"/>
      <c r="D6" s="76">
        <f>投入係数表!H6</f>
        <v>0</v>
      </c>
      <c r="E6" s="77">
        <f t="shared" si="0"/>
        <v>0</v>
      </c>
      <c r="F6" s="76">
        <f>分析係数表!C9</f>
        <v>3.6231884057971064E-2</v>
      </c>
      <c r="G6" s="77">
        <f t="shared" si="1"/>
        <v>0</v>
      </c>
      <c r="H6" s="77">
        <v>9.0981776498676476E-5</v>
      </c>
      <c r="I6" s="77">
        <f t="shared" si="2"/>
        <v>9.0981776498676476E-5</v>
      </c>
      <c r="J6" s="76">
        <f>分析係数表!G9</f>
        <v>0.3125</v>
      </c>
      <c r="K6" s="78">
        <f t="shared" si="3"/>
        <v>2.8431805155836398E-5</v>
      </c>
      <c r="L6" s="79"/>
      <c r="M6" s="80"/>
      <c r="N6" s="81">
        <f>分析係数表!H9</f>
        <v>5.3491679763143819E-4</v>
      </c>
      <c r="O6" s="82">
        <f t="shared" si="4"/>
        <v>9.1542695051381358E-3</v>
      </c>
      <c r="P6" s="76">
        <f>分析係数表!C9</f>
        <v>3.6231884057971064E-2</v>
      </c>
      <c r="Q6" s="82">
        <f t="shared" si="5"/>
        <v>3.3167643134558511E-4</v>
      </c>
      <c r="R6" s="83">
        <v>3.8069630277865732E-4</v>
      </c>
      <c r="S6" s="84">
        <f t="shared" si="6"/>
        <v>4.7167807927733378E-4</v>
      </c>
      <c r="T6" s="85">
        <f>分析係数表!F9</f>
        <v>0.8125</v>
      </c>
      <c r="U6" s="86">
        <f t="shared" si="7"/>
        <v>3.8323843941283369E-4</v>
      </c>
      <c r="V6" s="87">
        <f>分析係数表!D9</f>
        <v>0</v>
      </c>
      <c r="W6" s="167">
        <f t="shared" si="8"/>
        <v>0</v>
      </c>
      <c r="X6" s="76">
        <f>分析係数表!E9</f>
        <v>0</v>
      </c>
      <c r="Y6" s="166">
        <f t="shared" si="9"/>
        <v>0</v>
      </c>
    </row>
    <row r="7" spans="1:25" x14ac:dyDescent="0.2">
      <c r="A7" s="6" t="s">
        <v>221</v>
      </c>
      <c r="B7" s="5" t="s">
        <v>267</v>
      </c>
      <c r="C7" s="90"/>
      <c r="D7" s="76">
        <f>投入係数表!H7</f>
        <v>0</v>
      </c>
      <c r="E7" s="77">
        <f t="shared" si="0"/>
        <v>0</v>
      </c>
      <c r="F7" s="76">
        <f>分析係数表!C10</f>
        <v>0.26183431952662717</v>
      </c>
      <c r="G7" s="77">
        <f t="shared" si="1"/>
        <v>0</v>
      </c>
      <c r="H7" s="77">
        <v>3.9881743965859321E-4</v>
      </c>
      <c r="I7" s="77">
        <f t="shared" si="2"/>
        <v>3.9881743965859321E-4</v>
      </c>
      <c r="J7" s="76">
        <f>分析係数表!G10</f>
        <v>0.17889908256880735</v>
      </c>
      <c r="K7" s="78">
        <f t="shared" si="3"/>
        <v>7.134807406736301E-5</v>
      </c>
      <c r="L7" s="79"/>
      <c r="M7" s="80"/>
      <c r="N7" s="81">
        <f>分析係数表!H10</f>
        <v>1.0159272513155222E-3</v>
      </c>
      <c r="O7" s="82">
        <f t="shared" si="4"/>
        <v>1.738601572681274E-2</v>
      </c>
      <c r="P7" s="76">
        <f>分析係数表!C10</f>
        <v>0.26183431952662717</v>
      </c>
      <c r="Q7" s="82">
        <f t="shared" si="5"/>
        <v>4.5522555971092516E-3</v>
      </c>
      <c r="R7" s="83">
        <v>6.8271772254771546E-3</v>
      </c>
      <c r="S7" s="84">
        <f t="shared" si="6"/>
        <v>7.225994665135748E-3</v>
      </c>
      <c r="T7" s="85">
        <f>分析係数表!F10</f>
        <v>0.51834862385321101</v>
      </c>
      <c r="U7" s="86">
        <f t="shared" si="7"/>
        <v>3.7455843906437592E-3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投入係数表!H8</f>
        <v>7.4019245003700959E-4</v>
      </c>
      <c r="E8" s="77">
        <f t="shared" si="0"/>
        <v>7.4019245003700954E-2</v>
      </c>
      <c r="F8" s="76">
        <f>分析係数表!C11</f>
        <v>1.7921757268741234E-2</v>
      </c>
      <c r="G8" s="77">
        <f t="shared" si="1"/>
        <v>1.3265549421718158E-3</v>
      </c>
      <c r="H8" s="77">
        <v>1.943735407864957E-2</v>
      </c>
      <c r="I8" s="77">
        <f t="shared" si="2"/>
        <v>1.943735407864957E-2</v>
      </c>
      <c r="J8" s="76">
        <f>分析係数表!G11</f>
        <v>0.34197730956239869</v>
      </c>
      <c r="K8" s="78">
        <f t="shared" si="3"/>
        <v>6.6471340528282971E-3</v>
      </c>
      <c r="L8" s="79"/>
      <c r="M8" s="80"/>
      <c r="N8" s="81">
        <f>分析係数表!H11</f>
        <v>-1.6586567368416687E-5</v>
      </c>
      <c r="O8" s="82">
        <f t="shared" si="4"/>
        <v>-2.8385331798877939E-4</v>
      </c>
      <c r="P8" s="76">
        <f>分析係数表!C11</f>
        <v>1.7921757268741234E-2</v>
      </c>
      <c r="Q8" s="82">
        <f t="shared" si="5"/>
        <v>-5.0871502649217237E-6</v>
      </c>
      <c r="R8" s="83">
        <v>1.1973676489490246E-2</v>
      </c>
      <c r="S8" s="84">
        <f t="shared" si="6"/>
        <v>3.1411030568139819E-2</v>
      </c>
      <c r="T8" s="85">
        <f>分析係数表!F11</f>
        <v>0.56401944894651534</v>
      </c>
      <c r="U8" s="86">
        <f t="shared" si="7"/>
        <v>1.771643215188437E-2</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投入係数表!H9</f>
        <v>2.9607698001480384E-3</v>
      </c>
      <c r="E9" s="77">
        <f t="shared" si="0"/>
        <v>0.29607698001480381</v>
      </c>
      <c r="F9" s="76">
        <f>分析係数表!C12</f>
        <v>0.1131360576170346</v>
      </c>
      <c r="G9" s="77">
        <f t="shared" si="1"/>
        <v>3.3496982270032449E-2</v>
      </c>
      <c r="H9" s="77">
        <v>3.4569818968628083E-2</v>
      </c>
      <c r="I9" s="77">
        <f t="shared" si="2"/>
        <v>3.4569818968628083E-2</v>
      </c>
      <c r="J9" s="76">
        <f>分析係数表!G12</f>
        <v>0.13242034500958361</v>
      </c>
      <c r="K9" s="78">
        <f t="shared" si="3"/>
        <v>4.5777473547445784E-3</v>
      </c>
      <c r="L9" s="79"/>
      <c r="M9" s="80"/>
      <c r="N9" s="81">
        <f>分析係数表!H12</f>
        <v>8.227352078918887E-2</v>
      </c>
      <c r="O9" s="82">
        <f t="shared" si="4"/>
        <v>1.4079834205538428</v>
      </c>
      <c r="P9" s="76">
        <f>分析係数表!C12</f>
        <v>0.1131360576170346</v>
      </c>
      <c r="Q9" s="82">
        <f t="shared" si="5"/>
        <v>0.15929369339160904</v>
      </c>
      <c r="R9" s="83">
        <v>0.17780114297507829</v>
      </c>
      <c r="S9" s="84">
        <f t="shared" si="6"/>
        <v>0.21237096194370636</v>
      </c>
      <c r="T9" s="85">
        <f>分析係数表!F12</f>
        <v>0.36784355120975581</v>
      </c>
      <c r="U9" s="86">
        <f t="shared" si="7"/>
        <v>7.8119288815204857E-2</v>
      </c>
      <c r="V9" s="87">
        <f>分析係数表!D12</f>
        <v>2.9306369621378371E-2</v>
      </c>
      <c r="W9" s="167">
        <f t="shared" si="8"/>
        <v>0</v>
      </c>
      <c r="X9" s="76">
        <f>分析係数表!E12</f>
        <v>2.9195255423761772E-2</v>
      </c>
      <c r="Y9" s="166">
        <f t="shared" si="9"/>
        <v>0</v>
      </c>
    </row>
    <row r="10" spans="1:25" x14ac:dyDescent="0.2">
      <c r="A10" s="6" t="s">
        <v>224</v>
      </c>
      <c r="B10" s="5" t="s">
        <v>28</v>
      </c>
      <c r="C10" s="75">
        <f>最終需要_まとめ!C11</f>
        <v>100</v>
      </c>
      <c r="D10" s="76">
        <f>投入係数表!H10</f>
        <v>0.2457438934122872</v>
      </c>
      <c r="E10" s="77">
        <f t="shared" si="0"/>
        <v>24.57438934122872</v>
      </c>
      <c r="F10" s="76">
        <f>分析係数表!C13</f>
        <v>0</v>
      </c>
      <c r="G10" s="77">
        <f t="shared" si="1"/>
        <v>0</v>
      </c>
      <c r="H10" s="77">
        <v>0</v>
      </c>
      <c r="I10" s="77">
        <f t="shared" si="2"/>
        <v>100</v>
      </c>
      <c r="J10" s="76">
        <f>分析係数表!G13</f>
        <v>0.24500370096225019</v>
      </c>
      <c r="K10" s="78">
        <f t="shared" si="3"/>
        <v>24.500370096225019</v>
      </c>
      <c r="L10" s="79"/>
      <c r="M10" s="80"/>
      <c r="N10" s="81">
        <f>分析係数表!H13</f>
        <v>1.2974842323943954E-2</v>
      </c>
      <c r="O10" s="82">
        <f t="shared" si="4"/>
        <v>0.22204425799672267</v>
      </c>
      <c r="P10" s="76">
        <f>分析係数表!C13</f>
        <v>0</v>
      </c>
      <c r="Q10" s="82">
        <f t="shared" si="5"/>
        <v>0</v>
      </c>
      <c r="R10" s="83">
        <v>0</v>
      </c>
      <c r="S10" s="84">
        <f t="shared" si="6"/>
        <v>100</v>
      </c>
      <c r="T10" s="85">
        <f>分析係数表!F13</f>
        <v>0.38341968911917096</v>
      </c>
      <c r="U10" s="86">
        <f t="shared" si="7"/>
        <v>38.341968911917093</v>
      </c>
      <c r="V10" s="87">
        <f>分析係数表!D13</f>
        <v>0.16062176165803108</v>
      </c>
      <c r="W10" s="167">
        <f t="shared" si="8"/>
        <v>16</v>
      </c>
      <c r="X10" s="76">
        <f>分析係数表!E13</f>
        <v>0.14729829755736493</v>
      </c>
      <c r="Y10" s="166">
        <f t="shared" si="9"/>
        <v>15</v>
      </c>
    </row>
    <row r="11" spans="1:25" x14ac:dyDescent="0.2">
      <c r="A11" s="6" t="s">
        <v>225</v>
      </c>
      <c r="B11" s="5" t="s">
        <v>268</v>
      </c>
      <c r="C11" s="90"/>
      <c r="D11" s="76">
        <f>投入係数表!H11</f>
        <v>6.6617320503330867E-3</v>
      </c>
      <c r="E11" s="77">
        <f t="shared" si="0"/>
        <v>0.66617320503330868</v>
      </c>
      <c r="F11" s="76">
        <f>分析係数表!C14</f>
        <v>0.20006209251785156</v>
      </c>
      <c r="G11" s="77">
        <f t="shared" si="1"/>
        <v>0.13327600537828749</v>
      </c>
      <c r="H11" s="77">
        <v>0.19166093510019241</v>
      </c>
      <c r="I11" s="77">
        <f t="shared" si="2"/>
        <v>0.19166093510019241</v>
      </c>
      <c r="J11" s="76">
        <f>分析係数表!G14</f>
        <v>0.15826840914802714</v>
      </c>
      <c r="K11" s="78">
        <f t="shared" si="3"/>
        <v>3.0333871294130729E-2</v>
      </c>
      <c r="L11" s="79"/>
      <c r="M11" s="80"/>
      <c r="N11" s="81">
        <f>分析係数表!H14</f>
        <v>1.0573936697365637E-3</v>
      </c>
      <c r="O11" s="82">
        <f t="shared" si="4"/>
        <v>1.8095649021784684E-2</v>
      </c>
      <c r="P11" s="76">
        <f>分析係数表!C14</f>
        <v>0.20006209251785156</v>
      </c>
      <c r="Q11" s="82">
        <f t="shared" si="5"/>
        <v>3.6202534087668575E-3</v>
      </c>
      <c r="R11" s="83">
        <v>1.7302762049957725E-2</v>
      </c>
      <c r="S11" s="84">
        <f t="shared" si="6"/>
        <v>0.20896369715015015</v>
      </c>
      <c r="T11" s="85">
        <f>分析係数表!F14</f>
        <v>0.29957275697411412</v>
      </c>
      <c r="U11" s="86">
        <f t="shared" si="7"/>
        <v>6.2599830862774319E-2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投入係数表!H12</f>
        <v>0.11398963730569948</v>
      </c>
      <c r="E12" s="77">
        <f t="shared" si="0"/>
        <v>11.398963730569948</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0.12943711300288341</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投入係数表!H13</f>
        <v>6.6617320503330867E-3</v>
      </c>
      <c r="E13" s="77">
        <f t="shared" si="0"/>
        <v>0.66617320503330868</v>
      </c>
      <c r="F13" s="76">
        <f>分析係数表!C16</f>
        <v>4.6443435489973539E-2</v>
      </c>
      <c r="G13" s="77">
        <f t="shared" si="1"/>
        <v>3.0939372273113386E-2</v>
      </c>
      <c r="H13" s="77">
        <v>4.1659059510638634E-2</v>
      </c>
      <c r="I13" s="77">
        <f t="shared" si="2"/>
        <v>4.1659059510638634E-2</v>
      </c>
      <c r="J13" s="76">
        <f>分析係数表!G16</f>
        <v>3.3687125057683433E-2</v>
      </c>
      <c r="K13" s="78">
        <f t="shared" si="3"/>
        <v>1.40337394752036E-3</v>
      </c>
      <c r="L13" s="79"/>
      <c r="M13" s="80"/>
      <c r="N13" s="81">
        <f>分析係数表!H16</f>
        <v>1.5193295709469685E-2</v>
      </c>
      <c r="O13" s="82">
        <f t="shared" si="4"/>
        <v>0.26000963927772192</v>
      </c>
      <c r="P13" s="76">
        <f>分析係数表!C16</f>
        <v>4.6443435489973539E-2</v>
      </c>
      <c r="Q13" s="82">
        <f t="shared" si="5"/>
        <v>1.2075740908566168E-2</v>
      </c>
      <c r="R13" s="83">
        <v>1.9165424182655939E-2</v>
      </c>
      <c r="S13" s="84">
        <f t="shared" si="6"/>
        <v>6.0824483693294573E-2</v>
      </c>
      <c r="T13" s="85">
        <f>分析係数表!F16</f>
        <v>0.28887863405629904</v>
      </c>
      <c r="U13" s="86">
        <f t="shared" si="7"/>
        <v>1.757089376649857E-2</v>
      </c>
      <c r="V13" s="87">
        <f>分析係数表!D16</f>
        <v>0</v>
      </c>
      <c r="W13" s="167">
        <f t="shared" si="8"/>
        <v>0</v>
      </c>
      <c r="X13" s="76">
        <f>分析係数表!E16</f>
        <v>0</v>
      </c>
      <c r="Y13" s="166">
        <f t="shared" si="9"/>
        <v>0</v>
      </c>
    </row>
    <row r="14" spans="1:25" x14ac:dyDescent="0.2">
      <c r="A14" s="6" t="s">
        <v>2</v>
      </c>
      <c r="B14" s="5" t="s">
        <v>365</v>
      </c>
      <c r="C14" s="90"/>
      <c r="D14" s="76">
        <f>投入係数表!H14</f>
        <v>1.0362694300518135E-2</v>
      </c>
      <c r="E14" s="77">
        <f t="shared" si="0"/>
        <v>1.0362694300518136</v>
      </c>
      <c r="F14" s="76">
        <f>分析係数表!C17</f>
        <v>4.6514856984171016E-2</v>
      </c>
      <c r="G14" s="77">
        <f t="shared" si="1"/>
        <v>4.8201924335928521E-2</v>
      </c>
      <c r="H14" s="77">
        <v>5.1545430055080416E-2</v>
      </c>
      <c r="I14" s="77">
        <f t="shared" si="2"/>
        <v>5.1545430055080416E-2</v>
      </c>
      <c r="J14" s="76">
        <f>分析係数表!G17</f>
        <v>0.21533442088091354</v>
      </c>
      <c r="K14" s="78">
        <f t="shared" si="3"/>
        <v>1.1099505329968376E-2</v>
      </c>
      <c r="L14" s="79"/>
      <c r="M14" s="80"/>
      <c r="N14" s="81">
        <f>分析係数表!H17</f>
        <v>2.6953171973677116E-3</v>
      </c>
      <c r="O14" s="82">
        <f t="shared" si="4"/>
        <v>4.6126164173176651E-2</v>
      </c>
      <c r="P14" s="76">
        <f>分析係数表!C17</f>
        <v>4.6514856984171016E-2</v>
      </c>
      <c r="Q14" s="82">
        <f t="shared" si="5"/>
        <v>2.1455519297437046E-3</v>
      </c>
      <c r="R14" s="83">
        <v>3.6366169367250127E-3</v>
      </c>
      <c r="S14" s="84">
        <f t="shared" si="6"/>
        <v>5.5182046991805428E-2</v>
      </c>
      <c r="T14" s="85">
        <f>分析係数表!F17</f>
        <v>0.33325565136331858</v>
      </c>
      <c r="U14" s="86">
        <f t="shared" si="7"/>
        <v>1.8389729013815373E-2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投入係数表!H15</f>
        <v>7.4019245003700959E-4</v>
      </c>
      <c r="E15" s="77">
        <f t="shared" si="0"/>
        <v>7.4019245003700954E-2</v>
      </c>
      <c r="F15" s="76">
        <f>分析係数表!C18</f>
        <v>0.85217062328572779</v>
      </c>
      <c r="G15" s="77">
        <f t="shared" si="1"/>
        <v>6.307702614994283E-2</v>
      </c>
      <c r="H15" s="77">
        <v>9.2787274961091099E-2</v>
      </c>
      <c r="I15" s="77">
        <f t="shared" si="2"/>
        <v>9.2787274961091099E-2</v>
      </c>
      <c r="J15" s="76">
        <f>分析係数表!G18</f>
        <v>0.21571921623052903</v>
      </c>
      <c r="K15" s="78">
        <f t="shared" si="3"/>
        <v>2.0015998230773165E-2</v>
      </c>
      <c r="L15" s="79"/>
      <c r="M15" s="80"/>
      <c r="N15" s="81">
        <f>分析係数表!H18</f>
        <v>4.022242586841047E-4</v>
      </c>
      <c r="O15" s="82">
        <f t="shared" si="4"/>
        <v>6.8834429612279003E-3</v>
      </c>
      <c r="P15" s="76">
        <f>分析係数表!C18</f>
        <v>0.85217062328572779</v>
      </c>
      <c r="Q15" s="82">
        <f t="shared" si="5"/>
        <v>5.8658678786213357E-3</v>
      </c>
      <c r="R15" s="83">
        <v>1.4953485738246087E-2</v>
      </c>
      <c r="S15" s="84">
        <f t="shared" si="6"/>
        <v>0.10774076069933719</v>
      </c>
      <c r="T15" s="85">
        <f>分析係数表!F18</f>
        <v>0.45957889739047864</v>
      </c>
      <c r="U15" s="86">
        <f t="shared" si="7"/>
        <v>4.9515380006212799E-2</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投入係数表!H16</f>
        <v>0</v>
      </c>
      <c r="E16" s="77">
        <f t="shared" si="0"/>
        <v>0</v>
      </c>
      <c r="F16" s="76">
        <f>分析係数表!C19</f>
        <v>5.907451152740395E-2</v>
      </c>
      <c r="G16" s="77">
        <f t="shared" si="1"/>
        <v>0</v>
      </c>
      <c r="H16" s="77">
        <v>1.110092500052023E-3</v>
      </c>
      <c r="I16" s="77">
        <f t="shared" si="2"/>
        <v>1.110092500052023E-3</v>
      </c>
      <c r="J16" s="76">
        <f>分析係数表!G19</f>
        <v>5.7619514930604236E-2</v>
      </c>
      <c r="K16" s="78">
        <f t="shared" si="3"/>
        <v>6.3962991381099319E-5</v>
      </c>
      <c r="L16" s="79"/>
      <c r="M16" s="80"/>
      <c r="N16" s="81">
        <f>分析係数表!H19</f>
        <v>-1.036660460526043E-4</v>
      </c>
      <c r="O16" s="82">
        <f t="shared" si="4"/>
        <v>-1.7740832374298712E-3</v>
      </c>
      <c r="P16" s="76">
        <f>分析係数表!C19</f>
        <v>5.907451152740395E-2</v>
      </c>
      <c r="Q16" s="82">
        <f t="shared" si="5"/>
        <v>-1.0480310066012504E-4</v>
      </c>
      <c r="R16" s="83">
        <v>2.6165948640976492E-4</v>
      </c>
      <c r="S16" s="84">
        <f t="shared" si="6"/>
        <v>1.371751986461788E-3</v>
      </c>
      <c r="T16" s="85">
        <f>分析係数表!F19</f>
        <v>0.24001121547735876</v>
      </c>
      <c r="U16" s="86">
        <f t="shared" si="7"/>
        <v>3.2923586160417509E-4</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投入係数表!H17</f>
        <v>0</v>
      </c>
      <c r="E17" s="77">
        <f t="shared" si="0"/>
        <v>0</v>
      </c>
      <c r="F17" s="76">
        <f>分析係数表!C20</f>
        <v>0.1238117647058824</v>
      </c>
      <c r="G17" s="77">
        <f t="shared" si="1"/>
        <v>0</v>
      </c>
      <c r="H17" s="77">
        <v>1.4004818555835093E-3</v>
      </c>
      <c r="I17" s="77">
        <f t="shared" si="2"/>
        <v>1.4004818555835093E-3</v>
      </c>
      <c r="J17" s="76">
        <f>分析係数表!G20</f>
        <v>0.1000078622533218</v>
      </c>
      <c r="K17" s="78">
        <f t="shared" si="3"/>
        <v>1.400591965014721E-4</v>
      </c>
      <c r="L17" s="79"/>
      <c r="M17" s="80"/>
      <c r="N17" s="81">
        <f>分析係数表!H20</f>
        <v>5.0174366289460479E-4</v>
      </c>
      <c r="O17" s="82">
        <f t="shared" si="4"/>
        <v>8.5865628691605758E-3</v>
      </c>
      <c r="P17" s="76">
        <f>分析係数表!C20</f>
        <v>0.1238117647058824</v>
      </c>
      <c r="Q17" s="82">
        <f t="shared" si="5"/>
        <v>1.0631175015887756E-3</v>
      </c>
      <c r="R17" s="83">
        <v>1.9593290751124927E-3</v>
      </c>
      <c r="S17" s="84">
        <f t="shared" si="6"/>
        <v>3.359810930696002E-3</v>
      </c>
      <c r="T17" s="85">
        <f>分析係数表!F20</f>
        <v>0.22289488167308752</v>
      </c>
      <c r="U17" s="86">
        <f t="shared" si="7"/>
        <v>7.4888465984143139E-4</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投入係数表!H18</f>
        <v>2.9607698001480384E-3</v>
      </c>
      <c r="E18" s="77">
        <f t="shared" si="0"/>
        <v>0.29607698001480381</v>
      </c>
      <c r="F18" s="76">
        <f>分析係数表!C21</f>
        <v>0.10123797610317908</v>
      </c>
      <c r="G18" s="77">
        <f t="shared" si="1"/>
        <v>2.9974234227440139E-2</v>
      </c>
      <c r="H18" s="77">
        <v>3.4550965459017029E-2</v>
      </c>
      <c r="I18" s="77">
        <f t="shared" si="2"/>
        <v>3.4550965459017029E-2</v>
      </c>
      <c r="J18" s="76">
        <f>分析係数表!G21</f>
        <v>0.28509532062391679</v>
      </c>
      <c r="K18" s="78">
        <f t="shared" si="3"/>
        <v>9.8503185754043338E-3</v>
      </c>
      <c r="L18" s="79"/>
      <c r="M18" s="80"/>
      <c r="N18" s="81">
        <f>分析係数表!H21</f>
        <v>8.3762165210504269E-4</v>
      </c>
      <c r="O18" s="82">
        <f t="shared" si="4"/>
        <v>1.4334592558433359E-2</v>
      </c>
      <c r="P18" s="76">
        <f>分析係数表!C21</f>
        <v>0.10123797610317908</v>
      </c>
      <c r="Q18" s="82">
        <f t="shared" si="5"/>
        <v>1.4512051388794851E-3</v>
      </c>
      <c r="R18" s="83">
        <v>3.3151227287198937E-3</v>
      </c>
      <c r="S18" s="84">
        <f t="shared" si="6"/>
        <v>3.7866088187736922E-2</v>
      </c>
      <c r="T18" s="85">
        <f>分析係数表!F21</f>
        <v>0.42576545349508954</v>
      </c>
      <c r="U18" s="86">
        <f t="shared" si="7"/>
        <v>1.6122072209336865E-2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投入係数表!H19</f>
        <v>0</v>
      </c>
      <c r="E19" s="77">
        <f t="shared" si="0"/>
        <v>0</v>
      </c>
      <c r="F19" s="76">
        <f>分析係数表!C22</f>
        <v>0.18558159091777837</v>
      </c>
      <c r="G19" s="77">
        <f t="shared" si="1"/>
        <v>0</v>
      </c>
      <c r="H19" s="77">
        <v>2.9507748807470259E-3</v>
      </c>
      <c r="I19" s="77">
        <f t="shared" si="2"/>
        <v>2.9507748807470259E-3</v>
      </c>
      <c r="J19" s="76">
        <f>分析係数表!G22</f>
        <v>0.19466002478672587</v>
      </c>
      <c r="K19" s="78">
        <f t="shared" si="3"/>
        <v>5.7439791142626414E-4</v>
      </c>
      <c r="L19" s="79"/>
      <c r="M19" s="80"/>
      <c r="N19" s="81">
        <f>分析係数表!H22</f>
        <v>4.1466418421041717E-5</v>
      </c>
      <c r="O19" s="82">
        <f t="shared" si="4"/>
        <v>7.0963329497194844E-4</v>
      </c>
      <c r="P19" s="76">
        <f>分析係数表!C22</f>
        <v>0.18558159091777837</v>
      </c>
      <c r="Q19" s="82">
        <f t="shared" si="5"/>
        <v>1.3169487584911929E-4</v>
      </c>
      <c r="R19" s="83">
        <v>1.2016163679994037E-3</v>
      </c>
      <c r="S19" s="84">
        <f t="shared" si="6"/>
        <v>4.1523912487464298E-3</v>
      </c>
      <c r="T19" s="85">
        <f>分析係数表!F22</f>
        <v>0.41305594660826944</v>
      </c>
      <c r="U19" s="86">
        <f t="shared" si="7"/>
        <v>1.7151698979388506E-3</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4.2577997698316905E-4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投入係数表!H21</f>
        <v>0</v>
      </c>
      <c r="E21" s="77">
        <f t="shared" si="0"/>
        <v>0</v>
      </c>
      <c r="F21" s="76">
        <f>分析係数表!C24</f>
        <v>0.34092150792205422</v>
      </c>
      <c r="G21" s="77">
        <f t="shared" si="1"/>
        <v>0</v>
      </c>
      <c r="H21" s="77">
        <v>3.4843911064565752E-3</v>
      </c>
      <c r="I21" s="77">
        <f t="shared" si="2"/>
        <v>3.4843911064565752E-3</v>
      </c>
      <c r="J21" s="76">
        <f>分析係数表!G24</f>
        <v>0.20813165537270087</v>
      </c>
      <c r="K21" s="78">
        <f t="shared" si="3"/>
        <v>7.252120889527238E-4</v>
      </c>
      <c r="L21" s="79"/>
      <c r="M21" s="80"/>
      <c r="N21" s="81">
        <f>分析係数表!H24</f>
        <v>3.0270485447360455E-4</v>
      </c>
      <c r="O21" s="82">
        <f t="shared" si="4"/>
        <v>5.1803230532952238E-3</v>
      </c>
      <c r="P21" s="76">
        <f>分析係数表!C24</f>
        <v>0.34092150792205422</v>
      </c>
      <c r="Q21" s="82">
        <f t="shared" si="5"/>
        <v>1.7660835468527878E-3</v>
      </c>
      <c r="R21" s="83">
        <v>6.010847275805746E-3</v>
      </c>
      <c r="S21" s="84">
        <f t="shared" si="6"/>
        <v>9.4952383822623221E-3</v>
      </c>
      <c r="T21" s="85">
        <f>分析係数表!F24</f>
        <v>0.39206195546950628</v>
      </c>
      <c r="U21" s="86">
        <f t="shared" si="7"/>
        <v>3.7227217277988776E-3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投入係数表!H22</f>
        <v>0</v>
      </c>
      <c r="E22" s="77">
        <f t="shared" si="0"/>
        <v>0</v>
      </c>
      <c r="F22" s="76">
        <f>分析係数表!C25</f>
        <v>1.146867511126326E-2</v>
      </c>
      <c r="G22" s="77">
        <f t="shared" si="1"/>
        <v>0</v>
      </c>
      <c r="H22" s="77">
        <v>2.2403859255121469E-4</v>
      </c>
      <c r="I22" s="77">
        <f t="shared" si="2"/>
        <v>2.2403859255121469E-4</v>
      </c>
      <c r="J22" s="76">
        <f>分析係数表!G25</f>
        <v>0.19668246445497631</v>
      </c>
      <c r="K22" s="78">
        <f t="shared" si="3"/>
        <v>4.4064462515997205E-5</v>
      </c>
      <c r="L22" s="79"/>
      <c r="M22" s="80"/>
      <c r="N22" s="81">
        <f>分析係数表!H25</f>
        <v>4.6442388631566723E-4</v>
      </c>
      <c r="O22" s="82">
        <f t="shared" si="4"/>
        <v>7.9478929036858222E-3</v>
      </c>
      <c r="P22" s="76">
        <f>分析係数表!C25</f>
        <v>1.146867511126326E-2</v>
      </c>
      <c r="Q22" s="82">
        <f t="shared" si="5"/>
        <v>9.1151801531487472E-5</v>
      </c>
      <c r="R22" s="83">
        <v>2.1689917674118657E-4</v>
      </c>
      <c r="S22" s="84">
        <f t="shared" si="6"/>
        <v>4.4093776929240124E-4</v>
      </c>
      <c r="T22" s="85">
        <f>分析係数表!F25</f>
        <v>0.34834123222748814</v>
      </c>
      <c r="U22" s="86">
        <f t="shared" si="7"/>
        <v>1.5359680589095492E-4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投入係数表!H23</f>
        <v>0</v>
      </c>
      <c r="E23" s="77">
        <f t="shared" si="0"/>
        <v>0</v>
      </c>
      <c r="F23" s="76">
        <f>分析係数表!C26</f>
        <v>9.1946569835300251E-2</v>
      </c>
      <c r="G23" s="77">
        <f t="shared" si="1"/>
        <v>0</v>
      </c>
      <c r="H23" s="77">
        <v>1.2113939038566229E-3</v>
      </c>
      <c r="I23" s="77">
        <f t="shared" si="2"/>
        <v>1.2113939038566229E-3</v>
      </c>
      <c r="J23" s="76">
        <f>分析係数表!G26</f>
        <v>0.19627813403747013</v>
      </c>
      <c r="K23" s="78">
        <f t="shared" si="3"/>
        <v>2.3777013503334442E-4</v>
      </c>
      <c r="L23" s="79"/>
      <c r="M23" s="80"/>
      <c r="N23" s="81">
        <f>分析係数表!H26</f>
        <v>9.5289829531553863E-3</v>
      </c>
      <c r="O23" s="82">
        <f t="shared" si="4"/>
        <v>0.16307373118455373</v>
      </c>
      <c r="P23" s="76">
        <f>分析係数表!C26</f>
        <v>9.1946569835300251E-2</v>
      </c>
      <c r="Q23" s="82">
        <f t="shared" si="5"/>
        <v>1.499407021266355E-2</v>
      </c>
      <c r="R23" s="83">
        <v>1.5652061393790107E-2</v>
      </c>
      <c r="S23" s="84">
        <f t="shared" si="6"/>
        <v>1.686345529764673E-2</v>
      </c>
      <c r="T23" s="85">
        <f>分析係数表!F26</f>
        <v>0.33471645919778698</v>
      </c>
      <c r="U23" s="86">
        <f t="shared" si="7"/>
        <v>5.6444760470684766E-3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投入係数表!H24</f>
        <v>0</v>
      </c>
      <c r="E24" s="77">
        <f t="shared" si="0"/>
        <v>0</v>
      </c>
      <c r="F24" s="76">
        <f>分析係数表!C27</f>
        <v>2.4623475974181241E-2</v>
      </c>
      <c r="G24" s="77">
        <f t="shared" si="1"/>
        <v>0</v>
      </c>
      <c r="H24" s="77">
        <v>9.0339212880902729E-5</v>
      </c>
      <c r="I24" s="77">
        <f t="shared" si="2"/>
        <v>9.0339212880902729E-5</v>
      </c>
      <c r="J24" s="76">
        <f>分析係数表!G27</f>
        <v>0.16949152542372881</v>
      </c>
      <c r="K24" s="78">
        <f t="shared" si="3"/>
        <v>1.5311730996763175E-5</v>
      </c>
      <c r="L24" s="79"/>
      <c r="M24" s="80"/>
      <c r="N24" s="81">
        <f>分析係数表!H27</f>
        <v>1.0092926243681554E-2</v>
      </c>
      <c r="O24" s="82">
        <f t="shared" si="4"/>
        <v>0.17272474399617227</v>
      </c>
      <c r="P24" s="76">
        <f>分析係数表!C27</f>
        <v>2.4623475974181241E-2</v>
      </c>
      <c r="Q24" s="82">
        <f t="shared" si="5"/>
        <v>4.2530835839363536E-3</v>
      </c>
      <c r="R24" s="83">
        <v>4.2973635857768049E-3</v>
      </c>
      <c r="S24" s="84">
        <f t="shared" si="6"/>
        <v>4.3877027986577079E-3</v>
      </c>
      <c r="T24" s="85">
        <f>分析係数表!F27</f>
        <v>0.31826741996233521</v>
      </c>
      <c r="U24" s="86">
        <f t="shared" si="7"/>
        <v>1.3964628492903063E-3</v>
      </c>
      <c r="V24" s="87">
        <f>分析係数表!D27</f>
        <v>0</v>
      </c>
      <c r="W24" s="167">
        <f t="shared" si="8"/>
        <v>0</v>
      </c>
      <c r="X24" s="76">
        <f>分析係数表!E27</f>
        <v>0</v>
      </c>
      <c r="Y24" s="166">
        <f t="shared" si="9"/>
        <v>0</v>
      </c>
    </row>
    <row r="25" spans="1:25" x14ac:dyDescent="0.2">
      <c r="A25" s="6" t="s">
        <v>13</v>
      </c>
      <c r="B25" s="5" t="s">
        <v>192</v>
      </c>
      <c r="C25" s="90"/>
      <c r="D25" s="76">
        <f>投入係数表!H25</f>
        <v>0</v>
      </c>
      <c r="E25" s="77">
        <f t="shared" si="0"/>
        <v>0</v>
      </c>
      <c r="F25" s="76">
        <f>分析係数表!C28</f>
        <v>0.10144304574762053</v>
      </c>
      <c r="G25" s="77">
        <f t="shared" si="1"/>
        <v>0</v>
      </c>
      <c r="H25" s="77">
        <v>4.251188654240695E-3</v>
      </c>
      <c r="I25" s="77">
        <f t="shared" si="2"/>
        <v>4.251188654240695E-3</v>
      </c>
      <c r="J25" s="76">
        <f>分析係数表!G28</f>
        <v>0.12483493265252223</v>
      </c>
      <c r="K25" s="78">
        <f t="shared" si="3"/>
        <v>5.3069684934530371E-4</v>
      </c>
      <c r="L25" s="79"/>
      <c r="M25" s="80"/>
      <c r="N25" s="81">
        <f>分析係数表!H28</f>
        <v>1.8805020753942421E-2</v>
      </c>
      <c r="O25" s="82">
        <f t="shared" si="4"/>
        <v>0.32181869926977863</v>
      </c>
      <c r="P25" s="76">
        <f>分析係数表!C28</f>
        <v>0.10144304574762053</v>
      </c>
      <c r="Q25" s="82">
        <f t="shared" si="5"/>
        <v>3.2646269032463884E-2</v>
      </c>
      <c r="R25" s="83">
        <v>3.5526370436883982E-2</v>
      </c>
      <c r="S25" s="84">
        <f t="shared" si="6"/>
        <v>3.9777559091124674E-2</v>
      </c>
      <c r="T25" s="85">
        <f>分析係数表!F28</f>
        <v>0.21348710273791707</v>
      </c>
      <c r="U25" s="86">
        <f t="shared" si="7"/>
        <v>8.4919958443505014E-3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投入係数表!H26</f>
        <v>1.7024426350851222E-2</v>
      </c>
      <c r="E26" s="77">
        <f t="shared" si="0"/>
        <v>1.7024426350851223</v>
      </c>
      <c r="F26" s="76">
        <f>分析係数表!C29</f>
        <v>0.10401376146788988</v>
      </c>
      <c r="G26" s="77">
        <f t="shared" si="1"/>
        <v>0.17707746215850981</v>
      </c>
      <c r="H26" s="77">
        <v>0.18676049377337342</v>
      </c>
      <c r="I26" s="77">
        <f t="shared" si="2"/>
        <v>0.18676049377337342</v>
      </c>
      <c r="J26" s="76">
        <f>分析係数表!G29</f>
        <v>0.26193840067815766</v>
      </c>
      <c r="K26" s="78">
        <f t="shared" si="3"/>
        <v>4.8919745048860458E-2</v>
      </c>
      <c r="L26" s="79"/>
      <c r="M26" s="80"/>
      <c r="N26" s="81">
        <f>分析係数表!H29</f>
        <v>9.1640784710502205E-3</v>
      </c>
      <c r="O26" s="82">
        <f t="shared" si="4"/>
        <v>0.15682895818880063</v>
      </c>
      <c r="P26" s="76">
        <f>分析係数表!C29</f>
        <v>0.10401376146788988</v>
      </c>
      <c r="Q26" s="82">
        <f t="shared" si="5"/>
        <v>1.6312369848307584E-2</v>
      </c>
      <c r="R26" s="83">
        <v>2.2632324293021564E-2</v>
      </c>
      <c r="S26" s="84">
        <f t="shared" si="6"/>
        <v>0.20939281806639498</v>
      </c>
      <c r="T26" s="85">
        <f>分析係数表!F29</f>
        <v>0.46764622774795139</v>
      </c>
      <c r="U26" s="86">
        <f t="shared" si="7"/>
        <v>9.7921761486262693E-2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投入係数表!H27</f>
        <v>2.2205773501110288E-3</v>
      </c>
      <c r="E27" s="77">
        <f t="shared" si="0"/>
        <v>0.22205773501110287</v>
      </c>
      <c r="F27" s="76">
        <f>分析係数表!C30</f>
        <v>1</v>
      </c>
      <c r="G27" s="77">
        <f t="shared" si="1"/>
        <v>0.22205773501110287</v>
      </c>
      <c r="H27" s="77">
        <v>0.28745612773993973</v>
      </c>
      <c r="I27" s="77">
        <f t="shared" si="2"/>
        <v>0.28745612773993973</v>
      </c>
      <c r="J27" s="76">
        <f>分析係数表!G30</f>
        <v>0.34450655250415957</v>
      </c>
      <c r="K27" s="78">
        <f t="shared" si="3"/>
        <v>9.9030519563881939E-2</v>
      </c>
      <c r="L27" s="79"/>
      <c r="M27" s="80"/>
      <c r="N27" s="81">
        <f>分析係数表!H30</f>
        <v>0</v>
      </c>
      <c r="O27" s="82">
        <f t="shared" si="4"/>
        <v>0</v>
      </c>
      <c r="P27" s="76">
        <f>分析係数表!C30</f>
        <v>1</v>
      </c>
      <c r="Q27" s="82">
        <f t="shared" si="5"/>
        <v>0</v>
      </c>
      <c r="R27" s="83">
        <v>6.4709212266506472E-2</v>
      </c>
      <c r="S27" s="84">
        <f t="shared" si="6"/>
        <v>0.35216534000644617</v>
      </c>
      <c r="T27" s="85">
        <f>分析係数表!F30</f>
        <v>0.44048531528668372</v>
      </c>
      <c r="U27" s="86">
        <f t="shared" si="7"/>
        <v>0.15512366082578161</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投入係数表!H28</f>
        <v>3.0347890451517395E-2</v>
      </c>
      <c r="E28" s="77">
        <f t="shared" si="0"/>
        <v>3.0347890451517396</v>
      </c>
      <c r="F28" s="76">
        <f>分析係数表!C31</f>
        <v>0.93997640825324391</v>
      </c>
      <c r="G28" s="77">
        <f t="shared" si="1"/>
        <v>2.8526301064680237</v>
      </c>
      <c r="H28" s="77">
        <v>3.2494240191479626</v>
      </c>
      <c r="I28" s="77">
        <f t="shared" si="2"/>
        <v>3.2494240191479626</v>
      </c>
      <c r="J28" s="76">
        <f>分析係数表!G31</f>
        <v>7.0890110114609078E-2</v>
      </c>
      <c r="K28" s="78">
        <f t="shared" si="3"/>
        <v>0.23035202652645467</v>
      </c>
      <c r="L28" s="79"/>
      <c r="M28" s="80"/>
      <c r="N28" s="81">
        <f>分析係数表!H31</f>
        <v>0.11755729622365327</v>
      </c>
      <c r="O28" s="82">
        <f t="shared" si="4"/>
        <v>2.0118103912454739</v>
      </c>
      <c r="P28" s="76">
        <f>分析係数表!C31</f>
        <v>0.93997640825324391</v>
      </c>
      <c r="Q28" s="82">
        <f t="shared" si="5"/>
        <v>1.891054305649474</v>
      </c>
      <c r="R28" s="83">
        <v>2.1808761603001052</v>
      </c>
      <c r="S28" s="84">
        <f t="shared" si="6"/>
        <v>5.4303001794480679</v>
      </c>
      <c r="T28" s="85">
        <f>分析係数表!F31</f>
        <v>0.34466485525751295</v>
      </c>
      <c r="U28" s="86">
        <f t="shared" si="7"/>
        <v>1.8716336253543149</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投入係数表!H29</f>
        <v>1.4803849000740192E-3</v>
      </c>
      <c r="E29" s="77">
        <f t="shared" si="0"/>
        <v>0.14803849000740191</v>
      </c>
      <c r="F29" s="76">
        <f>分析係数表!C32</f>
        <v>1</v>
      </c>
      <c r="G29" s="77">
        <f t="shared" si="1"/>
        <v>0.14803849000740191</v>
      </c>
      <c r="H29" s="77">
        <v>0.17450178659910359</v>
      </c>
      <c r="I29" s="77">
        <f t="shared" si="2"/>
        <v>0.17450178659910359</v>
      </c>
      <c r="J29" s="76">
        <f>分析係数表!G32</f>
        <v>0.14022787028921999</v>
      </c>
      <c r="K29" s="78">
        <f t="shared" si="3"/>
        <v>2.4470013896456245E-2</v>
      </c>
      <c r="L29" s="79"/>
      <c r="M29" s="80"/>
      <c r="N29" s="81">
        <f>分析係数表!H32</f>
        <v>5.7721254442090076E-3</v>
      </c>
      <c r="O29" s="82">
        <f t="shared" si="4"/>
        <v>9.8780954660095233E-2</v>
      </c>
      <c r="P29" s="76">
        <f>分析係数表!C32</f>
        <v>1</v>
      </c>
      <c r="Q29" s="82">
        <f t="shared" si="5"/>
        <v>9.8780954660095233E-2</v>
      </c>
      <c r="R29" s="83">
        <v>0.12919043397404573</v>
      </c>
      <c r="S29" s="84">
        <f t="shared" si="6"/>
        <v>0.30369222057314932</v>
      </c>
      <c r="T29" s="85">
        <f>分析係数表!F32</f>
        <v>0.48261758691206547</v>
      </c>
      <c r="U29" s="86">
        <f t="shared" si="7"/>
        <v>0.14656720665698006</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投入係数表!H30</f>
        <v>0</v>
      </c>
      <c r="E30" s="77">
        <f t="shared" si="0"/>
        <v>0</v>
      </c>
      <c r="F30" s="76">
        <f>分析係数表!C33</f>
        <v>0.67109402306885713</v>
      </c>
      <c r="G30" s="77">
        <f t="shared" si="1"/>
        <v>0</v>
      </c>
      <c r="H30" s="77">
        <v>3.3328055997384178E-2</v>
      </c>
      <c r="I30" s="77">
        <f t="shared" si="2"/>
        <v>3.3328055997384178E-2</v>
      </c>
      <c r="J30" s="76">
        <f>分析係数表!G33</f>
        <v>0.50883575883575882</v>
      </c>
      <c r="K30" s="78">
        <f t="shared" si="3"/>
        <v>1.695850666394964E-2</v>
      </c>
      <c r="L30" s="79"/>
      <c r="M30" s="80"/>
      <c r="N30" s="81">
        <f>分析係数表!H33</f>
        <v>8.6664814499977198E-4</v>
      </c>
      <c r="O30" s="82">
        <f t="shared" si="4"/>
        <v>1.4831335864913723E-2</v>
      </c>
      <c r="P30" s="76">
        <f>分析係数表!C33</f>
        <v>0.67109402306885713</v>
      </c>
      <c r="Q30" s="82">
        <f t="shared" si="5"/>
        <v>9.9532208530703787E-3</v>
      </c>
      <c r="R30" s="83">
        <v>4.3093332940291287E-2</v>
      </c>
      <c r="S30" s="84">
        <f t="shared" si="6"/>
        <v>7.6421388937675472E-2</v>
      </c>
      <c r="T30" s="85">
        <f>分析係数表!F33</f>
        <v>0.64656964656964655</v>
      </c>
      <c r="U30" s="86">
        <f t="shared" si="7"/>
        <v>4.9411750435794329E-2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投入係数表!H31</f>
        <v>7.6980014803849001E-2</v>
      </c>
      <c r="E31" s="77">
        <f t="shared" si="0"/>
        <v>7.6980014803849004</v>
      </c>
      <c r="F31" s="76">
        <f>分析係数表!C34</f>
        <v>0.15699510206111233</v>
      </c>
      <c r="G31" s="77">
        <f t="shared" si="1"/>
        <v>1.2085485280796213</v>
      </c>
      <c r="H31" s="77">
        <v>1.240838176710833</v>
      </c>
      <c r="I31" s="77">
        <f t="shared" si="2"/>
        <v>1.240838176710833</v>
      </c>
      <c r="J31" s="76">
        <f>分析係数表!G34</f>
        <v>0.42474206923151092</v>
      </c>
      <c r="K31" s="78">
        <f t="shared" si="3"/>
        <v>0.52703617475761444</v>
      </c>
      <c r="L31" s="79"/>
      <c r="M31" s="80"/>
      <c r="N31" s="81">
        <f>分析係数表!H34</f>
        <v>0.14441094879311989</v>
      </c>
      <c r="O31" s="82">
        <f t="shared" si="4"/>
        <v>2.4713689130693077</v>
      </c>
      <c r="P31" s="76">
        <f>分析係数表!C34</f>
        <v>0.15699510206111233</v>
      </c>
      <c r="Q31" s="82">
        <f t="shared" si="5"/>
        <v>0.3879928147379762</v>
      </c>
      <c r="R31" s="83">
        <v>0.42150843296174334</v>
      </c>
      <c r="S31" s="84">
        <f t="shared" si="6"/>
        <v>1.6623466096725763</v>
      </c>
      <c r="T31" s="85">
        <f>分析係数表!F34</f>
        <v>0.69954681322919676</v>
      </c>
      <c r="U31" s="86">
        <f t="shared" si="7"/>
        <v>1.1628892732788101</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投入係数表!H32</f>
        <v>1.8504811250925242E-2</v>
      </c>
      <c r="E32" s="77">
        <f t="shared" si="0"/>
        <v>1.8504811250925242</v>
      </c>
      <c r="F32" s="76">
        <f>分析係数表!C35</f>
        <v>0.39629748357108507</v>
      </c>
      <c r="G32" s="77">
        <f t="shared" si="1"/>
        <v>0.7333410132699576</v>
      </c>
      <c r="H32" s="77">
        <v>0.80649261345504419</v>
      </c>
      <c r="I32" s="77">
        <f t="shared" si="2"/>
        <v>0.80649261345504419</v>
      </c>
      <c r="J32" s="76">
        <f>分析係数表!G35</f>
        <v>0.3138388625592417</v>
      </c>
      <c r="K32" s="78">
        <f t="shared" si="3"/>
        <v>0.25310872446916127</v>
      </c>
      <c r="L32" s="79"/>
      <c r="M32" s="80"/>
      <c r="N32" s="81">
        <f>分析係数表!H35</f>
        <v>5.4188315592617317E-2</v>
      </c>
      <c r="O32" s="82">
        <f t="shared" si="4"/>
        <v>0.92734878986934222</v>
      </c>
      <c r="P32" s="76">
        <f>分析係数表!C35</f>
        <v>0.39629748357108507</v>
      </c>
      <c r="Q32" s="82">
        <f t="shared" si="5"/>
        <v>0.36750599181791127</v>
      </c>
      <c r="R32" s="83">
        <v>0.48569193439388603</v>
      </c>
      <c r="S32" s="84">
        <f t="shared" si="6"/>
        <v>1.2921845478489302</v>
      </c>
      <c r="T32" s="85">
        <f>分析係数表!F35</f>
        <v>0.64417061611374404</v>
      </c>
      <c r="U32" s="86">
        <f t="shared" si="7"/>
        <v>0.83238731632050511</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投入係数表!H33</f>
        <v>2.9607698001480384E-3</v>
      </c>
      <c r="E33" s="77">
        <f t="shared" si="0"/>
        <v>0.29607698001480381</v>
      </c>
      <c r="F33" s="76">
        <f>分析係数表!C36</f>
        <v>0.84710123832769779</v>
      </c>
      <c r="G33" s="77">
        <f t="shared" si="1"/>
        <v>0.25080717641086536</v>
      </c>
      <c r="H33" s="77">
        <v>0.32729673321853192</v>
      </c>
      <c r="I33" s="77">
        <f t="shared" si="2"/>
        <v>0.32729673321853192</v>
      </c>
      <c r="J33" s="76">
        <f>分析係数表!G36</f>
        <v>4.8807645912591631E-2</v>
      </c>
      <c r="K33" s="78">
        <f t="shared" si="3"/>
        <v>1.5974583063278074E-2</v>
      </c>
      <c r="L33" s="79"/>
      <c r="M33" s="80"/>
      <c r="N33" s="81">
        <f>分析係数表!H36</f>
        <v>0.16462168113153564</v>
      </c>
      <c r="O33" s="82">
        <f t="shared" si="4"/>
        <v>2.8172441810386357</v>
      </c>
      <c r="P33" s="76">
        <f>分析係数表!C36</f>
        <v>0.84710123832769779</v>
      </c>
      <c r="Q33" s="82">
        <f t="shared" si="5"/>
        <v>2.3864910344293291</v>
      </c>
      <c r="R33" s="83">
        <v>2.4773243672742198</v>
      </c>
      <c r="S33" s="84">
        <f t="shared" si="6"/>
        <v>2.8046211004927519</v>
      </c>
      <c r="T33" s="85">
        <f>分析係数表!F36</f>
        <v>0.84954068850329401</v>
      </c>
      <c r="U33" s="86">
        <f t="shared" si="7"/>
        <v>2.3826397407034787</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投入係数表!H34</f>
        <v>1.628423390081421E-2</v>
      </c>
      <c r="E34" s="77">
        <f t="shared" si="0"/>
        <v>1.6284233900814211</v>
      </c>
      <c r="F34" s="76">
        <f>分析係数表!C37</f>
        <v>0.28253997483350213</v>
      </c>
      <c r="G34" s="77">
        <f t="shared" si="1"/>
        <v>0.46009470365189092</v>
      </c>
      <c r="H34" s="77">
        <v>0.53415620055317525</v>
      </c>
      <c r="I34" s="77">
        <f t="shared" si="2"/>
        <v>0.53415620055317525</v>
      </c>
      <c r="J34" s="76">
        <f>分析係数表!G37</f>
        <v>0.45113451763349577</v>
      </c>
      <c r="K34" s="78">
        <f t="shared" si="3"/>
        <v>0.24097629987749755</v>
      </c>
      <c r="L34" s="79"/>
      <c r="M34" s="80"/>
      <c r="N34" s="81">
        <f>分析係数表!H37</f>
        <v>4.3875617331304247E-2</v>
      </c>
      <c r="O34" s="82">
        <f t="shared" si="4"/>
        <v>0.75086298940981877</v>
      </c>
      <c r="P34" s="76">
        <f>分析係数表!C37</f>
        <v>0.28253997483350213</v>
      </c>
      <c r="Q34" s="82">
        <f t="shared" si="5"/>
        <v>0.21214881013125836</v>
      </c>
      <c r="R34" s="83">
        <v>0.26063774453606281</v>
      </c>
      <c r="S34" s="84">
        <f t="shared" si="6"/>
        <v>0.79479394508923806</v>
      </c>
      <c r="T34" s="85">
        <f>分析係数表!F37</f>
        <v>0.69774144526541948</v>
      </c>
      <c r="U34" s="86">
        <f t="shared" si="7"/>
        <v>0.55456067593476943</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投入係数表!H35</f>
        <v>4.4411547002220575E-3</v>
      </c>
      <c r="E35" s="77">
        <f t="shared" si="0"/>
        <v>0.44411547002220575</v>
      </c>
      <c r="F35" s="76">
        <f>分析係数表!C38</f>
        <v>4.1342922192909581E-2</v>
      </c>
      <c r="G35" s="77">
        <f t="shared" si="1"/>
        <v>1.8361031321795521E-2</v>
      </c>
      <c r="H35" s="77">
        <v>2.7948545940552353E-2</v>
      </c>
      <c r="I35" s="77">
        <f t="shared" si="2"/>
        <v>2.7948545940552353E-2</v>
      </c>
      <c r="J35" s="76">
        <f>分析係数表!G38</f>
        <v>0.30500268961807425</v>
      </c>
      <c r="K35" s="78">
        <f t="shared" si="3"/>
        <v>8.5243816827827792E-3</v>
      </c>
      <c r="L35" s="79"/>
      <c r="M35" s="80"/>
      <c r="N35" s="81">
        <f>分析係数表!H38</f>
        <v>3.9185765407884425E-2</v>
      </c>
      <c r="O35" s="82">
        <f t="shared" si="4"/>
        <v>0.67060346374849134</v>
      </c>
      <c r="P35" s="76">
        <f>分析係数表!C38</f>
        <v>4.1342922192909581E-2</v>
      </c>
      <c r="Q35" s="82">
        <f t="shared" si="5"/>
        <v>2.7724706824049539E-2</v>
      </c>
      <c r="R35" s="83">
        <v>3.3592037731093025E-2</v>
      </c>
      <c r="S35" s="84">
        <f t="shared" si="6"/>
        <v>6.1540583671645374E-2</v>
      </c>
      <c r="T35" s="85">
        <f>分析係数表!F38</f>
        <v>0.49596557288864979</v>
      </c>
      <c r="U35" s="86">
        <f t="shared" si="7"/>
        <v>3.0522010836609485E-2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投入係数表!H36</f>
        <v>0</v>
      </c>
      <c r="E36" s="77">
        <f t="shared" si="0"/>
        <v>0</v>
      </c>
      <c r="F36" s="76">
        <f>分析係数表!C39</f>
        <v>1</v>
      </c>
      <c r="G36" s="77">
        <f t="shared" si="1"/>
        <v>0</v>
      </c>
      <c r="H36" s="77">
        <v>1.5760438206674526E-2</v>
      </c>
      <c r="I36" s="77">
        <f t="shared" si="2"/>
        <v>1.5760438206674526E-2</v>
      </c>
      <c r="J36" s="76">
        <f>分析係数表!G39</f>
        <v>0.35079793048167313</v>
      </c>
      <c r="K36" s="78">
        <f t="shared" si="3"/>
        <v>5.5287291063857158E-3</v>
      </c>
      <c r="L36" s="79"/>
      <c r="M36" s="80"/>
      <c r="N36" s="81">
        <f>分析係数表!H39</f>
        <v>3.4624459381569837E-3</v>
      </c>
      <c r="O36" s="82">
        <f t="shared" si="4"/>
        <v>5.9254380130157699E-2</v>
      </c>
      <c r="P36" s="76">
        <f>分析係数表!C39</f>
        <v>1</v>
      </c>
      <c r="Q36" s="82">
        <f t="shared" si="5"/>
        <v>5.9254380130157699E-2</v>
      </c>
      <c r="R36" s="83">
        <v>7.3458836038317349E-2</v>
      </c>
      <c r="S36" s="84">
        <f t="shared" si="6"/>
        <v>8.9219274244991875E-2</v>
      </c>
      <c r="T36" s="85">
        <f>分析係数表!F39</f>
        <v>0.70145012023609998</v>
      </c>
      <c r="U36" s="86">
        <f t="shared" si="7"/>
        <v>6.2582870646527136E-2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投入係数表!H37</f>
        <v>0</v>
      </c>
      <c r="E37" s="77">
        <f t="shared" si="0"/>
        <v>0</v>
      </c>
      <c r="F37" s="76">
        <f>分析係数表!C40</f>
        <v>0.65368852459016391</v>
      </c>
      <c r="G37" s="77">
        <f t="shared" si="1"/>
        <v>0</v>
      </c>
      <c r="H37" s="77">
        <v>9.3967961073105765E-4</v>
      </c>
      <c r="I37" s="77">
        <f t="shared" si="2"/>
        <v>9.3967961073105765E-4</v>
      </c>
      <c r="J37" s="76">
        <f>分析係数表!G40</f>
        <v>0.54296393832561696</v>
      </c>
      <c r="K37" s="78">
        <f t="shared" si="3"/>
        <v>5.1021214220681773E-4</v>
      </c>
      <c r="L37" s="79"/>
      <c r="M37" s="80"/>
      <c r="N37" s="81">
        <f>分析係数表!H40</f>
        <v>2.8732081323939809E-2</v>
      </c>
      <c r="O37" s="82">
        <f t="shared" si="4"/>
        <v>0.4917049100860631</v>
      </c>
      <c r="P37" s="76">
        <f>分析係数表!C40</f>
        <v>0.65368852459016391</v>
      </c>
      <c r="Q37" s="82">
        <f t="shared" si="5"/>
        <v>0.32142185720789779</v>
      </c>
      <c r="R37" s="83">
        <v>0.3219442693023305</v>
      </c>
      <c r="S37" s="84">
        <f t="shared" si="6"/>
        <v>0.32288394891306155</v>
      </c>
      <c r="T37" s="85">
        <f>分析係数表!F40</f>
        <v>0.73971031729176395</v>
      </c>
      <c r="U37" s="86">
        <f t="shared" si="7"/>
        <v>0.23884058829889845</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投入係数表!H38</f>
        <v>0</v>
      </c>
      <c r="E38" s="77">
        <f t="shared" si="0"/>
        <v>0</v>
      </c>
      <c r="F38" s="76">
        <f>分析係数表!C41</f>
        <v>0.74623649477748177</v>
      </c>
      <c r="G38" s="77">
        <f t="shared" si="1"/>
        <v>0</v>
      </c>
      <c r="H38" s="77">
        <v>6.2274221740367289E-4</v>
      </c>
      <c r="I38" s="77">
        <f t="shared" si="2"/>
        <v>6.2274221740367289E-4</v>
      </c>
      <c r="J38" s="76">
        <f>分析係数表!G41</f>
        <v>0.4504064389540704</v>
      </c>
      <c r="K38" s="78">
        <f t="shared" si="3"/>
        <v>2.8048710452714985E-4</v>
      </c>
      <c r="L38" s="79"/>
      <c r="M38" s="80"/>
      <c r="N38" s="81">
        <f>分析係数表!H41</f>
        <v>4.8308377460513606E-2</v>
      </c>
      <c r="O38" s="82">
        <f t="shared" si="4"/>
        <v>0.82672278864232007</v>
      </c>
      <c r="P38" s="76">
        <f>分析係数表!C41</f>
        <v>0.74623649477748177</v>
      </c>
      <c r="Q38" s="82">
        <f t="shared" si="5"/>
        <v>0.61693071594910986</v>
      </c>
      <c r="R38" s="83">
        <v>0.62694057283327231</v>
      </c>
      <c r="S38" s="84">
        <f t="shared" si="6"/>
        <v>0.62756331505067597</v>
      </c>
      <c r="T38" s="85">
        <f>分析係数表!F41</f>
        <v>0.55435870740399629</v>
      </c>
      <c r="U38" s="86">
        <f t="shared" si="7"/>
        <v>0.34789518814565962</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投入係数表!H39</f>
        <v>7.4019245003700959E-4</v>
      </c>
      <c r="E39" s="77">
        <f>$C$10*D39</f>
        <v>7.4019245003700954E-2</v>
      </c>
      <c r="F39" s="76">
        <f>分析係数表!C42</f>
        <v>0.40538573508005826</v>
      </c>
      <c r="G39" s="77">
        <f>E39*F39</f>
        <v>3.0006346045896241E-2</v>
      </c>
      <c r="H39" s="77">
        <v>3.503034170861502E-2</v>
      </c>
      <c r="I39" s="77">
        <f>C39+H39</f>
        <v>3.503034170861502E-2</v>
      </c>
      <c r="J39" s="76">
        <f>分析係数表!G42</f>
        <v>0.48634204275534443</v>
      </c>
      <c r="K39" s="78">
        <f>I39*J39</f>
        <v>1.703672794498557E-2</v>
      </c>
      <c r="L39" s="79"/>
      <c r="M39" s="80"/>
      <c r="N39" s="81">
        <f>分析係数表!H42</f>
        <v>1.1287159094207556E-2</v>
      </c>
      <c r="O39" s="82">
        <f t="shared" si="4"/>
        <v>0.19316218289136439</v>
      </c>
      <c r="P39" s="76">
        <f>分析係数表!C42</f>
        <v>0.40538573508005826</v>
      </c>
      <c r="Q39" s="82">
        <f>O39*P39</f>
        <v>7.8305193501084405E-2</v>
      </c>
      <c r="R39" s="83">
        <v>8.1990394282316248E-2</v>
      </c>
      <c r="S39" s="84">
        <f>I39+R39</f>
        <v>0.11702073599093127</v>
      </c>
      <c r="T39" s="85">
        <f>分析係数表!F42</f>
        <v>0.55819477434679332</v>
      </c>
      <c r="U39" s="86">
        <f t="shared" si="7"/>
        <v>6.5320363320353556E-2</v>
      </c>
      <c r="V39" s="87">
        <f>分析係数表!D42</f>
        <v>0.21199524940617578</v>
      </c>
      <c r="W39" s="167">
        <f t="shared" si="8"/>
        <v>0</v>
      </c>
      <c r="X39" s="76">
        <f>分析係数表!E42</f>
        <v>0.14608076009501186</v>
      </c>
      <c r="Y39" s="166">
        <f t="shared" si="9"/>
        <v>0</v>
      </c>
    </row>
    <row r="40" spans="1:25" x14ac:dyDescent="0.2">
      <c r="A40" s="6" t="s">
        <v>195</v>
      </c>
      <c r="B40" s="5" t="s">
        <v>41</v>
      </c>
      <c r="C40" s="90"/>
      <c r="D40" s="76">
        <f>投入係数表!H40</f>
        <v>3.0347890451517395E-2</v>
      </c>
      <c r="E40" s="77">
        <f>$C$10*D40</f>
        <v>3.0347890451517396</v>
      </c>
      <c r="F40" s="76">
        <f>分析係数表!C43</f>
        <v>0.69968719053083295</v>
      </c>
      <c r="G40" s="77">
        <f>E40*F40</f>
        <v>2.12340302085597</v>
      </c>
      <c r="H40" s="77">
        <v>2.8195343456451556</v>
      </c>
      <c r="I40" s="77">
        <f>C40+H40</f>
        <v>2.8195343456451556</v>
      </c>
      <c r="J40" s="76">
        <f>分析係数表!G43</f>
        <v>0.42616397779886694</v>
      </c>
      <c r="K40" s="78">
        <f>I40*J40</f>
        <v>1.2015839722806649</v>
      </c>
      <c r="L40" s="79"/>
      <c r="M40" s="80"/>
      <c r="N40" s="81">
        <f>分析係数表!H43</f>
        <v>3.1178600010781269E-2</v>
      </c>
      <c r="O40" s="82">
        <f t="shared" si="4"/>
        <v>0.53357327448940806</v>
      </c>
      <c r="P40" s="76">
        <f>分析係数表!C43</f>
        <v>0.69968719053083295</v>
      </c>
      <c r="Q40" s="82">
        <f>O40*P40</f>
        <v>0.37333438536983088</v>
      </c>
      <c r="R40" s="83">
        <v>0.77430111249768341</v>
      </c>
      <c r="S40" s="84">
        <f>I40+R40</f>
        <v>3.5938354581428391</v>
      </c>
      <c r="T40" s="85">
        <f>分析係数表!F43</f>
        <v>0.68219595663301991</v>
      </c>
      <c r="U40" s="86">
        <f t="shared" si="7"/>
        <v>2.4517000183494213</v>
      </c>
      <c r="V40" s="87">
        <f>分析係数表!D43</f>
        <v>0.16164840537198402</v>
      </c>
      <c r="W40" s="167">
        <f t="shared" si="8"/>
        <v>1</v>
      </c>
      <c r="X40" s="76">
        <f>分析係数表!E43</f>
        <v>0.1317976591033273</v>
      </c>
      <c r="Y40" s="166">
        <f t="shared" si="9"/>
        <v>0</v>
      </c>
    </row>
    <row r="41" spans="1:25" x14ac:dyDescent="0.2">
      <c r="A41" s="6" t="s">
        <v>341</v>
      </c>
      <c r="B41" s="5" t="s">
        <v>42</v>
      </c>
      <c r="C41" s="90"/>
      <c r="D41" s="76">
        <f>投入係数表!H41</f>
        <v>0</v>
      </c>
      <c r="E41" s="77">
        <f>$C$10*D41</f>
        <v>0</v>
      </c>
      <c r="F41" s="76">
        <f>分析係数表!C44</f>
        <v>0.39267545462210851</v>
      </c>
      <c r="G41" s="77">
        <f>E41*F41</f>
        <v>0</v>
      </c>
      <c r="H41" s="77">
        <v>2.2586202535855608E-3</v>
      </c>
      <c r="I41" s="77">
        <f>C41+H41</f>
        <v>2.2586202535855608E-3</v>
      </c>
      <c r="J41" s="76">
        <f>分析係数表!G44</f>
        <v>0.27061110819189743</v>
      </c>
      <c r="K41" s="78">
        <f>I41*J41</f>
        <v>6.1120772980745297E-4</v>
      </c>
      <c r="L41" s="79"/>
      <c r="M41" s="80"/>
      <c r="N41" s="81">
        <f>分析係数表!H44</f>
        <v>0.10303160985076236</v>
      </c>
      <c r="O41" s="82">
        <f t="shared" si="4"/>
        <v>1.7632258480168004</v>
      </c>
      <c r="P41" s="76">
        <f>分析係数表!C44</f>
        <v>0.39267545462210851</v>
      </c>
      <c r="Q41" s="82">
        <f>O41*P41</f>
        <v>0.69237551147144993</v>
      </c>
      <c r="R41" s="83">
        <v>0.70139381815467794</v>
      </c>
      <c r="S41" s="84">
        <f>I41+R41</f>
        <v>0.70365243840826353</v>
      </c>
      <c r="T41" s="85">
        <f>分析係数表!F44</f>
        <v>0.47233461194892545</v>
      </c>
      <c r="U41" s="86">
        <f t="shared" si="7"/>
        <v>0.33235940144248233</v>
      </c>
      <c r="V41" s="87">
        <f>分析係数表!D44</f>
        <v>0.22804897272870581</v>
      </c>
      <c r="W41" s="167">
        <f t="shared" si="8"/>
        <v>0</v>
      </c>
      <c r="X41" s="76">
        <f>分析係数表!E44</f>
        <v>0.15248804581997794</v>
      </c>
      <c r="Y41" s="166">
        <f t="shared" si="9"/>
        <v>0</v>
      </c>
    </row>
    <row r="42" spans="1:25" x14ac:dyDescent="0.2">
      <c r="A42" s="6" t="s">
        <v>342</v>
      </c>
      <c r="B42" s="5" t="s">
        <v>279</v>
      </c>
      <c r="C42" s="90"/>
      <c r="D42" s="76">
        <f>投入係数表!H42</f>
        <v>1.4803849000740192E-3</v>
      </c>
      <c r="E42" s="77">
        <f>$C$10*D42</f>
        <v>0.14803849000740191</v>
      </c>
      <c r="F42" s="76">
        <f>分析係数表!C45</f>
        <v>1</v>
      </c>
      <c r="G42" s="77">
        <f>E42*F42</f>
        <v>0.14803849000740191</v>
      </c>
      <c r="H42" s="77">
        <v>0.17180255343348105</v>
      </c>
      <c r="I42" s="77">
        <f>C42+H42</f>
        <v>0.17180255343348105</v>
      </c>
      <c r="J42" s="76">
        <f>分析係数表!G45</f>
        <v>0</v>
      </c>
      <c r="K42" s="78">
        <f>I42*J42</f>
        <v>0</v>
      </c>
      <c r="L42" s="79"/>
      <c r="M42" s="80"/>
      <c r="N42" s="81">
        <f>分析係数表!H45</f>
        <v>0</v>
      </c>
      <c r="O42" s="82">
        <f t="shared" si="4"/>
        <v>0</v>
      </c>
      <c r="P42" s="76">
        <f>分析係数表!C45</f>
        <v>1</v>
      </c>
      <c r="Q42" s="82">
        <f>O42*P42</f>
        <v>0</v>
      </c>
      <c r="R42" s="83">
        <v>1.7875402671861277E-2</v>
      </c>
      <c r="S42" s="84">
        <f>I42+R42</f>
        <v>0.18967795610534233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3.7009622501850479E-3</v>
      </c>
      <c r="E43" s="77">
        <f>$C$10*D43</f>
        <v>0.37009622501850481</v>
      </c>
      <c r="F43" s="76">
        <f>分析係数表!C46</f>
        <v>0.19269273551809707</v>
      </c>
      <c r="G43" s="77">
        <f>E43*F43</f>
        <v>7.1314854003736883E-2</v>
      </c>
      <c r="H43" s="77">
        <v>8.311053512258039E-2</v>
      </c>
      <c r="I43" s="77">
        <f>C43+H43</f>
        <v>8.311053512258039E-2</v>
      </c>
      <c r="J43" s="76">
        <f>分析係数表!G46</f>
        <v>9.3043863535666807E-3</v>
      </c>
      <c r="K43" s="78">
        <f>I43*J43</f>
        <v>7.732925288321613E-4</v>
      </c>
      <c r="L43" s="79"/>
      <c r="M43" s="80"/>
      <c r="N43" s="81">
        <f>分析係数表!H46</f>
        <v>2.0061453232099985E-2</v>
      </c>
      <c r="O43" s="82">
        <f t="shared" si="4"/>
        <v>0.34332058810742871</v>
      </c>
      <c r="P43" s="76">
        <f>分析係数表!C46</f>
        <v>0.19269273551809707</v>
      </c>
      <c r="Q43" s="82">
        <f>O43*P43</f>
        <v>6.6155383282102298E-2</v>
      </c>
      <c r="R43" s="83">
        <v>7.4905273328776431E-2</v>
      </c>
      <c r="S43" s="84">
        <f>I43+R43</f>
        <v>0.15801580845135682</v>
      </c>
      <c r="T43" s="85">
        <f>分析係数表!F46</f>
        <v>0.3136907399202481</v>
      </c>
      <c r="U43" s="86">
        <f t="shared" si="7"/>
        <v>4.9568095872202317E-2</v>
      </c>
      <c r="V43" s="87">
        <f>分析係数表!D46</f>
        <v>3.544528134692069E-3</v>
      </c>
      <c r="W43" s="167">
        <f t="shared" si="8"/>
        <v>0</v>
      </c>
      <c r="X43" s="76">
        <f>分析係数表!E46</f>
        <v>9.3043863535666807E-3</v>
      </c>
      <c r="Y43" s="166">
        <f t="shared" si="9"/>
        <v>0</v>
      </c>
    </row>
    <row r="44" spans="1:25" x14ac:dyDescent="0.2">
      <c r="A44" s="192">
        <v>40</v>
      </c>
      <c r="B44" s="14" t="s">
        <v>151</v>
      </c>
      <c r="C44" s="197">
        <f>SUM(C5:C43)</f>
        <v>100</v>
      </c>
      <c r="D44" s="92">
        <f>投入係数表!H44</f>
        <v>0.60547742413027383</v>
      </c>
      <c r="E44" s="91">
        <f>SUM(E5:E43)</f>
        <v>60.5477424130274</v>
      </c>
      <c r="F44" s="92">
        <f>分析係数表!C47</f>
        <v>0.36342947545192861</v>
      </c>
      <c r="G44" s="91">
        <f>SUM(G5:G43)</f>
        <v>8.7943541486997283</v>
      </c>
      <c r="H44" s="91">
        <f>SUM(H5:H43)</f>
        <v>10.489133781993523</v>
      </c>
      <c r="I44" s="91">
        <f>SUM(I5:I43)</f>
        <v>110.48913378199354</v>
      </c>
      <c r="J44" s="92">
        <f>分析係数表!G47</f>
        <v>0.22147530218644357</v>
      </c>
      <c r="K44" s="93">
        <f>SUM(K5:K43)</f>
        <v>27.279668828183862</v>
      </c>
      <c r="L44" s="94">
        <f>最終需要_まとめ!$L$33</f>
        <v>0.62733333333333341</v>
      </c>
      <c r="M44" s="91">
        <f>K44*L44</f>
        <v>17.113445578214012</v>
      </c>
      <c r="N44" s="95">
        <f>分析係数表!H47</f>
        <v>1</v>
      </c>
      <c r="O44" s="96">
        <f>SUM(O5:O43)</f>
        <v>17.113445578214016</v>
      </c>
      <c r="P44" s="92">
        <f>分析係数表!C47</f>
        <v>0.36342947545192861</v>
      </c>
      <c r="Q44" s="96">
        <f>SUM(Q5:Q43)</f>
        <v>7.8521103217420274</v>
      </c>
      <c r="R44" s="96">
        <f>SUM(R5:R43)</f>
        <v>9.115348004896628</v>
      </c>
      <c r="S44" s="97">
        <f>SUM(S5:S43)</f>
        <v>119.60448178689018</v>
      </c>
      <c r="T44" s="98">
        <f>分析係数表!F47</f>
        <v>0.45852567064717759</v>
      </c>
      <c r="U44" s="99">
        <f>SUM(U5:U43)</f>
        <v>49.466347502471173</v>
      </c>
      <c r="V44" s="100">
        <f>分析係数表!D47</f>
        <v>5.1302381010287716E-2</v>
      </c>
      <c r="W44" s="164">
        <f>SUM(W5:W43)</f>
        <v>17</v>
      </c>
      <c r="X44" s="92">
        <f>分析係数表!E47</f>
        <v>4.4653063209864535E-2</v>
      </c>
      <c r="Y44" s="165">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285</v>
      </c>
      <c r="S2" s="3" t="s">
        <v>153</v>
      </c>
      <c r="U2" s="64" t="s">
        <v>210</v>
      </c>
      <c r="W2" s="3" t="s">
        <v>130</v>
      </c>
      <c r="Y2" s="3" t="s">
        <v>154</v>
      </c>
    </row>
    <row r="3" spans="1:25" ht="44" x14ac:dyDescent="0.2">
      <c r="B3" s="65"/>
      <c r="C3" s="66" t="s">
        <v>228</v>
      </c>
      <c r="D3" s="66" t="s">
        <v>310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4.3980899723548633E-4</v>
      </c>
      <c r="E5" s="77">
        <f t="shared" ref="E5:E38" si="0">$C$11*D5</f>
        <v>4.3980899723548635E-2</v>
      </c>
      <c r="F5" s="76">
        <f>分析係数表!C8</f>
        <v>1.2703197330175442E-2</v>
      </c>
      <c r="G5" s="77">
        <f t="shared" ref="G5:G38" si="1">E5*F5</f>
        <v>5.5869804794689683E-4</v>
      </c>
      <c r="H5" s="77">
        <f t="array" ref="H5:H43">MMULT(逆行列係数!C5:AO43,'7'!G5:G43)</f>
        <v>6.8320625861015456E-4</v>
      </c>
      <c r="I5" s="77">
        <f t="shared" ref="I5:I38" si="2">C5+H5</f>
        <v>6.8320625861015456E-4</v>
      </c>
      <c r="J5" s="76">
        <f>分析係数表!G8</f>
        <v>0.12096774193548387</v>
      </c>
      <c r="K5" s="78">
        <f t="shared" ref="K5:K38" si="3">I5*J5</f>
        <v>8.2645918380260639E-5</v>
      </c>
      <c r="L5" s="79" t="s">
        <v>183</v>
      </c>
      <c r="M5" s="80" t="s">
        <v>183</v>
      </c>
      <c r="N5" s="81">
        <f>分析係数表!H8</f>
        <v>1.0105366169207868E-2</v>
      </c>
      <c r="O5" s="82">
        <f t="shared" ref="O5:O43" si="4">$M$44*N5</f>
        <v>0.12766256321932365</v>
      </c>
      <c r="P5" s="76">
        <f>分析係数表!C8</f>
        <v>1.2703197330175442E-2</v>
      </c>
      <c r="Q5" s="82">
        <f t="shared" ref="Q5:Q38" si="5">O5*P5</f>
        <v>1.6217227322510657E-3</v>
      </c>
      <c r="R5" s="83">
        <f t="array" ref="R5:R43">MMULT(逆行列係数!C5:AO43,'7'!Q5:Q43)</f>
        <v>2.0670291903839163E-3</v>
      </c>
      <c r="S5" s="84">
        <f t="shared" ref="S5:S38" si="6">I5+R5</f>
        <v>2.7502354489940708E-3</v>
      </c>
      <c r="T5" s="85">
        <f>分析係数表!F8</f>
        <v>0.45967741935483869</v>
      </c>
      <c r="U5" s="86">
        <f t="shared" ref="U5:U43" si="7">S5*T5</f>
        <v>1.2642211338117905E-3</v>
      </c>
      <c r="V5" s="87">
        <f>分析係数表!D8</f>
        <v>0.86693548387096775</v>
      </c>
      <c r="W5" s="167">
        <f t="shared" ref="W5:W43" si="8">ROUND(S5*V5,0)</f>
        <v>0</v>
      </c>
      <c r="X5" s="76">
        <f>分析係数表!E8</f>
        <v>0.59677419354838712</v>
      </c>
      <c r="Y5" s="166">
        <f t="shared" ref="Y5:Y43" si="9">ROUND(S5*X5,0)</f>
        <v>0</v>
      </c>
    </row>
    <row r="6" spans="1:25" x14ac:dyDescent="0.2">
      <c r="A6" s="6" t="s">
        <v>220</v>
      </c>
      <c r="B6" s="5" t="s">
        <v>266</v>
      </c>
      <c r="C6" s="90"/>
      <c r="D6" s="76">
        <f>投入係数表!I6</f>
        <v>1.2880120633324957E-2</v>
      </c>
      <c r="E6" s="77">
        <f t="shared" si="0"/>
        <v>1.2880120633324956</v>
      </c>
      <c r="F6" s="76">
        <f>分析係数表!C9</f>
        <v>3.6231884057971064E-2</v>
      </c>
      <c r="G6" s="77">
        <f t="shared" si="1"/>
        <v>4.6667103743931064E-2</v>
      </c>
      <c r="H6" s="77">
        <v>5.051395568976505E-2</v>
      </c>
      <c r="I6" s="77">
        <f t="shared" si="2"/>
        <v>5.051395568976505E-2</v>
      </c>
      <c r="J6" s="76">
        <f>分析係数表!G9</f>
        <v>0.3125</v>
      </c>
      <c r="K6" s="78">
        <f t="shared" si="3"/>
        <v>1.5785611153051576E-2</v>
      </c>
      <c r="L6" s="79"/>
      <c r="M6" s="80"/>
      <c r="N6" s="81">
        <f>分析係数表!H9</f>
        <v>5.3491679763143819E-4</v>
      </c>
      <c r="O6" s="82">
        <f t="shared" si="4"/>
        <v>6.757681844601046E-3</v>
      </c>
      <c r="P6" s="76">
        <f>分析係数表!C9</f>
        <v>3.6231884057971064E-2</v>
      </c>
      <c r="Q6" s="82">
        <f t="shared" si="5"/>
        <v>2.4484354509424113E-4</v>
      </c>
      <c r="R6" s="83">
        <v>2.8103001469970991E-4</v>
      </c>
      <c r="S6" s="84">
        <f t="shared" si="6"/>
        <v>5.0794985704464758E-2</v>
      </c>
      <c r="T6" s="85">
        <f>分析係数表!F9</f>
        <v>0.8125</v>
      </c>
      <c r="U6" s="86">
        <f t="shared" si="7"/>
        <v>4.1270925884877616E-2</v>
      </c>
      <c r="V6" s="87">
        <f>分析係数表!D9</f>
        <v>0</v>
      </c>
      <c r="W6" s="167">
        <f t="shared" si="8"/>
        <v>0</v>
      </c>
      <c r="X6" s="76">
        <f>分析係数表!E9</f>
        <v>0</v>
      </c>
      <c r="Y6" s="166">
        <f t="shared" si="9"/>
        <v>0</v>
      </c>
    </row>
    <row r="7" spans="1:25" x14ac:dyDescent="0.2">
      <c r="A7" s="6" t="s">
        <v>221</v>
      </c>
      <c r="B7" s="5" t="s">
        <v>267</v>
      </c>
      <c r="C7" s="90"/>
      <c r="D7" s="76">
        <f>投入係数表!I7</f>
        <v>0</v>
      </c>
      <c r="E7" s="77">
        <f t="shared" si="0"/>
        <v>0</v>
      </c>
      <c r="F7" s="76">
        <f>分析係数表!C10</f>
        <v>0.26183431952662717</v>
      </c>
      <c r="G7" s="77">
        <f t="shared" si="1"/>
        <v>0</v>
      </c>
      <c r="H7" s="77">
        <v>3.6301006562005261E-4</v>
      </c>
      <c r="I7" s="77">
        <f t="shared" si="2"/>
        <v>3.6301006562005261E-4</v>
      </c>
      <c r="J7" s="76">
        <f>分析係数表!G10</f>
        <v>0.17889908256880735</v>
      </c>
      <c r="K7" s="78">
        <f t="shared" si="3"/>
        <v>6.4942167702669964E-5</v>
      </c>
      <c r="L7" s="79"/>
      <c r="M7" s="80"/>
      <c r="N7" s="81">
        <f>分析係数表!H10</f>
        <v>1.0159272513155222E-3</v>
      </c>
      <c r="O7" s="82">
        <f t="shared" si="4"/>
        <v>1.2834356991684158E-2</v>
      </c>
      <c r="P7" s="76">
        <f>分析係数表!C10</f>
        <v>0.26183431952662717</v>
      </c>
      <c r="Q7" s="82">
        <f t="shared" si="5"/>
        <v>3.3604751294794314E-3</v>
      </c>
      <c r="R7" s="83">
        <v>5.0398222993746702E-3</v>
      </c>
      <c r="S7" s="84">
        <f t="shared" si="6"/>
        <v>5.4028323649947226E-3</v>
      </c>
      <c r="T7" s="85">
        <f>分析係数表!F10</f>
        <v>0.51834862385321101</v>
      </c>
      <c r="U7" s="86">
        <f t="shared" si="7"/>
        <v>2.8005507213046039E-3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投入係数表!I8</f>
        <v>6.5343051017843681E-3</v>
      </c>
      <c r="E8" s="77">
        <f t="shared" si="0"/>
        <v>0.65343051017843679</v>
      </c>
      <c r="F8" s="76">
        <f>分析係数表!C11</f>
        <v>1.7921757268741234E-2</v>
      </c>
      <c r="G8" s="77">
        <f t="shared" si="1"/>
        <v>1.1710622995407692E-2</v>
      </c>
      <c r="H8" s="77">
        <v>4.7521860797213725E-2</v>
      </c>
      <c r="I8" s="77">
        <f t="shared" si="2"/>
        <v>4.7521860797213725E-2</v>
      </c>
      <c r="J8" s="76">
        <f>分析係数表!G11</f>
        <v>0.34197730956239869</v>
      </c>
      <c r="K8" s="78">
        <f t="shared" si="3"/>
        <v>1.6251398100829977E-2</v>
      </c>
      <c r="L8" s="79"/>
      <c r="M8" s="80"/>
      <c r="N8" s="81">
        <f>分析係数表!H11</f>
        <v>-1.6586567368416687E-5</v>
      </c>
      <c r="O8" s="82">
        <f t="shared" si="4"/>
        <v>-2.0954052231321072E-4</v>
      </c>
      <c r="P8" s="76">
        <f>分析係数表!C11</f>
        <v>1.7921757268741234E-2</v>
      </c>
      <c r="Q8" s="82">
        <f t="shared" si="5"/>
        <v>-3.755334378862619E-6</v>
      </c>
      <c r="R8" s="83">
        <v>8.8389681099883283E-3</v>
      </c>
      <c r="S8" s="84">
        <f t="shared" si="6"/>
        <v>5.6360828907202051E-2</v>
      </c>
      <c r="T8" s="85">
        <f>分析係数表!F11</f>
        <v>0.56401944894651534</v>
      </c>
      <c r="U8" s="86">
        <f t="shared" si="7"/>
        <v>3.1788603662408932E-2</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投入係数表!I9</f>
        <v>2.1990449861774316E-3</v>
      </c>
      <c r="E9" s="77">
        <f t="shared" si="0"/>
        <v>0.21990449861774317</v>
      </c>
      <c r="F9" s="76">
        <f>分析係数表!C12</f>
        <v>0.1131360576170346</v>
      </c>
      <c r="G9" s="77">
        <f t="shared" si="1"/>
        <v>2.4879128025862098E-2</v>
      </c>
      <c r="H9" s="77">
        <v>2.7605572948330881E-2</v>
      </c>
      <c r="I9" s="77">
        <f t="shared" si="2"/>
        <v>2.7605572948330881E-2</v>
      </c>
      <c r="J9" s="76">
        <f>分析係数表!G12</f>
        <v>0.13242034500958361</v>
      </c>
      <c r="K9" s="78">
        <f t="shared" si="3"/>
        <v>3.6555394940052032E-3</v>
      </c>
      <c r="L9" s="79"/>
      <c r="M9" s="80"/>
      <c r="N9" s="81">
        <f>分析係数表!H12</f>
        <v>8.227352078918887E-2</v>
      </c>
      <c r="O9" s="82">
        <f t="shared" si="4"/>
        <v>1.0393733758041035</v>
      </c>
      <c r="P9" s="76">
        <f>分析係数表!C12</f>
        <v>0.1131360576170346</v>
      </c>
      <c r="Q9" s="82">
        <f t="shared" si="5"/>
        <v>0.11759060613058481</v>
      </c>
      <c r="R9" s="83">
        <v>0.13125280560700181</v>
      </c>
      <c r="S9" s="84">
        <f t="shared" si="6"/>
        <v>0.15885837855533269</v>
      </c>
      <c r="T9" s="85">
        <f>分析係数表!F12</f>
        <v>0.36784355120975581</v>
      </c>
      <c r="U9" s="86">
        <f t="shared" si="7"/>
        <v>5.8435030107217296E-2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投入係数表!I10</f>
        <v>6.6599648152802209E-3</v>
      </c>
      <c r="E10" s="77">
        <f t="shared" si="0"/>
        <v>0.66599648152802204</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0.1639130735795091</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75">
        <f>最終需要_まとめ!C12</f>
        <v>100</v>
      </c>
      <c r="D11" s="76">
        <f>投入係数表!I11</f>
        <v>0.34682080924855491</v>
      </c>
      <c r="E11" s="77">
        <f t="shared" si="0"/>
        <v>34.682080924855491</v>
      </c>
      <c r="F11" s="76">
        <f>分析係数表!C14</f>
        <v>0.20006209251785156</v>
      </c>
      <c r="G11" s="77">
        <f t="shared" si="1"/>
        <v>6.938569682700054</v>
      </c>
      <c r="H11" s="77">
        <v>7.5045620361851677</v>
      </c>
      <c r="I11" s="77">
        <f t="shared" si="2"/>
        <v>107.50456203618516</v>
      </c>
      <c r="J11" s="76">
        <f>分析係数表!G14</f>
        <v>0.15826840914802714</v>
      </c>
      <c r="K11" s="78">
        <f t="shared" si="3"/>
        <v>17.01457600962242</v>
      </c>
      <c r="L11" s="79"/>
      <c r="M11" s="80"/>
      <c r="N11" s="81">
        <f>分析係数表!H14</f>
        <v>1.0573936697365637E-3</v>
      </c>
      <c r="O11" s="82">
        <f t="shared" si="4"/>
        <v>1.3358208297467183E-2</v>
      </c>
      <c r="P11" s="76">
        <f>分析係数表!C14</f>
        <v>0.20006209251785156</v>
      </c>
      <c r="Q11" s="82">
        <f t="shared" si="5"/>
        <v>2.672471104280612E-3</v>
      </c>
      <c r="R11" s="83">
        <v>1.2772899126557546E-2</v>
      </c>
      <c r="S11" s="84">
        <f t="shared" si="6"/>
        <v>107.51733493531172</v>
      </c>
      <c r="T11" s="85">
        <f>分析係数表!F14</f>
        <v>0.29957275697411412</v>
      </c>
      <c r="U11" s="86">
        <f t="shared" si="7"/>
        <v>32.209264449080571</v>
      </c>
      <c r="V11" s="87">
        <f>分析係数表!D14</f>
        <v>3.9017341040462429E-2</v>
      </c>
      <c r="W11" s="167">
        <f t="shared" si="8"/>
        <v>4</v>
      </c>
      <c r="X11" s="76">
        <f>分析係数表!E14</f>
        <v>4.0148278461925105E-2</v>
      </c>
      <c r="Y11" s="166">
        <f t="shared" si="9"/>
        <v>4</v>
      </c>
    </row>
    <row r="12" spans="1:25" x14ac:dyDescent="0.2">
      <c r="A12" s="6" t="s">
        <v>226</v>
      </c>
      <c r="B12" s="5" t="s">
        <v>29</v>
      </c>
      <c r="C12" s="90"/>
      <c r="D12" s="76">
        <f>投入係数表!I12</f>
        <v>3.7697914048755971E-2</v>
      </c>
      <c r="E12" s="77">
        <f t="shared" si="0"/>
        <v>3.7697914048755972</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9.5550478174824094E-2</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投入係数表!I13</f>
        <v>4.7122392560944963E-3</v>
      </c>
      <c r="E13" s="77">
        <f t="shared" si="0"/>
        <v>0.47122392560944965</v>
      </c>
      <c r="F13" s="76">
        <f>分析係数表!C16</f>
        <v>4.6443435489973539E-2</v>
      </c>
      <c r="G13" s="77">
        <f t="shared" si="1"/>
        <v>2.1885257990374565E-2</v>
      </c>
      <c r="H13" s="77">
        <v>4.407109870273649E-2</v>
      </c>
      <c r="I13" s="77">
        <f t="shared" si="2"/>
        <v>4.407109870273649E-2</v>
      </c>
      <c r="J13" s="76">
        <f>分析係数表!G16</f>
        <v>3.3687125057683433E-2</v>
      </c>
      <c r="K13" s="78">
        <f t="shared" si="3"/>
        <v>1.4846286134285942E-3</v>
      </c>
      <c r="L13" s="79"/>
      <c r="M13" s="80"/>
      <c r="N13" s="81">
        <f>分析係数表!H16</f>
        <v>1.5193295709469685E-2</v>
      </c>
      <c r="O13" s="82">
        <f t="shared" si="4"/>
        <v>0.19193911843890102</v>
      </c>
      <c r="P13" s="76">
        <f>分析係数表!C16</f>
        <v>4.6443435489973539E-2</v>
      </c>
      <c r="Q13" s="82">
        <f t="shared" si="5"/>
        <v>8.9143120652194902E-3</v>
      </c>
      <c r="R13" s="83">
        <v>1.4147916332430234E-2</v>
      </c>
      <c r="S13" s="84">
        <f t="shared" si="6"/>
        <v>5.8219015035166723E-2</v>
      </c>
      <c r="T13" s="85">
        <f>分析係数表!F16</f>
        <v>0.28887863405629904</v>
      </c>
      <c r="U13" s="86">
        <f t="shared" si="7"/>
        <v>1.6818229539462101E-2</v>
      </c>
      <c r="V13" s="87">
        <f>分析係数表!D16</f>
        <v>0</v>
      </c>
      <c r="W13" s="167">
        <f t="shared" si="8"/>
        <v>0</v>
      </c>
      <c r="X13" s="76">
        <f>分析係数表!E16</f>
        <v>0</v>
      </c>
      <c r="Y13" s="166">
        <f t="shared" si="9"/>
        <v>0</v>
      </c>
    </row>
    <row r="14" spans="1:25" x14ac:dyDescent="0.2">
      <c r="A14" s="6" t="s">
        <v>2</v>
      </c>
      <c r="B14" s="5" t="s">
        <v>365</v>
      </c>
      <c r="C14" s="90"/>
      <c r="D14" s="76">
        <f>投入係数表!I14</f>
        <v>2.1739130434782608E-2</v>
      </c>
      <c r="E14" s="77">
        <f t="shared" si="0"/>
        <v>2.1739130434782608</v>
      </c>
      <c r="F14" s="76">
        <f>分析係数表!C17</f>
        <v>4.6514856984171016E-2</v>
      </c>
      <c r="G14" s="77">
        <f t="shared" si="1"/>
        <v>0.10111925431341524</v>
      </c>
      <c r="H14" s="77">
        <v>0.1129854937911821</v>
      </c>
      <c r="I14" s="77">
        <f t="shared" si="2"/>
        <v>0.1129854937911821</v>
      </c>
      <c r="J14" s="76">
        <f>分析係数表!G17</f>
        <v>0.21533442088091354</v>
      </c>
      <c r="K14" s="78">
        <f t="shared" si="3"/>
        <v>2.4329665873468249E-2</v>
      </c>
      <c r="L14" s="79"/>
      <c r="M14" s="80"/>
      <c r="N14" s="81">
        <f>分析係数表!H17</f>
        <v>2.6953171973677116E-3</v>
      </c>
      <c r="O14" s="82">
        <f t="shared" si="4"/>
        <v>3.4050334875896746E-2</v>
      </c>
      <c r="P14" s="76">
        <f>分析係数表!C17</f>
        <v>4.6514856984171016E-2</v>
      </c>
      <c r="Q14" s="82">
        <f t="shared" si="5"/>
        <v>1.5838464570154677E-3</v>
      </c>
      <c r="R14" s="83">
        <v>2.6845506607907602E-3</v>
      </c>
      <c r="S14" s="84">
        <f t="shared" si="6"/>
        <v>0.11567004445197286</v>
      </c>
      <c r="T14" s="85">
        <f>分析係数表!F17</f>
        <v>0.33325565136331858</v>
      </c>
      <c r="U14" s="86">
        <f t="shared" si="7"/>
        <v>3.8547696007066229E-2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投入係数表!I15</f>
        <v>9.424478512188992E-4</v>
      </c>
      <c r="E15" s="77">
        <f t="shared" si="0"/>
        <v>9.4244785121889926E-2</v>
      </c>
      <c r="F15" s="76">
        <f>分析係数表!C18</f>
        <v>0.85217062328572779</v>
      </c>
      <c r="G15" s="77">
        <f t="shared" si="1"/>
        <v>8.0312637278750418E-2</v>
      </c>
      <c r="H15" s="77">
        <v>0.13369065743871864</v>
      </c>
      <c r="I15" s="77">
        <f t="shared" si="2"/>
        <v>0.13369065743871864</v>
      </c>
      <c r="J15" s="76">
        <f>分析係数表!G18</f>
        <v>0.21571921623052903</v>
      </c>
      <c r="K15" s="78">
        <f t="shared" si="3"/>
        <v>2.8839643840024531E-2</v>
      </c>
      <c r="L15" s="79"/>
      <c r="M15" s="80"/>
      <c r="N15" s="81">
        <f>分析係数表!H18</f>
        <v>4.022242586841047E-4</v>
      </c>
      <c r="O15" s="82">
        <f t="shared" si="4"/>
        <v>5.0813576660953602E-3</v>
      </c>
      <c r="P15" s="76">
        <f>分析係数表!C18</f>
        <v>0.85217062328572779</v>
      </c>
      <c r="Q15" s="82">
        <f t="shared" si="5"/>
        <v>4.3301837294541946E-3</v>
      </c>
      <c r="R15" s="83">
        <v>1.1038663328638959E-2</v>
      </c>
      <c r="S15" s="84">
        <f t="shared" si="6"/>
        <v>0.14472932076735759</v>
      </c>
      <c r="T15" s="85">
        <f>分析係数表!F18</f>
        <v>0.45957889739047864</v>
      </c>
      <c r="U15" s="86">
        <f t="shared" si="7"/>
        <v>6.6514541658335105E-2</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投入係数表!I16</f>
        <v>7.5395828097511936E-4</v>
      </c>
      <c r="E16" s="77">
        <f t="shared" si="0"/>
        <v>7.5395828097511941E-2</v>
      </c>
      <c r="F16" s="76">
        <f>分析係数表!C19</f>
        <v>5.907451152740395E-2</v>
      </c>
      <c r="G16" s="77">
        <f t="shared" si="1"/>
        <v>4.4539717160646357E-3</v>
      </c>
      <c r="H16" s="77">
        <v>6.6526961214235592E-3</v>
      </c>
      <c r="I16" s="77">
        <f t="shared" si="2"/>
        <v>6.6526961214235592E-3</v>
      </c>
      <c r="J16" s="76">
        <f>分析係数表!G19</f>
        <v>5.7619514930604236E-2</v>
      </c>
      <c r="K16" s="78">
        <f t="shared" si="3"/>
        <v>3.8332512349713765E-4</v>
      </c>
      <c r="L16" s="79"/>
      <c r="M16" s="80"/>
      <c r="N16" s="81">
        <f>分析係数表!H19</f>
        <v>-1.036660460526043E-4</v>
      </c>
      <c r="O16" s="82">
        <f t="shared" si="4"/>
        <v>-1.3096282644575671E-3</v>
      </c>
      <c r="P16" s="76">
        <f>分析係数表!C19</f>
        <v>5.907451152740395E-2</v>
      </c>
      <c r="Q16" s="82">
        <f t="shared" si="5"/>
        <v>-7.7365650005312584E-5</v>
      </c>
      <c r="R16" s="83">
        <v>1.9315703560906047E-4</v>
      </c>
      <c r="S16" s="84">
        <f t="shared" si="6"/>
        <v>6.8458531570326194E-3</v>
      </c>
      <c r="T16" s="85">
        <f>分析係数表!F19</f>
        <v>0.24001121547735876</v>
      </c>
      <c r="U16" s="86">
        <f t="shared" si="7"/>
        <v>1.6430815371989128E-3</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投入係数表!I17</f>
        <v>6.2829856747926617E-4</v>
      </c>
      <c r="E17" s="77">
        <f t="shared" si="0"/>
        <v>6.2829856747926613E-2</v>
      </c>
      <c r="F17" s="76">
        <f>分析係数表!C20</f>
        <v>0.1238117647058824</v>
      </c>
      <c r="G17" s="77">
        <f t="shared" si="1"/>
        <v>7.779075440178587E-3</v>
      </c>
      <c r="H17" s="77">
        <v>1.0850965814373156E-2</v>
      </c>
      <c r="I17" s="77">
        <f t="shared" si="2"/>
        <v>1.0850965814373156E-2</v>
      </c>
      <c r="J17" s="76">
        <f>分析係数表!G20</f>
        <v>0.1000078622533218</v>
      </c>
      <c r="K17" s="78">
        <f t="shared" si="3"/>
        <v>1.0851818944793343E-3</v>
      </c>
      <c r="L17" s="79"/>
      <c r="M17" s="80"/>
      <c r="N17" s="81">
        <f>分析係数表!H20</f>
        <v>5.0174366289460479E-4</v>
      </c>
      <c r="O17" s="82">
        <f t="shared" si="4"/>
        <v>6.3386007999746245E-3</v>
      </c>
      <c r="P17" s="76">
        <f>分析係数表!C20</f>
        <v>0.1238117647058824</v>
      </c>
      <c r="Q17" s="82">
        <f t="shared" si="5"/>
        <v>7.8479335081097618E-4</v>
      </c>
      <c r="R17" s="83">
        <v>1.4463767437756752E-3</v>
      </c>
      <c r="S17" s="84">
        <f t="shared" si="6"/>
        <v>1.2297342558148832E-2</v>
      </c>
      <c r="T17" s="85">
        <f>分析係数表!F20</f>
        <v>0.22289488167308752</v>
      </c>
      <c r="U17" s="86">
        <f t="shared" si="7"/>
        <v>2.7410147143920073E-3</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投入係数表!I18</f>
        <v>2.953003267152551E-3</v>
      </c>
      <c r="E18" s="77">
        <f t="shared" si="0"/>
        <v>0.29530032671525508</v>
      </c>
      <c r="F18" s="76">
        <f>分析係数表!C21</f>
        <v>0.10123797610317908</v>
      </c>
      <c r="G18" s="77">
        <f t="shared" si="1"/>
        <v>2.9895607419259968E-2</v>
      </c>
      <c r="H18" s="77">
        <v>4.0296904117389287E-2</v>
      </c>
      <c r="I18" s="77">
        <f t="shared" si="2"/>
        <v>4.0296904117389287E-2</v>
      </c>
      <c r="J18" s="76">
        <f>分析係数表!G21</f>
        <v>0.28509532062391679</v>
      </c>
      <c r="K18" s="78">
        <f t="shared" si="3"/>
        <v>1.1488458799498332E-2</v>
      </c>
      <c r="L18" s="79"/>
      <c r="M18" s="80"/>
      <c r="N18" s="81">
        <f>分析係数表!H21</f>
        <v>8.3762165210504269E-4</v>
      </c>
      <c r="O18" s="82">
        <f t="shared" si="4"/>
        <v>1.0581796376817141E-2</v>
      </c>
      <c r="P18" s="76">
        <f>分析係数表!C21</f>
        <v>0.10123797610317908</v>
      </c>
      <c r="Q18" s="82">
        <f t="shared" si="5"/>
        <v>1.0712796487249206E-3</v>
      </c>
      <c r="R18" s="83">
        <v>2.4472236330731296E-3</v>
      </c>
      <c r="S18" s="84">
        <f t="shared" si="6"/>
        <v>4.2744127750462414E-2</v>
      </c>
      <c r="T18" s="85">
        <f>分析係数表!F21</f>
        <v>0.42576545349508954</v>
      </c>
      <c r="U18" s="86">
        <f t="shared" si="7"/>
        <v>1.8198972935927673E-2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投入係数表!I19</f>
        <v>6.2829856747926609E-5</v>
      </c>
      <c r="E19" s="77">
        <f t="shared" si="0"/>
        <v>6.2829856747926606E-3</v>
      </c>
      <c r="F19" s="76">
        <f>分析係数表!C22</f>
        <v>0.18558159091777837</v>
      </c>
      <c r="G19" s="77">
        <f t="shared" si="1"/>
        <v>1.1660064772416332E-3</v>
      </c>
      <c r="H19" s="77">
        <v>4.3961072127557147E-3</v>
      </c>
      <c r="I19" s="77">
        <f t="shared" si="2"/>
        <v>4.3961072127557147E-3</v>
      </c>
      <c r="J19" s="76">
        <f>分析係数表!G22</f>
        <v>0.19466002478672587</v>
      </c>
      <c r="K19" s="78">
        <f t="shared" si="3"/>
        <v>8.5574633900013179E-4</v>
      </c>
      <c r="L19" s="79"/>
      <c r="M19" s="80"/>
      <c r="N19" s="81">
        <f>分析係数表!H22</f>
        <v>4.1466418421041717E-5</v>
      </c>
      <c r="O19" s="82">
        <f t="shared" si="4"/>
        <v>5.2385130578302681E-4</v>
      </c>
      <c r="P19" s="76">
        <f>分析係数表!C22</f>
        <v>0.18558159091777837</v>
      </c>
      <c r="Q19" s="82">
        <f t="shared" si="5"/>
        <v>9.7217158731569705E-5</v>
      </c>
      <c r="R19" s="83">
        <v>8.8703321544633586E-4</v>
      </c>
      <c r="S19" s="84">
        <f t="shared" si="6"/>
        <v>5.2831404282020506E-3</v>
      </c>
      <c r="T19" s="85">
        <f>分析係数表!F22</f>
        <v>0.41305594660826944</v>
      </c>
      <c r="U19" s="86">
        <f t="shared" si="7"/>
        <v>2.1822325706354162E-3</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投入係数表!I20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3.1431078346981609E-4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投入係数表!I21</f>
        <v>0</v>
      </c>
      <c r="E21" s="77">
        <f t="shared" si="0"/>
        <v>0</v>
      </c>
      <c r="F21" s="76">
        <f>分析係数表!C24</f>
        <v>0.34092150792205422</v>
      </c>
      <c r="G21" s="77">
        <f t="shared" si="1"/>
        <v>0</v>
      </c>
      <c r="H21" s="77">
        <v>2.9059411160599906E-3</v>
      </c>
      <c r="I21" s="77">
        <f t="shared" si="2"/>
        <v>2.9059411160599906E-3</v>
      </c>
      <c r="J21" s="76">
        <f>分析係数表!G24</f>
        <v>0.20813165537270087</v>
      </c>
      <c r="K21" s="78">
        <f t="shared" si="3"/>
        <v>6.0481833490115967E-4</v>
      </c>
      <c r="L21" s="79"/>
      <c r="M21" s="80"/>
      <c r="N21" s="81">
        <f>分析係数表!H24</f>
        <v>3.0270485447360455E-4</v>
      </c>
      <c r="O21" s="82">
        <f t="shared" si="4"/>
        <v>3.8241145322160958E-3</v>
      </c>
      <c r="P21" s="76">
        <f>分析係数表!C24</f>
        <v>0.34092150792205422</v>
      </c>
      <c r="Q21" s="82">
        <f t="shared" si="5"/>
        <v>1.3037228927897525E-3</v>
      </c>
      <c r="R21" s="83">
        <v>4.4372075219746565E-3</v>
      </c>
      <c r="S21" s="84">
        <f t="shared" si="6"/>
        <v>7.3431486380346467E-3</v>
      </c>
      <c r="T21" s="85">
        <f>分析係数表!F24</f>
        <v>0.39206195546950628</v>
      </c>
      <c r="U21" s="86">
        <f t="shared" si="7"/>
        <v>2.8789692143311053E-3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投入係数表!I22</f>
        <v>0</v>
      </c>
      <c r="E22" s="77">
        <f t="shared" si="0"/>
        <v>0</v>
      </c>
      <c r="F22" s="76">
        <f>分析係数表!C25</f>
        <v>1.146867511126326E-2</v>
      </c>
      <c r="G22" s="77">
        <f t="shared" si="1"/>
        <v>0</v>
      </c>
      <c r="H22" s="77">
        <v>1.714774165464762E-4</v>
      </c>
      <c r="I22" s="77">
        <f t="shared" si="2"/>
        <v>1.714774165464762E-4</v>
      </c>
      <c r="J22" s="76">
        <f>分析係数表!G25</f>
        <v>0.19668246445497631</v>
      </c>
      <c r="K22" s="78">
        <f t="shared" si="3"/>
        <v>3.3726600884733472E-5</v>
      </c>
      <c r="L22" s="79"/>
      <c r="M22" s="80"/>
      <c r="N22" s="81">
        <f>分析係数表!H25</f>
        <v>4.6442388631566723E-4</v>
      </c>
      <c r="O22" s="82">
        <f t="shared" si="4"/>
        <v>5.8671346247699003E-3</v>
      </c>
      <c r="P22" s="76">
        <f>分析係数表!C25</f>
        <v>1.146867511126326E-2</v>
      </c>
      <c r="Q22" s="82">
        <f t="shared" si="5"/>
        <v>6.7288260845529458E-5</v>
      </c>
      <c r="R22" s="83">
        <v>1.6011497454276806E-4</v>
      </c>
      <c r="S22" s="84">
        <f t="shared" si="6"/>
        <v>3.3159239108924423E-4</v>
      </c>
      <c r="T22" s="85">
        <f>分析係数表!F25</f>
        <v>0.34834123222748814</v>
      </c>
      <c r="U22" s="86">
        <f t="shared" si="7"/>
        <v>1.155073021092865E-4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投入係数表!I23</f>
        <v>0</v>
      </c>
      <c r="E23" s="77">
        <f t="shared" si="0"/>
        <v>0</v>
      </c>
      <c r="F23" s="76">
        <f>分析係数表!C26</f>
        <v>9.1946569835300251E-2</v>
      </c>
      <c r="G23" s="77">
        <f t="shared" si="1"/>
        <v>0</v>
      </c>
      <c r="H23" s="77">
        <v>1.2254640648720891E-3</v>
      </c>
      <c r="I23" s="77">
        <f t="shared" si="2"/>
        <v>1.2254640648720891E-3</v>
      </c>
      <c r="J23" s="76">
        <f>分析係数表!G26</f>
        <v>0.19627813403747013</v>
      </c>
      <c r="K23" s="78">
        <f t="shared" si="3"/>
        <v>2.405317999830669E-4</v>
      </c>
      <c r="L23" s="79"/>
      <c r="M23" s="80"/>
      <c r="N23" s="81">
        <f>分析係数表!H26</f>
        <v>9.5289829531553863E-3</v>
      </c>
      <c r="O23" s="82">
        <f t="shared" si="4"/>
        <v>0.12038103006893956</v>
      </c>
      <c r="P23" s="76">
        <f>分析係数表!C26</f>
        <v>9.1946569835300251E-2</v>
      </c>
      <c r="Q23" s="82">
        <f t="shared" si="5"/>
        <v>1.1068622788079132E-2</v>
      </c>
      <c r="R23" s="83">
        <v>1.1554351884880444E-2</v>
      </c>
      <c r="S23" s="84">
        <f t="shared" si="6"/>
        <v>1.2779815949752533E-2</v>
      </c>
      <c r="T23" s="85">
        <f>分析係数表!F26</f>
        <v>0.33471645919778698</v>
      </c>
      <c r="U23" s="86">
        <f t="shared" si="7"/>
        <v>4.2776147439005712E-3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投入係数表!I24</f>
        <v>0</v>
      </c>
      <c r="E24" s="77">
        <f t="shared" si="0"/>
        <v>0</v>
      </c>
      <c r="F24" s="76">
        <f>分析係数表!C27</f>
        <v>2.4623475974181241E-2</v>
      </c>
      <c r="G24" s="77">
        <f t="shared" si="1"/>
        <v>0</v>
      </c>
      <c r="H24" s="77">
        <v>9.1827643782939285E-5</v>
      </c>
      <c r="I24" s="77">
        <f t="shared" si="2"/>
        <v>9.1827643782939285E-5</v>
      </c>
      <c r="J24" s="76">
        <f>分析係数表!G27</f>
        <v>0.16949152542372881</v>
      </c>
      <c r="K24" s="78">
        <f t="shared" si="3"/>
        <v>1.5564007420837167E-5</v>
      </c>
      <c r="L24" s="79"/>
      <c r="M24" s="80"/>
      <c r="N24" s="81">
        <f>分析係数表!H27</f>
        <v>1.0092926243681554E-2</v>
      </c>
      <c r="O24" s="82">
        <f t="shared" si="4"/>
        <v>0.12750540782758873</v>
      </c>
      <c r="P24" s="76">
        <f>分析係数表!C27</f>
        <v>2.4623475974181241E-2</v>
      </c>
      <c r="Q24" s="82">
        <f t="shared" si="5"/>
        <v>3.139626346220812E-3</v>
      </c>
      <c r="R24" s="83">
        <v>3.1723138440433486E-3</v>
      </c>
      <c r="S24" s="84">
        <f t="shared" si="6"/>
        <v>3.264141487826288E-3</v>
      </c>
      <c r="T24" s="85">
        <f>分析係数表!F27</f>
        <v>0.31826741996233521</v>
      </c>
      <c r="U24" s="86">
        <f t="shared" si="7"/>
        <v>1.0388698897224908E-3</v>
      </c>
      <c r="V24" s="87">
        <f>分析係数表!D27</f>
        <v>0</v>
      </c>
      <c r="W24" s="167">
        <f t="shared" si="8"/>
        <v>0</v>
      </c>
      <c r="X24" s="76">
        <f>分析係数表!E27</f>
        <v>0</v>
      </c>
      <c r="Y24" s="166">
        <f t="shared" si="9"/>
        <v>0</v>
      </c>
    </row>
    <row r="25" spans="1:25" x14ac:dyDescent="0.2">
      <c r="A25" s="6" t="s">
        <v>13</v>
      </c>
      <c r="B25" s="5" t="s">
        <v>192</v>
      </c>
      <c r="C25" s="90"/>
      <c r="D25" s="76">
        <f>投入係数表!I25</f>
        <v>0</v>
      </c>
      <c r="E25" s="77">
        <f t="shared" si="0"/>
        <v>0</v>
      </c>
      <c r="F25" s="76">
        <f>分析係数表!C28</f>
        <v>0.10144304574762053</v>
      </c>
      <c r="G25" s="77">
        <f t="shared" si="1"/>
        <v>0</v>
      </c>
      <c r="H25" s="77">
        <v>3.1506202758500943E-3</v>
      </c>
      <c r="I25" s="77">
        <f t="shared" si="2"/>
        <v>3.1506202758500943E-3</v>
      </c>
      <c r="J25" s="76">
        <f>分析係数表!G28</f>
        <v>0.12483493265252223</v>
      </c>
      <c r="K25" s="78">
        <f t="shared" si="3"/>
        <v>3.9330746994941751E-4</v>
      </c>
      <c r="L25" s="79"/>
      <c r="M25" s="80"/>
      <c r="N25" s="81">
        <f>分析係数表!H28</f>
        <v>1.8805020753942421E-2</v>
      </c>
      <c r="O25" s="82">
        <f t="shared" si="4"/>
        <v>0.23756656717260269</v>
      </c>
      <c r="P25" s="76">
        <f>分析係数表!C28</f>
        <v>0.10144304574762053</v>
      </c>
      <c r="Q25" s="82">
        <f t="shared" si="5"/>
        <v>2.4099476141795501E-2</v>
      </c>
      <c r="R25" s="83">
        <v>2.6225567028712864E-2</v>
      </c>
      <c r="S25" s="84">
        <f t="shared" si="6"/>
        <v>2.9376187304562956E-2</v>
      </c>
      <c r="T25" s="85">
        <f>分析係数表!F28</f>
        <v>0.21348710273791707</v>
      </c>
      <c r="U25" s="86">
        <f t="shared" si="7"/>
        <v>6.2714371171375275E-3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投入係数表!I26</f>
        <v>1.6335762754460921E-2</v>
      </c>
      <c r="E26" s="77">
        <f t="shared" si="0"/>
        <v>1.6335762754460921</v>
      </c>
      <c r="F26" s="76">
        <f>分析係数表!C29</f>
        <v>0.10401376146788988</v>
      </c>
      <c r="G26" s="77">
        <f t="shared" si="1"/>
        <v>0.1699144130538538</v>
      </c>
      <c r="H26" s="77">
        <v>0.19430803160330867</v>
      </c>
      <c r="I26" s="77">
        <f t="shared" si="2"/>
        <v>0.19430803160330867</v>
      </c>
      <c r="J26" s="76">
        <f>分析係数表!G29</f>
        <v>0.26193840067815766</v>
      </c>
      <c r="K26" s="78">
        <f t="shared" si="3"/>
        <v>5.0896735037091585E-2</v>
      </c>
      <c r="L26" s="79"/>
      <c r="M26" s="80"/>
      <c r="N26" s="81">
        <f>分析係数表!H29</f>
        <v>9.1640784710502205E-3</v>
      </c>
      <c r="O26" s="82">
        <f t="shared" si="4"/>
        <v>0.11577113857804894</v>
      </c>
      <c r="P26" s="76">
        <f>分析係数表!C29</f>
        <v>0.10401376146788988</v>
      </c>
      <c r="Q26" s="82">
        <f t="shared" si="5"/>
        <v>1.2041791592923205E-2</v>
      </c>
      <c r="R26" s="83">
        <v>1.6707182030224386E-2</v>
      </c>
      <c r="S26" s="84">
        <f t="shared" si="6"/>
        <v>0.21101521363353307</v>
      </c>
      <c r="T26" s="85">
        <f>分析係数表!F29</f>
        <v>0.46764622774795139</v>
      </c>
      <c r="U26" s="86">
        <f t="shared" si="7"/>
        <v>9.8680468653149819E-2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投入係数表!I27</f>
        <v>4.5237496858507161E-3</v>
      </c>
      <c r="E27" s="77">
        <f t="shared" si="0"/>
        <v>0.45237496858507159</v>
      </c>
      <c r="F27" s="76">
        <f>分析係数表!C30</f>
        <v>1</v>
      </c>
      <c r="G27" s="77">
        <f t="shared" si="1"/>
        <v>0.45237496858507159</v>
      </c>
      <c r="H27" s="77">
        <v>0.59710703314701985</v>
      </c>
      <c r="I27" s="77">
        <f t="shared" si="2"/>
        <v>0.59710703314701985</v>
      </c>
      <c r="J27" s="76">
        <f>分析係数表!G30</f>
        <v>0.34450655250415957</v>
      </c>
      <c r="K27" s="78">
        <f t="shared" si="3"/>
        <v>0.20570728546546674</v>
      </c>
      <c r="L27" s="79"/>
      <c r="M27" s="80"/>
      <c r="N27" s="81">
        <f>分析係数表!H30</f>
        <v>0</v>
      </c>
      <c r="O27" s="82">
        <f t="shared" si="4"/>
        <v>0</v>
      </c>
      <c r="P27" s="76">
        <f>分析係数表!C30</f>
        <v>1</v>
      </c>
      <c r="Q27" s="82">
        <f t="shared" si="5"/>
        <v>0</v>
      </c>
      <c r="R27" s="83">
        <v>4.7768341173084955E-2</v>
      </c>
      <c r="S27" s="84">
        <f t="shared" si="6"/>
        <v>0.64487537432010478</v>
      </c>
      <c r="T27" s="85">
        <f>分析係数表!F30</f>
        <v>0.44048531528668372</v>
      </c>
      <c r="U27" s="86">
        <f t="shared" si="7"/>
        <v>0.28405813257800955</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投入係数表!I28</f>
        <v>5.5855742648906762E-2</v>
      </c>
      <c r="E28" s="77">
        <f t="shared" si="0"/>
        <v>5.5855742648906759</v>
      </c>
      <c r="F28" s="76">
        <f>分析係数表!C31</f>
        <v>0.93997640825324391</v>
      </c>
      <c r="G28" s="77">
        <f t="shared" si="1"/>
        <v>5.2503080355436911</v>
      </c>
      <c r="H28" s="77">
        <v>6.3514804906246223</v>
      </c>
      <c r="I28" s="77">
        <f t="shared" si="2"/>
        <v>6.3514804906246223</v>
      </c>
      <c r="J28" s="76">
        <f>分析係数表!G31</f>
        <v>7.0890110114609078E-2</v>
      </c>
      <c r="K28" s="78">
        <f t="shared" si="3"/>
        <v>0.45025715137117078</v>
      </c>
      <c r="L28" s="79"/>
      <c r="M28" s="80"/>
      <c r="N28" s="81">
        <f>分析係数表!H31</f>
        <v>0.11755729622365327</v>
      </c>
      <c r="O28" s="82">
        <f t="shared" si="4"/>
        <v>1.485118451894881</v>
      </c>
      <c r="P28" s="76">
        <f>分析係数表!C31</f>
        <v>0.93997640825324391</v>
      </c>
      <c r="Q28" s="82">
        <f t="shared" si="5"/>
        <v>1.3959763082427683</v>
      </c>
      <c r="R28" s="83">
        <v>1.6099228043822893</v>
      </c>
      <c r="S28" s="84">
        <f t="shared" si="6"/>
        <v>7.961403295006912</v>
      </c>
      <c r="T28" s="85">
        <f>分析係数表!F31</f>
        <v>0.34466485525751295</v>
      </c>
      <c r="U28" s="86">
        <f t="shared" si="7"/>
        <v>2.7440159143202441</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投入係数表!I29</f>
        <v>2.638853983412918E-3</v>
      </c>
      <c r="E29" s="77">
        <f t="shared" si="0"/>
        <v>0.26388539834129182</v>
      </c>
      <c r="F29" s="76">
        <f>分析係数表!C32</f>
        <v>1</v>
      </c>
      <c r="G29" s="77">
        <f t="shared" si="1"/>
        <v>0.26388539834129182</v>
      </c>
      <c r="H29" s="77">
        <v>0.32667277234704961</v>
      </c>
      <c r="I29" s="77">
        <f t="shared" si="2"/>
        <v>0.32667277234704961</v>
      </c>
      <c r="J29" s="76">
        <f>分析係数表!G32</f>
        <v>0.14022787028921999</v>
      </c>
      <c r="K29" s="78">
        <f t="shared" si="3"/>
        <v>4.5808627147701959E-2</v>
      </c>
      <c r="L29" s="79"/>
      <c r="M29" s="80"/>
      <c r="N29" s="81">
        <f>分析係数表!H32</f>
        <v>5.7721254442090076E-3</v>
      </c>
      <c r="O29" s="82">
        <f t="shared" si="4"/>
        <v>7.2920101764997344E-2</v>
      </c>
      <c r="P29" s="76">
        <f>分析係数表!C32</f>
        <v>1</v>
      </c>
      <c r="Q29" s="82">
        <f t="shared" si="5"/>
        <v>7.2920101764997344E-2</v>
      </c>
      <c r="R29" s="83">
        <v>9.5368379713151694E-2</v>
      </c>
      <c r="S29" s="84">
        <f t="shared" si="6"/>
        <v>0.42204115206020132</v>
      </c>
      <c r="T29" s="85">
        <f>分析係数表!F32</f>
        <v>0.48261758691206547</v>
      </c>
      <c r="U29" s="86">
        <f t="shared" si="7"/>
        <v>0.20368448238488246</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投入係数表!I30</f>
        <v>1.0052777079668257E-3</v>
      </c>
      <c r="E30" s="77">
        <f t="shared" si="0"/>
        <v>0.10052777079668257</v>
      </c>
      <c r="F30" s="76">
        <f>分析係数表!C33</f>
        <v>0.67109402306885713</v>
      </c>
      <c r="G30" s="77">
        <f t="shared" si="1"/>
        <v>6.7463586134089676E-2</v>
      </c>
      <c r="H30" s="77">
        <v>0.13275833487895589</v>
      </c>
      <c r="I30" s="77">
        <f t="shared" si="2"/>
        <v>0.13275833487895589</v>
      </c>
      <c r="J30" s="76">
        <f>分析係数表!G33</f>
        <v>0.50883575883575882</v>
      </c>
      <c r="K30" s="78">
        <f t="shared" si="3"/>
        <v>6.7552188069905303E-2</v>
      </c>
      <c r="L30" s="79"/>
      <c r="M30" s="80"/>
      <c r="N30" s="81">
        <f>分析係数表!H33</f>
        <v>8.6664814499977198E-4</v>
      </c>
      <c r="O30" s="82">
        <f t="shared" si="4"/>
        <v>1.0948492290865261E-2</v>
      </c>
      <c r="P30" s="76">
        <f>分析係数表!C33</f>
        <v>0.67109402306885713</v>
      </c>
      <c r="Q30" s="82">
        <f t="shared" si="5"/>
        <v>7.3474677380151359E-3</v>
      </c>
      <c r="R30" s="83">
        <v>3.1811498828006199E-2</v>
      </c>
      <c r="S30" s="84">
        <f t="shared" si="6"/>
        <v>0.1645698337069621</v>
      </c>
      <c r="T30" s="85">
        <f>分析係数表!F33</f>
        <v>0.64656964656964655</v>
      </c>
      <c r="U30" s="86">
        <f t="shared" si="7"/>
        <v>0.106405859215936</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投入係数表!I31</f>
        <v>8.5574264890676044E-2</v>
      </c>
      <c r="E31" s="77">
        <f t="shared" si="0"/>
        <v>8.5574264890676037</v>
      </c>
      <c r="F31" s="76">
        <f>分析係数表!C34</f>
        <v>0.15699510206111233</v>
      </c>
      <c r="G31" s="77">
        <f t="shared" si="1"/>
        <v>1.3434740450316347</v>
      </c>
      <c r="H31" s="77">
        <v>1.4860737614992861</v>
      </c>
      <c r="I31" s="77">
        <f t="shared" si="2"/>
        <v>1.4860737614992861</v>
      </c>
      <c r="J31" s="76">
        <f>分析係数表!G34</f>
        <v>0.42474206923151092</v>
      </c>
      <c r="K31" s="78">
        <f t="shared" si="3"/>
        <v>0.63119804448986161</v>
      </c>
      <c r="L31" s="79"/>
      <c r="M31" s="80"/>
      <c r="N31" s="81">
        <f>分析係数表!H34</f>
        <v>0.14441094879311989</v>
      </c>
      <c r="O31" s="82">
        <f t="shared" si="4"/>
        <v>1.8243645575199692</v>
      </c>
      <c r="P31" s="76">
        <f>分析係数表!C34</f>
        <v>0.15699510206111233</v>
      </c>
      <c r="Q31" s="82">
        <f t="shared" si="5"/>
        <v>0.28641629990452361</v>
      </c>
      <c r="R31" s="83">
        <v>0.31115752962844723</v>
      </c>
      <c r="S31" s="84">
        <f t="shared" si="6"/>
        <v>1.7972312911277333</v>
      </c>
      <c r="T31" s="85">
        <f>分析係数表!F34</f>
        <v>0.69954681322919676</v>
      </c>
      <c r="U31" s="86">
        <f t="shared" si="7"/>
        <v>1.2572474223442005</v>
      </c>
      <c r="V31" s="87">
        <f>分析係数表!D34</f>
        <v>0.29129302863754702</v>
      </c>
      <c r="W31" s="167">
        <f t="shared" si="8"/>
        <v>1</v>
      </c>
      <c r="X31" s="76">
        <f>分析係数表!E34</f>
        <v>0.21111753929225727</v>
      </c>
      <c r="Y31" s="166">
        <f t="shared" si="9"/>
        <v>0</v>
      </c>
    </row>
    <row r="32" spans="1:25" x14ac:dyDescent="0.2">
      <c r="A32" s="6" t="s">
        <v>20</v>
      </c>
      <c r="B32" s="5" t="s">
        <v>37</v>
      </c>
      <c r="C32" s="90"/>
      <c r="D32" s="76">
        <f>投入係数表!I32</f>
        <v>7.60241266649912E-3</v>
      </c>
      <c r="E32" s="77">
        <f t="shared" si="0"/>
        <v>0.76024126664991198</v>
      </c>
      <c r="F32" s="76">
        <f>分析係数表!C35</f>
        <v>0.39629748357108507</v>
      </c>
      <c r="G32" s="77">
        <f t="shared" si="1"/>
        <v>0.30128170088025441</v>
      </c>
      <c r="H32" s="77">
        <v>0.41626858917130172</v>
      </c>
      <c r="I32" s="77">
        <f t="shared" si="2"/>
        <v>0.41626858917130172</v>
      </c>
      <c r="J32" s="76">
        <f>分析係数表!G35</f>
        <v>0.3138388625592417</v>
      </c>
      <c r="K32" s="78">
        <f t="shared" si="3"/>
        <v>0.1306412605446616</v>
      </c>
      <c r="L32" s="79"/>
      <c r="M32" s="80"/>
      <c r="N32" s="81">
        <f>分析係数表!H35</f>
        <v>5.4188315592617317E-2</v>
      </c>
      <c r="O32" s="82">
        <f t="shared" si="4"/>
        <v>0.68456888639725944</v>
      </c>
      <c r="P32" s="76">
        <f>分析係数表!C35</f>
        <v>0.39629748357108507</v>
      </c>
      <c r="Q32" s="82">
        <f t="shared" si="5"/>
        <v>0.27129292701029395</v>
      </c>
      <c r="R32" s="83">
        <v>0.35853779105809708</v>
      </c>
      <c r="S32" s="84">
        <f t="shared" si="6"/>
        <v>0.77480638022939874</v>
      </c>
      <c r="T32" s="85">
        <f>分析係数表!F35</f>
        <v>0.64417061611374404</v>
      </c>
      <c r="U32" s="86">
        <f t="shared" si="7"/>
        <v>0.4991075033212316</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投入係数表!I33</f>
        <v>1.130937421462679E-3</v>
      </c>
      <c r="E33" s="77">
        <f t="shared" si="0"/>
        <v>0.1130937421462679</v>
      </c>
      <c r="F33" s="76">
        <f>分析係数表!C36</f>
        <v>0.84710123832769779</v>
      </c>
      <c r="G33" s="77">
        <f t="shared" si="1"/>
        <v>9.5801849019216886E-2</v>
      </c>
      <c r="H33" s="77">
        <v>0.18965377853322055</v>
      </c>
      <c r="I33" s="77">
        <f t="shared" si="2"/>
        <v>0.18965377853322055</v>
      </c>
      <c r="J33" s="76">
        <f>分析係数表!G36</f>
        <v>4.8807645912591631E-2</v>
      </c>
      <c r="K33" s="78">
        <f t="shared" si="3"/>
        <v>9.2565544686344994E-3</v>
      </c>
      <c r="L33" s="79"/>
      <c r="M33" s="80"/>
      <c r="N33" s="81">
        <f>分析係数表!H36</f>
        <v>0.16462168113153564</v>
      </c>
      <c r="O33" s="82">
        <f t="shared" si="4"/>
        <v>2.0796896839586165</v>
      </c>
      <c r="P33" s="76">
        <f>分析係数表!C36</f>
        <v>0.84710123832769779</v>
      </c>
      <c r="Q33" s="82">
        <f t="shared" si="5"/>
        <v>1.7617077066186826</v>
      </c>
      <c r="R33" s="83">
        <v>1.82876087387643</v>
      </c>
      <c r="S33" s="84">
        <f t="shared" si="6"/>
        <v>2.0184146524096507</v>
      </c>
      <c r="T33" s="85">
        <f>分析係数表!F36</f>
        <v>0.84954068850329401</v>
      </c>
      <c r="U33" s="86">
        <f t="shared" si="7"/>
        <v>1.7147253734932315</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投入係数表!I34</f>
        <v>3.4807740638351348E-2</v>
      </c>
      <c r="E34" s="77">
        <f t="shared" si="0"/>
        <v>3.4807740638351348</v>
      </c>
      <c r="F34" s="76">
        <f>分析係数表!C37</f>
        <v>0.28253997483350213</v>
      </c>
      <c r="G34" s="77">
        <f t="shared" si="1"/>
        <v>0.98345781639708596</v>
      </c>
      <c r="H34" s="77">
        <v>1.1696909805387481</v>
      </c>
      <c r="I34" s="77">
        <f t="shared" si="2"/>
        <v>1.1696909805387481</v>
      </c>
      <c r="J34" s="76">
        <f>分析係数表!G37</f>
        <v>0.45113451763349577</v>
      </c>
      <c r="K34" s="78">
        <f t="shared" si="3"/>
        <v>0.52768797628559883</v>
      </c>
      <c r="L34" s="79"/>
      <c r="M34" s="80"/>
      <c r="N34" s="81">
        <f>分析係数表!H37</f>
        <v>4.3875617331304247E-2</v>
      </c>
      <c r="O34" s="82">
        <f t="shared" si="4"/>
        <v>0.55428706664902072</v>
      </c>
      <c r="P34" s="76">
        <f>分析係数表!C37</f>
        <v>0.28253997483350213</v>
      </c>
      <c r="Q34" s="82">
        <f t="shared" si="5"/>
        <v>0.15660825386155003</v>
      </c>
      <c r="R34" s="83">
        <v>0.19240278574718878</v>
      </c>
      <c r="S34" s="84">
        <f t="shared" si="6"/>
        <v>1.3620937662859369</v>
      </c>
      <c r="T34" s="85">
        <f>分析係数表!F37</f>
        <v>0.69774144526541948</v>
      </c>
      <c r="U34" s="86">
        <f t="shared" si="7"/>
        <v>0.95038927307536814</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投入係数表!I35</f>
        <v>4.335260115606936E-3</v>
      </c>
      <c r="E35" s="77">
        <f t="shared" si="0"/>
        <v>0.43352601156069359</v>
      </c>
      <c r="F35" s="76">
        <f>分析係数表!C38</f>
        <v>4.1342922192909581E-2</v>
      </c>
      <c r="G35" s="77">
        <f t="shared" si="1"/>
        <v>1.7923232164556175E-2</v>
      </c>
      <c r="H35" s="77">
        <v>2.8793607816875989E-2</v>
      </c>
      <c r="I35" s="77">
        <f t="shared" si="2"/>
        <v>2.8793607816875989E-2</v>
      </c>
      <c r="J35" s="76">
        <f>分析係数表!G38</f>
        <v>0.30500268961807425</v>
      </c>
      <c r="K35" s="78">
        <f t="shared" si="3"/>
        <v>8.7821278279551843E-3</v>
      </c>
      <c r="L35" s="79"/>
      <c r="M35" s="80"/>
      <c r="N35" s="81">
        <f>分析係数表!H38</f>
        <v>3.9185765407884425E-2</v>
      </c>
      <c r="O35" s="82">
        <f t="shared" si="4"/>
        <v>0.49503948396496034</v>
      </c>
      <c r="P35" s="76">
        <f>分析係数表!C38</f>
        <v>4.1342922192909581E-2</v>
      </c>
      <c r="Q35" s="82">
        <f t="shared" si="5"/>
        <v>2.0466378867981465E-2</v>
      </c>
      <c r="R35" s="83">
        <v>2.4797642605032224E-2</v>
      </c>
      <c r="S35" s="84">
        <f t="shared" si="6"/>
        <v>5.359125042190821E-2</v>
      </c>
      <c r="T35" s="85">
        <f>分析係数表!F38</f>
        <v>0.49596557288864979</v>
      </c>
      <c r="U35" s="86">
        <f t="shared" si="7"/>
        <v>2.6579415217320799E-2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投入係数表!I36</f>
        <v>0</v>
      </c>
      <c r="E36" s="77">
        <f t="shared" si="0"/>
        <v>0</v>
      </c>
      <c r="F36" s="76">
        <f>分析係数表!C39</f>
        <v>1</v>
      </c>
      <c r="G36" s="77">
        <f t="shared" si="1"/>
        <v>0</v>
      </c>
      <c r="H36" s="77">
        <v>1.5650646151145243E-2</v>
      </c>
      <c r="I36" s="77">
        <f t="shared" si="2"/>
        <v>1.5650646151145243E-2</v>
      </c>
      <c r="J36" s="76">
        <f>分析係数表!G39</f>
        <v>0.35079793048167313</v>
      </c>
      <c r="K36" s="78">
        <f t="shared" si="3"/>
        <v>5.4902142805227138E-3</v>
      </c>
      <c r="L36" s="79"/>
      <c r="M36" s="80"/>
      <c r="N36" s="81">
        <f>分析係数表!H39</f>
        <v>3.4624459381569837E-3</v>
      </c>
      <c r="O36" s="82">
        <f t="shared" si="4"/>
        <v>4.3741584032882745E-2</v>
      </c>
      <c r="P36" s="76">
        <f>分析係数表!C39</f>
        <v>1</v>
      </c>
      <c r="Q36" s="82">
        <f t="shared" si="5"/>
        <v>4.3741584032882745E-2</v>
      </c>
      <c r="R36" s="83">
        <v>5.4227313533104407E-2</v>
      </c>
      <c r="S36" s="84">
        <f t="shared" si="6"/>
        <v>6.9877959684249646E-2</v>
      </c>
      <c r="T36" s="85">
        <f>分析係数表!F39</f>
        <v>0.70145012023609998</v>
      </c>
      <c r="U36" s="86">
        <f t="shared" si="7"/>
        <v>4.9015903222370261E-2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投入係数表!I37</f>
        <v>6.2829856747926609E-5</v>
      </c>
      <c r="E37" s="77">
        <f t="shared" si="0"/>
        <v>6.2829856747926606E-3</v>
      </c>
      <c r="F37" s="76">
        <f>分析係数表!C40</f>
        <v>0.65368852459016391</v>
      </c>
      <c r="G37" s="77">
        <f t="shared" si="1"/>
        <v>4.1071156357763497E-3</v>
      </c>
      <c r="H37" s="77">
        <v>5.4260809218703012E-3</v>
      </c>
      <c r="I37" s="77">
        <f t="shared" si="2"/>
        <v>5.4260809218703012E-3</v>
      </c>
      <c r="J37" s="76">
        <f>分析係数表!G40</f>
        <v>0.54296393832561696</v>
      </c>
      <c r="K37" s="78">
        <f t="shared" si="3"/>
        <v>2.9461662670121932E-3</v>
      </c>
      <c r="L37" s="79"/>
      <c r="M37" s="80"/>
      <c r="N37" s="81">
        <f>分析係数表!H40</f>
        <v>2.8732081323939809E-2</v>
      </c>
      <c r="O37" s="82">
        <f t="shared" si="4"/>
        <v>0.36297656977705933</v>
      </c>
      <c r="P37" s="76">
        <f>分析係数表!C40</f>
        <v>0.65368852459016391</v>
      </c>
      <c r="Q37" s="82">
        <f t="shared" si="5"/>
        <v>0.23727361835836461</v>
      </c>
      <c r="R37" s="83">
        <v>0.23765926297194814</v>
      </c>
      <c r="S37" s="84">
        <f t="shared" si="6"/>
        <v>0.24308534389381845</v>
      </c>
      <c r="T37" s="85">
        <f>分析係数表!F40</f>
        <v>0.73971031729176395</v>
      </c>
      <c r="U37" s="86">
        <f t="shared" si="7"/>
        <v>0.17981273686067401</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投入係数表!I38</f>
        <v>0</v>
      </c>
      <c r="E38" s="77">
        <f t="shared" si="0"/>
        <v>0</v>
      </c>
      <c r="F38" s="76">
        <f>分析係数表!C41</f>
        <v>0.74623649477748177</v>
      </c>
      <c r="G38" s="77">
        <f t="shared" si="1"/>
        <v>0</v>
      </c>
      <c r="H38" s="77">
        <v>9.167456252486628E-4</v>
      </c>
      <c r="I38" s="77">
        <f t="shared" si="2"/>
        <v>9.167456252486628E-4</v>
      </c>
      <c r="J38" s="76">
        <f>分析係数表!G41</f>
        <v>0.4504064389540704</v>
      </c>
      <c r="K38" s="78">
        <f t="shared" si="3"/>
        <v>4.1290813249497292E-4</v>
      </c>
      <c r="L38" s="79"/>
      <c r="M38" s="80"/>
      <c r="N38" s="81">
        <f>分析係数表!H41</f>
        <v>4.8308377460513606E-2</v>
      </c>
      <c r="O38" s="82">
        <f t="shared" si="4"/>
        <v>0.6102867712372263</v>
      </c>
      <c r="P38" s="76">
        <f>分析係数表!C41</f>
        <v>0.74623649477748177</v>
      </c>
      <c r="Q38" s="82">
        <f t="shared" si="5"/>
        <v>0.45541826097713461</v>
      </c>
      <c r="R38" s="83">
        <v>0.46280753743389524</v>
      </c>
      <c r="S38" s="84">
        <f t="shared" si="6"/>
        <v>0.46372428305914393</v>
      </c>
      <c r="T38" s="85">
        <f>分析係数表!F41</f>
        <v>0.55435870740399629</v>
      </c>
      <c r="U38" s="86">
        <f t="shared" si="7"/>
        <v>0.25706959414851194</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投入係数表!I39</f>
        <v>4.3980899723548633E-4</v>
      </c>
      <c r="E39" s="77">
        <f>$C$11*D39</f>
        <v>4.3980899723548635E-2</v>
      </c>
      <c r="F39" s="76">
        <f>分析係数表!C42</f>
        <v>0.40538573508005826</v>
      </c>
      <c r="G39" s="77">
        <f>E39*F39</f>
        <v>1.7829229363913096E-2</v>
      </c>
      <c r="H39" s="77">
        <v>2.4810999689159251E-2</v>
      </c>
      <c r="I39" s="77">
        <f>C39+H39</f>
        <v>2.4810999689159251E-2</v>
      </c>
      <c r="J39" s="76">
        <f>分析係数表!G42</f>
        <v>0.48634204275534443</v>
      </c>
      <c r="K39" s="78">
        <f>I39*J39</f>
        <v>1.2066632271627926E-2</v>
      </c>
      <c r="L39" s="79"/>
      <c r="M39" s="80"/>
      <c r="N39" s="81">
        <f>分析係数表!H42</f>
        <v>1.1287159094207556E-2</v>
      </c>
      <c r="O39" s="82">
        <f t="shared" si="4"/>
        <v>0.14259232543413991</v>
      </c>
      <c r="P39" s="76">
        <f>分析係数表!C42</f>
        <v>0.40538573508005826</v>
      </c>
      <c r="Q39" s="82">
        <f>O39*P39</f>
        <v>5.7804894662893694E-2</v>
      </c>
      <c r="R39" s="83">
        <v>6.0525309918208398E-2</v>
      </c>
      <c r="S39" s="84">
        <f>I39+R39</f>
        <v>8.5336309607367655E-2</v>
      </c>
      <c r="T39" s="85">
        <f>分析係数表!F42</f>
        <v>0.55819477434679332</v>
      </c>
      <c r="U39" s="86">
        <f t="shared" si="7"/>
        <v>4.7634282084872678E-2</v>
      </c>
      <c r="V39" s="87">
        <f>分析係数表!D42</f>
        <v>0.21199524940617578</v>
      </c>
      <c r="W39" s="167">
        <f t="shared" si="8"/>
        <v>0</v>
      </c>
      <c r="X39" s="76">
        <f>分析係数表!E42</f>
        <v>0.14608076009501186</v>
      </c>
      <c r="Y39" s="166">
        <f t="shared" si="9"/>
        <v>0</v>
      </c>
    </row>
    <row r="40" spans="1:25" x14ac:dyDescent="0.2">
      <c r="A40" s="6" t="s">
        <v>195</v>
      </c>
      <c r="B40" s="5" t="s">
        <v>41</v>
      </c>
      <c r="C40" s="90"/>
      <c r="D40" s="76">
        <f>投入係数表!I40</f>
        <v>1.6210103040965068E-2</v>
      </c>
      <c r="E40" s="77">
        <f>$C$11*D40</f>
        <v>1.6210103040965067</v>
      </c>
      <c r="F40" s="76">
        <f>分析係数表!C43</f>
        <v>0.69968719053083295</v>
      </c>
      <c r="G40" s="77">
        <f>E40*F40</f>
        <v>1.1342001454948158</v>
      </c>
      <c r="H40" s="77">
        <v>2.032484083484476</v>
      </c>
      <c r="I40" s="77">
        <f>C40+H40</f>
        <v>2.032484083484476</v>
      </c>
      <c r="J40" s="76">
        <f>分析係数表!G43</f>
        <v>0.42616397779886694</v>
      </c>
      <c r="K40" s="78">
        <f>I40*J40</f>
        <v>0.86617150183062863</v>
      </c>
      <c r="L40" s="79"/>
      <c r="M40" s="80"/>
      <c r="N40" s="81">
        <f>分析係数表!H43</f>
        <v>3.1178600010781269E-2</v>
      </c>
      <c r="O40" s="82">
        <f t="shared" si="4"/>
        <v>0.39388379681825786</v>
      </c>
      <c r="P40" s="76">
        <f>分析係数表!C43</f>
        <v>0.69968719053083295</v>
      </c>
      <c r="Q40" s="82">
        <f>O40*P40</f>
        <v>0.27559544719138429</v>
      </c>
      <c r="R40" s="83">
        <v>0.57158908935804054</v>
      </c>
      <c r="S40" s="84">
        <f>I40+R40</f>
        <v>2.6040731728425164</v>
      </c>
      <c r="T40" s="85">
        <f>分析係数表!F43</f>
        <v>0.68219595663301991</v>
      </c>
      <c r="U40" s="86">
        <f t="shared" si="7"/>
        <v>1.7764881892896838</v>
      </c>
      <c r="V40" s="87">
        <f>分析係数表!D43</f>
        <v>0.16164840537198402</v>
      </c>
      <c r="W40" s="167">
        <f t="shared" si="8"/>
        <v>0</v>
      </c>
      <c r="X40" s="76">
        <f>分析係数表!E43</f>
        <v>0.1317976591033273</v>
      </c>
      <c r="Y40" s="166">
        <f t="shared" si="9"/>
        <v>0</v>
      </c>
    </row>
    <row r="41" spans="1:25" x14ac:dyDescent="0.2">
      <c r="A41" s="6" t="s">
        <v>341</v>
      </c>
      <c r="B41" s="5" t="s">
        <v>42</v>
      </c>
      <c r="C41" s="90"/>
      <c r="D41" s="76">
        <f>投入係数表!I41</f>
        <v>1.2565971349585322E-4</v>
      </c>
      <c r="E41" s="77">
        <f>$C$11*D41</f>
        <v>1.2565971349585321E-2</v>
      </c>
      <c r="F41" s="76">
        <f>分析係数表!C44</f>
        <v>0.39267545462210851</v>
      </c>
      <c r="G41" s="77">
        <f>E41*F41</f>
        <v>4.9343485124668067E-3</v>
      </c>
      <c r="H41" s="77">
        <v>7.5303286909381801E-3</v>
      </c>
      <c r="I41" s="77">
        <f>C41+H41</f>
        <v>7.5303286909381801E-3</v>
      </c>
      <c r="J41" s="76">
        <f>分析係数表!G44</f>
        <v>0.27061110819189743</v>
      </c>
      <c r="K41" s="78">
        <f>I41*J41</f>
        <v>2.037790592104021E-3</v>
      </c>
      <c r="L41" s="79"/>
      <c r="M41" s="80"/>
      <c r="N41" s="81">
        <f>分析係数表!H44</f>
        <v>0.10303160985076236</v>
      </c>
      <c r="O41" s="82">
        <f t="shared" si="4"/>
        <v>1.3016133394790868</v>
      </c>
      <c r="P41" s="76">
        <f>分析係数表!C44</f>
        <v>0.39267545462210851</v>
      </c>
      <c r="Q41" s="82">
        <f>O41*P41</f>
        <v>0.5111116098221512</v>
      </c>
      <c r="R41" s="83">
        <v>0.51776892391019369</v>
      </c>
      <c r="S41" s="84">
        <f>I41+R41</f>
        <v>0.52529925260113186</v>
      </c>
      <c r="T41" s="85">
        <f>分析係数表!F44</f>
        <v>0.47233461194892545</v>
      </c>
      <c r="U41" s="86">
        <f t="shared" si="7"/>
        <v>0.24811701863441618</v>
      </c>
      <c r="V41" s="87">
        <f>分析係数表!D44</f>
        <v>0.22804897272870581</v>
      </c>
      <c r="W41" s="167">
        <f t="shared" si="8"/>
        <v>0</v>
      </c>
      <c r="X41" s="76">
        <f>分析係数表!E44</f>
        <v>0.15248804581997794</v>
      </c>
      <c r="Y41" s="166">
        <f t="shared" si="9"/>
        <v>0</v>
      </c>
    </row>
    <row r="42" spans="1:25" x14ac:dyDescent="0.2">
      <c r="A42" s="6" t="s">
        <v>342</v>
      </c>
      <c r="B42" s="5" t="s">
        <v>279</v>
      </c>
      <c r="C42" s="90"/>
      <c r="D42" s="76">
        <f>投入係数表!I42</f>
        <v>1.0681075647147524E-3</v>
      </c>
      <c r="E42" s="77">
        <f>$C$11*D42</f>
        <v>0.10681075647147524</v>
      </c>
      <c r="F42" s="76">
        <f>分析係数表!C45</f>
        <v>1</v>
      </c>
      <c r="G42" s="77">
        <f>E42*F42</f>
        <v>0.10681075647147524</v>
      </c>
      <c r="H42" s="77">
        <v>0.13778313110171683</v>
      </c>
      <c r="I42" s="77">
        <f>C42+H42</f>
        <v>0.13778313110171683</v>
      </c>
      <c r="J42" s="76">
        <f>分析係数表!G45</f>
        <v>0</v>
      </c>
      <c r="K42" s="78">
        <f>I42*J42</f>
        <v>0</v>
      </c>
      <c r="L42" s="79"/>
      <c r="M42" s="80"/>
      <c r="N42" s="81">
        <f>分析係数表!H45</f>
        <v>0</v>
      </c>
      <c r="O42" s="82">
        <f t="shared" si="4"/>
        <v>0</v>
      </c>
      <c r="P42" s="76">
        <f>分析係数表!C45</f>
        <v>1</v>
      </c>
      <c r="Q42" s="82">
        <f>O42*P42</f>
        <v>0</v>
      </c>
      <c r="R42" s="83">
        <v>1.3195622439646231E-2</v>
      </c>
      <c r="S42" s="84">
        <f>I42+R42</f>
        <v>0.15097875354136306</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3.2043226941442572E-3</v>
      </c>
      <c r="E43" s="77">
        <f>$C$11*D43</f>
        <v>0.32043226941442571</v>
      </c>
      <c r="F43" s="76">
        <f>分析係数表!C46</f>
        <v>0.19269273551809707</v>
      </c>
      <c r="G43" s="77">
        <f>E43*F43</f>
        <v>6.1744970541737561E-2</v>
      </c>
      <c r="H43" s="77">
        <v>8.2531561596109373E-2</v>
      </c>
      <c r="I43" s="77">
        <f>C43+H43</f>
        <v>8.2531561596109373E-2</v>
      </c>
      <c r="J43" s="76">
        <f>分析係数表!G46</f>
        <v>9.3043863535666807E-3</v>
      </c>
      <c r="K43" s="78">
        <f>I43*J43</f>
        <v>7.6790553545338794E-4</v>
      </c>
      <c r="L43" s="79"/>
      <c r="M43" s="80"/>
      <c r="N43" s="81">
        <f>分析係数表!H46</f>
        <v>2.0061453232099985E-2</v>
      </c>
      <c r="O43" s="82">
        <f t="shared" si="4"/>
        <v>0.25343926173782838</v>
      </c>
      <c r="P43" s="76">
        <f>分析係数表!C46</f>
        <v>0.19269273551809707</v>
      </c>
      <c r="Q43" s="82">
        <f>O43*P43</f>
        <v>4.8835904631949145E-2</v>
      </c>
      <c r="R43" s="83">
        <v>5.5295073556075436E-2</v>
      </c>
      <c r="S43" s="84">
        <f>I43+R43</f>
        <v>0.1378266351521848</v>
      </c>
      <c r="T43" s="85">
        <f>分析係数表!F46</f>
        <v>0.3136907399202481</v>
      </c>
      <c r="U43" s="86">
        <f t="shared" si="7"/>
        <v>4.3234939161606922E-2</v>
      </c>
      <c r="V43" s="87">
        <f>分析係数表!D46</f>
        <v>3.544528134692069E-3</v>
      </c>
      <c r="W43" s="167">
        <f t="shared" si="8"/>
        <v>0</v>
      </c>
      <c r="X43" s="76">
        <f>分析係数表!E46</f>
        <v>9.3043863535666807E-3</v>
      </c>
      <c r="Y43" s="166">
        <f t="shared" si="9"/>
        <v>0</v>
      </c>
    </row>
    <row r="44" spans="1:25" x14ac:dyDescent="0.2">
      <c r="A44" s="192">
        <v>40</v>
      </c>
      <c r="B44" s="14" t="s">
        <v>151</v>
      </c>
      <c r="C44" s="197">
        <f>SUM(C5:C43)</f>
        <v>100</v>
      </c>
      <c r="D44" s="92">
        <f>投入係数表!I44</f>
        <v>0.6799447097260618</v>
      </c>
      <c r="E44" s="91">
        <f>SUM(E5:E43)</f>
        <v>67.994470972606152</v>
      </c>
      <c r="F44" s="92">
        <f>分析係数表!C47</f>
        <v>0.36342947545192861</v>
      </c>
      <c r="G44" s="91">
        <f>SUM(G5:G43)</f>
        <v>17.544508657319415</v>
      </c>
      <c r="H44" s="91">
        <f>SUM(H5:H43)</f>
        <v>21.191679853081446</v>
      </c>
      <c r="I44" s="91">
        <f>SUM(I5:I43)</f>
        <v>121.19167985308144</v>
      </c>
      <c r="J44" s="92">
        <f>分析係数表!G47</f>
        <v>0.22147530218644357</v>
      </c>
      <c r="K44" s="93">
        <f>SUM(K5:K43)</f>
        <v>20.137851814770823</v>
      </c>
      <c r="L44" s="94">
        <f>最終需要_まとめ!$L$33</f>
        <v>0.62733333333333341</v>
      </c>
      <c r="M44" s="91">
        <f>K44*L44</f>
        <v>12.633145705132897</v>
      </c>
      <c r="N44" s="95">
        <f>分析係数表!H47</f>
        <v>1</v>
      </c>
      <c r="O44" s="96">
        <f>SUM(O5:O43)</f>
        <v>12.633145705132897</v>
      </c>
      <c r="P44" s="92">
        <f>分析係数表!C47</f>
        <v>0.36342947545192861</v>
      </c>
      <c r="Q44" s="96">
        <f>SUM(Q5:Q43)</f>
        <v>5.7964279217754902</v>
      </c>
      <c r="R44" s="91">
        <f>SUM(R5:R43)</f>
        <v>6.7289499927149876</v>
      </c>
      <c r="S44" s="97">
        <f>SUM(S5:S43)</f>
        <v>127.92062984579644</v>
      </c>
      <c r="T44" s="98">
        <f>分析係数表!F47</f>
        <v>0.45852567064717759</v>
      </c>
      <c r="U44" s="99">
        <f>SUM(U5:U43)</f>
        <v>42.992318455826108</v>
      </c>
      <c r="V44" s="100">
        <f>分析係数表!D47</f>
        <v>5.1302381010287716E-2</v>
      </c>
      <c r="W44" s="164">
        <f>SUM(W5:W43)</f>
        <v>5</v>
      </c>
      <c r="X44" s="92">
        <f>分析係数表!E47</f>
        <v>4.4653063209864535E-2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245</v>
      </c>
      <c r="S2" s="3" t="s">
        <v>153</v>
      </c>
      <c r="U2" s="64" t="s">
        <v>210</v>
      </c>
      <c r="W2" s="3" t="s">
        <v>130</v>
      </c>
      <c r="Y2" s="3" t="s">
        <v>154</v>
      </c>
    </row>
    <row r="3" spans="1:25" ht="44" x14ac:dyDescent="0.2">
      <c r="B3" s="65"/>
      <c r="C3" s="66" t="s">
        <v>228</v>
      </c>
      <c r="D3" s="66" t="s">
        <v>246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1.3032786885245902E-3</v>
      </c>
      <c r="E5" s="77">
        <f t="shared" ref="E5:E38" si="0">$C$12*D5</f>
        <v>0.13032786885245901</v>
      </c>
      <c r="F5" s="76">
        <f>分析係数表!C8</f>
        <v>1.2703197330175442E-2</v>
      </c>
      <c r="G5" s="77">
        <f t="shared" ref="G5:G38" si="1">E5*F5</f>
        <v>1.6555806356540123E-3</v>
      </c>
      <c r="H5" s="77">
        <f t="array" ref="H5:H43">MMULT(逆行列係数!C5:AO43,'8'!G5:G43)</f>
        <v>1.8607105054402862E-3</v>
      </c>
      <c r="I5" s="77">
        <f t="shared" ref="I5:I38" si="2">C5+H5</f>
        <v>1.8607105054402862E-3</v>
      </c>
      <c r="J5" s="76">
        <f>分析係数表!G8</f>
        <v>0.12096774193548387</v>
      </c>
      <c r="K5" s="78">
        <f t="shared" ref="K5:K38" si="3">I5*J5</f>
        <v>2.2508594823874431E-4</v>
      </c>
      <c r="L5" s="79" t="s">
        <v>183</v>
      </c>
      <c r="M5" s="80" t="s">
        <v>183</v>
      </c>
      <c r="N5" s="81">
        <f>分析係数表!H8</f>
        <v>1.0105366169207868E-2</v>
      </c>
      <c r="O5" s="82">
        <f t="shared" ref="O5:O43" si="4">$M$44*N5</f>
        <v>8.126204175570291E-2</v>
      </c>
      <c r="P5" s="76">
        <f>分析係数表!C8</f>
        <v>1.2703197330175442E-2</v>
      </c>
      <c r="Q5" s="82">
        <f t="shared" ref="Q5:Q38" si="5">O5*P5</f>
        <v>1.0322877518756505E-3</v>
      </c>
      <c r="R5" s="83">
        <f t="array" ref="R5:R43">MMULT(逆行列係数!C5:AO43,'8'!Q5:Q43)</f>
        <v>1.3157421263010462E-3</v>
      </c>
      <c r="S5" s="84">
        <f t="shared" ref="S5:S38" si="6">I5+R5</f>
        <v>3.1764526317413326E-3</v>
      </c>
      <c r="T5" s="85">
        <f>分析係数表!F8</f>
        <v>0.45967741935483869</v>
      </c>
      <c r="U5" s="86">
        <f t="shared" ref="U5:U43" si="7">S5*T5</f>
        <v>1.4601435484617416E-3</v>
      </c>
      <c r="V5" s="87">
        <f>分析係数表!D8</f>
        <v>0.86693548387096775</v>
      </c>
      <c r="W5" s="88">
        <f t="shared" ref="W5:W43" si="8">ROUND(S5*V5,0)</f>
        <v>0</v>
      </c>
      <c r="X5" s="76">
        <f>分析係数表!E8</f>
        <v>0.59677419354838712</v>
      </c>
      <c r="Y5" s="89">
        <f t="shared" ref="Y5:Y43" si="9">ROUND(S5*X5,0)</f>
        <v>0</v>
      </c>
    </row>
    <row r="6" spans="1:25" x14ac:dyDescent="0.2">
      <c r="A6" s="6" t="s">
        <v>220</v>
      </c>
      <c r="B6" s="5" t="s">
        <v>266</v>
      </c>
      <c r="C6" s="90"/>
      <c r="D6" s="76">
        <f>投入係数表!J6</f>
        <v>2.1311475409836067E-4</v>
      </c>
      <c r="E6" s="77">
        <f t="shared" si="0"/>
        <v>2.1311475409836068E-2</v>
      </c>
      <c r="F6" s="76">
        <f>分析係数表!C9</f>
        <v>3.6231884057971064E-2</v>
      </c>
      <c r="G6" s="77">
        <f t="shared" si="1"/>
        <v>7.7215490615348172E-4</v>
      </c>
      <c r="H6" s="77">
        <v>9.4317631155693379E-4</v>
      </c>
      <c r="I6" s="77">
        <f t="shared" si="2"/>
        <v>9.4317631155693379E-4</v>
      </c>
      <c r="J6" s="76">
        <f>分析係数表!G9</f>
        <v>0.3125</v>
      </c>
      <c r="K6" s="78">
        <f t="shared" si="3"/>
        <v>2.9474259736154181E-4</v>
      </c>
      <c r="L6" s="79"/>
      <c r="M6" s="80"/>
      <c r="N6" s="81">
        <f>分析係数表!H9</f>
        <v>5.3491679763143819E-4</v>
      </c>
      <c r="O6" s="82">
        <f t="shared" si="4"/>
        <v>4.3015196497684345E-3</v>
      </c>
      <c r="P6" s="76">
        <f>分析係数表!C9</f>
        <v>3.6231884057971064E-2</v>
      </c>
      <c r="Q6" s="82">
        <f t="shared" si="5"/>
        <v>1.5585216122349422E-4</v>
      </c>
      <c r="R6" s="83">
        <v>1.7888621545142911E-4</v>
      </c>
      <c r="S6" s="84">
        <f t="shared" si="6"/>
        <v>1.1220625270083628E-3</v>
      </c>
      <c r="T6" s="85">
        <f>分析係数表!F9</f>
        <v>0.8125</v>
      </c>
      <c r="U6" s="86">
        <f t="shared" si="7"/>
        <v>9.1167580319429474E-4</v>
      </c>
      <c r="V6" s="87">
        <f>分析係数表!D9</f>
        <v>0</v>
      </c>
      <c r="W6" s="88">
        <f t="shared" si="8"/>
        <v>0</v>
      </c>
      <c r="X6" s="76">
        <f>分析係数表!E9</f>
        <v>0</v>
      </c>
      <c r="Y6" s="89">
        <f t="shared" si="9"/>
        <v>0</v>
      </c>
    </row>
    <row r="7" spans="1:25" x14ac:dyDescent="0.2">
      <c r="A7" s="6" t="s">
        <v>221</v>
      </c>
      <c r="B7" s="5" t="s">
        <v>267</v>
      </c>
      <c r="C7" s="90"/>
      <c r="D7" s="76">
        <f>投入係数表!J7</f>
        <v>4.0983606557377049E-5</v>
      </c>
      <c r="E7" s="77">
        <f t="shared" si="0"/>
        <v>4.0983606557377051E-3</v>
      </c>
      <c r="F7" s="76">
        <f>分析係数表!C10</f>
        <v>0.26183431952662717</v>
      </c>
      <c r="G7" s="77">
        <f t="shared" si="1"/>
        <v>1.0730914734697835E-3</v>
      </c>
      <c r="H7" s="77">
        <v>1.7383747402648561E-3</v>
      </c>
      <c r="I7" s="77">
        <f t="shared" si="2"/>
        <v>1.7383747402648561E-3</v>
      </c>
      <c r="J7" s="76">
        <f>分析係数表!G10</f>
        <v>0.17889908256880735</v>
      </c>
      <c r="K7" s="78">
        <f t="shared" si="3"/>
        <v>3.1099364619417155E-4</v>
      </c>
      <c r="L7" s="79"/>
      <c r="M7" s="80"/>
      <c r="N7" s="81">
        <f>分析係数表!H10</f>
        <v>1.0159272513155222E-3</v>
      </c>
      <c r="O7" s="82">
        <f t="shared" si="4"/>
        <v>8.1695528232036164E-3</v>
      </c>
      <c r="P7" s="76">
        <f>分析係数表!C10</f>
        <v>0.26183431952662717</v>
      </c>
      <c r="Q7" s="82">
        <f t="shared" si="5"/>
        <v>2.1390693043003548E-3</v>
      </c>
      <c r="R7" s="83">
        <v>3.20803718651261E-3</v>
      </c>
      <c r="S7" s="84">
        <f t="shared" si="6"/>
        <v>4.9464119267774659E-3</v>
      </c>
      <c r="T7" s="85">
        <f>分析係数表!F10</f>
        <v>0.51834862385321101</v>
      </c>
      <c r="U7" s="86">
        <f t="shared" si="7"/>
        <v>2.5639658152562094E-3</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投入係数表!J8</f>
        <v>5.3442622950819673E-3</v>
      </c>
      <c r="E8" s="77">
        <f t="shared" si="0"/>
        <v>0.53442622950819674</v>
      </c>
      <c r="F8" s="76">
        <f>分析係数表!C11</f>
        <v>1.7921757268741234E-2</v>
      </c>
      <c r="G8" s="77">
        <f t="shared" si="1"/>
        <v>9.5778571632944964E-3</v>
      </c>
      <c r="H8" s="77">
        <v>3.2454678315146819E-2</v>
      </c>
      <c r="I8" s="77">
        <f t="shared" si="2"/>
        <v>3.2454678315146819E-2</v>
      </c>
      <c r="J8" s="76">
        <f>分析係数表!G11</f>
        <v>0.34197730956239869</v>
      </c>
      <c r="K8" s="78">
        <f t="shared" si="3"/>
        <v>1.1098763572927032E-2</v>
      </c>
      <c r="L8" s="79"/>
      <c r="M8" s="80"/>
      <c r="N8" s="81">
        <f>分析係数表!H11</f>
        <v>-1.6586567368416687E-5</v>
      </c>
      <c r="O8" s="82">
        <f t="shared" si="4"/>
        <v>-1.3338045425638557E-4</v>
      </c>
      <c r="P8" s="76">
        <f>分析係数表!C11</f>
        <v>1.7921757268741234E-2</v>
      </c>
      <c r="Q8" s="82">
        <f t="shared" si="5"/>
        <v>-2.3904121255773858E-6</v>
      </c>
      <c r="R8" s="83">
        <v>5.6263369426259244E-3</v>
      </c>
      <c r="S8" s="84">
        <f t="shared" si="6"/>
        <v>3.8081015257772743E-2</v>
      </c>
      <c r="T8" s="85">
        <f>分析係数表!F11</f>
        <v>0.56401944894651534</v>
      </c>
      <c r="U8" s="86">
        <f t="shared" si="7"/>
        <v>2.1478433241012826E-2</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投入係数表!J9</f>
        <v>7.4426229508196724E-3</v>
      </c>
      <c r="E9" s="77">
        <f t="shared" si="0"/>
        <v>0.74426229508196728</v>
      </c>
      <c r="F9" s="76">
        <f>分析係数表!C12</f>
        <v>0.1131360576170346</v>
      </c>
      <c r="G9" s="77">
        <f t="shared" si="1"/>
        <v>8.420290189857986E-2</v>
      </c>
      <c r="H9" s="77">
        <v>8.6381830746557003E-2</v>
      </c>
      <c r="I9" s="77">
        <f t="shared" si="2"/>
        <v>8.6381830746557003E-2</v>
      </c>
      <c r="J9" s="76">
        <f>分析係数表!G12</f>
        <v>0.13242034500958361</v>
      </c>
      <c r="K9" s="78">
        <f t="shared" si="3"/>
        <v>1.1438711830018536E-2</v>
      </c>
      <c r="L9" s="79"/>
      <c r="M9" s="80"/>
      <c r="N9" s="81">
        <f>分析係数表!H12</f>
        <v>8.227352078918887E-2</v>
      </c>
      <c r="O9" s="82">
        <f t="shared" si="4"/>
        <v>0.66160039822523642</v>
      </c>
      <c r="P9" s="76">
        <f>分析係数表!C12</f>
        <v>0.1131360576170346</v>
      </c>
      <c r="Q9" s="82">
        <f t="shared" si="5"/>
        <v>7.4850860773063382E-2</v>
      </c>
      <c r="R9" s="83">
        <v>8.3547366595369349E-2</v>
      </c>
      <c r="S9" s="84">
        <f t="shared" si="6"/>
        <v>0.16992919734192635</v>
      </c>
      <c r="T9" s="85">
        <f>分析係数表!F12</f>
        <v>0.36784355120975581</v>
      </c>
      <c r="U9" s="86">
        <f t="shared" si="7"/>
        <v>6.2507359404477589E-2</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投入係数表!J10</f>
        <v>1.0081967213114754E-3</v>
      </c>
      <c r="E10" s="77">
        <f t="shared" si="0"/>
        <v>0.10081967213114755</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0.10433686034205761</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投入係数表!J11</f>
        <v>1.4286885245901638E-2</v>
      </c>
      <c r="E11" s="77">
        <f t="shared" si="0"/>
        <v>1.4286885245901639</v>
      </c>
      <c r="F11" s="76">
        <f>分析係数表!C14</f>
        <v>0.20006209251785156</v>
      </c>
      <c r="G11" s="77">
        <f t="shared" si="1"/>
        <v>0.28582641578575024</v>
      </c>
      <c r="H11" s="77">
        <v>0.3486663267953698</v>
      </c>
      <c r="I11" s="77">
        <f t="shared" si="2"/>
        <v>0.3486663267953698</v>
      </c>
      <c r="J11" s="76">
        <f>分析係数表!G14</f>
        <v>0.15826840914802714</v>
      </c>
      <c r="K11" s="78">
        <f t="shared" si="3"/>
        <v>5.5182864865389328E-2</v>
      </c>
      <c r="L11" s="79"/>
      <c r="M11" s="80"/>
      <c r="N11" s="81">
        <f>分析係数表!H14</f>
        <v>1.0573936697365637E-3</v>
      </c>
      <c r="O11" s="82">
        <f t="shared" si="4"/>
        <v>8.5030039588445787E-3</v>
      </c>
      <c r="P11" s="76">
        <f>分析係数表!C14</f>
        <v>0.20006209251785156</v>
      </c>
      <c r="Q11" s="82">
        <f t="shared" si="5"/>
        <v>1.7011287646940222E-3</v>
      </c>
      <c r="R11" s="83">
        <v>8.1304325715323804E-3</v>
      </c>
      <c r="S11" s="84">
        <f t="shared" si="6"/>
        <v>0.35679675936690219</v>
      </c>
      <c r="T11" s="85">
        <f>分析係数表!F14</f>
        <v>0.29957275697411412</v>
      </c>
      <c r="U11" s="86">
        <f t="shared" si="7"/>
        <v>0.10688658888297246</v>
      </c>
      <c r="V11" s="87">
        <f>分析係数表!D14</f>
        <v>3.9017341040462429E-2</v>
      </c>
      <c r="W11" s="88">
        <f t="shared" si="8"/>
        <v>0</v>
      </c>
      <c r="X11" s="76">
        <f>分析係数表!E14</f>
        <v>4.0148278461925105E-2</v>
      </c>
      <c r="Y11" s="89">
        <f t="shared" si="9"/>
        <v>0</v>
      </c>
    </row>
    <row r="12" spans="1:25" x14ac:dyDescent="0.2">
      <c r="A12" s="6" t="s">
        <v>226</v>
      </c>
      <c r="B12" s="5" t="s">
        <v>29</v>
      </c>
      <c r="C12" s="75">
        <f>最終需要_まとめ!C13</f>
        <v>100</v>
      </c>
      <c r="D12" s="76">
        <f>投入係数表!J12</f>
        <v>0.36068852459016393</v>
      </c>
      <c r="E12" s="77">
        <f t="shared" si="0"/>
        <v>36.068852459016391</v>
      </c>
      <c r="F12" s="76">
        <f>分析係数表!C15</f>
        <v>0</v>
      </c>
      <c r="G12" s="77">
        <f t="shared" si="1"/>
        <v>0</v>
      </c>
      <c r="H12" s="77">
        <v>0</v>
      </c>
      <c r="I12" s="77">
        <f t="shared" si="2"/>
        <v>100</v>
      </c>
      <c r="J12" s="76">
        <f>分析係数表!G15</f>
        <v>9.5606557377049178E-2</v>
      </c>
      <c r="K12" s="78">
        <f t="shared" si="3"/>
        <v>9.5606557377049182</v>
      </c>
      <c r="L12" s="79"/>
      <c r="M12" s="80"/>
      <c r="N12" s="81">
        <f>分析係数表!H15</f>
        <v>7.5634747199980097E-3</v>
      </c>
      <c r="O12" s="82">
        <f t="shared" si="4"/>
        <v>6.0821487140911817E-2</v>
      </c>
      <c r="P12" s="76">
        <f>分析係数表!C15</f>
        <v>0</v>
      </c>
      <c r="Q12" s="82">
        <f t="shared" si="5"/>
        <v>0</v>
      </c>
      <c r="R12" s="83">
        <v>0</v>
      </c>
      <c r="S12" s="84">
        <f t="shared" si="6"/>
        <v>100</v>
      </c>
      <c r="T12" s="85">
        <f>分析係数表!F15</f>
        <v>0.30379508196721311</v>
      </c>
      <c r="U12" s="86">
        <f t="shared" si="7"/>
        <v>30.379508196721311</v>
      </c>
      <c r="V12" s="87">
        <f>分析係数表!D15</f>
        <v>1.4877049180327869E-2</v>
      </c>
      <c r="W12" s="88">
        <f t="shared" si="8"/>
        <v>1</v>
      </c>
      <c r="X12" s="76">
        <f>分析係数表!E15</f>
        <v>1.3844262295081967E-2</v>
      </c>
      <c r="Y12" s="89">
        <f t="shared" si="9"/>
        <v>1</v>
      </c>
    </row>
    <row r="13" spans="1:25" x14ac:dyDescent="0.2">
      <c r="A13" s="6" t="s">
        <v>227</v>
      </c>
      <c r="B13" s="5" t="s">
        <v>30</v>
      </c>
      <c r="C13" s="90"/>
      <c r="D13" s="76">
        <f>投入係数表!J13</f>
        <v>8.1303278688524591E-2</v>
      </c>
      <c r="E13" s="77">
        <f t="shared" si="0"/>
        <v>8.1303278688524596</v>
      </c>
      <c r="F13" s="76">
        <f>分析係数表!C16</f>
        <v>4.6443435489973539E-2</v>
      </c>
      <c r="G13" s="77">
        <f t="shared" si="1"/>
        <v>0.37760035788938323</v>
      </c>
      <c r="H13" s="77">
        <v>0.39067223666450446</v>
      </c>
      <c r="I13" s="77">
        <f t="shared" si="2"/>
        <v>0.39067223666450446</v>
      </c>
      <c r="J13" s="76">
        <f>分析係数表!G16</f>
        <v>3.3687125057683433E-2</v>
      </c>
      <c r="K13" s="78">
        <f t="shared" si="3"/>
        <v>1.3160624493082061E-2</v>
      </c>
      <c r="L13" s="79"/>
      <c r="M13" s="80"/>
      <c r="N13" s="81">
        <f>分析係数表!H16</f>
        <v>1.5193295709469685E-2</v>
      </c>
      <c r="O13" s="82">
        <f t="shared" si="4"/>
        <v>0.12217649609884917</v>
      </c>
      <c r="P13" s="76">
        <f>分析係数表!C16</f>
        <v>4.6443435489973539E-2</v>
      </c>
      <c r="Q13" s="82">
        <f t="shared" si="5"/>
        <v>5.6742962149579053E-3</v>
      </c>
      <c r="R13" s="83">
        <v>9.0056829407927311E-3</v>
      </c>
      <c r="S13" s="84">
        <f t="shared" si="6"/>
        <v>0.39967791960529719</v>
      </c>
      <c r="T13" s="85">
        <f>分析係数表!F16</f>
        <v>0.28887863405629904</v>
      </c>
      <c r="U13" s="86">
        <f t="shared" si="7"/>
        <v>0.11545841147804156</v>
      </c>
      <c r="V13" s="87">
        <f>分析係数表!D16</f>
        <v>0</v>
      </c>
      <c r="W13" s="88">
        <f t="shared" si="8"/>
        <v>0</v>
      </c>
      <c r="X13" s="76">
        <f>分析係数表!E16</f>
        <v>0</v>
      </c>
      <c r="Y13" s="89">
        <f t="shared" si="9"/>
        <v>0</v>
      </c>
    </row>
    <row r="14" spans="1:25" x14ac:dyDescent="0.2">
      <c r="A14" s="6" t="s">
        <v>2</v>
      </c>
      <c r="B14" s="5" t="s">
        <v>365</v>
      </c>
      <c r="C14" s="90"/>
      <c r="D14" s="76">
        <f>投入係数表!J14</f>
        <v>1.8868852459016393E-2</v>
      </c>
      <c r="E14" s="77">
        <f t="shared" si="0"/>
        <v>1.8868852459016392</v>
      </c>
      <c r="F14" s="76">
        <f>分析係数表!C17</f>
        <v>4.6514856984171016E-2</v>
      </c>
      <c r="G14" s="77">
        <f t="shared" si="1"/>
        <v>8.776819735865711E-2</v>
      </c>
      <c r="H14" s="77">
        <v>9.2143001546289391E-2</v>
      </c>
      <c r="I14" s="77">
        <f t="shared" si="2"/>
        <v>9.2143001546289391E-2</v>
      </c>
      <c r="J14" s="76">
        <f>分析係数表!G17</f>
        <v>0.21533442088091354</v>
      </c>
      <c r="K14" s="78">
        <f t="shared" si="3"/>
        <v>1.9841559876199347E-2</v>
      </c>
      <c r="L14" s="79"/>
      <c r="M14" s="80"/>
      <c r="N14" s="81">
        <f>分析係数表!H17</f>
        <v>2.6953171973677116E-3</v>
      </c>
      <c r="O14" s="82">
        <f t="shared" si="4"/>
        <v>2.1674323816662653E-2</v>
      </c>
      <c r="P14" s="76">
        <f>分析係数表!C17</f>
        <v>4.6514856984171016E-2</v>
      </c>
      <c r="Q14" s="82">
        <f t="shared" si="5"/>
        <v>1.0081780725606749E-3</v>
      </c>
      <c r="R14" s="83">
        <v>1.7088178585110685E-3</v>
      </c>
      <c r="S14" s="84">
        <f t="shared" si="6"/>
        <v>9.385181940480046E-2</v>
      </c>
      <c r="T14" s="85">
        <f>分析係数表!F17</f>
        <v>0.33325565136331858</v>
      </c>
      <c r="U14" s="86">
        <f t="shared" si="7"/>
        <v>3.1276649207379319E-2</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投入係数表!J15</f>
        <v>6.8442622950819669E-3</v>
      </c>
      <c r="E15" s="77">
        <f t="shared" si="0"/>
        <v>0.68442622950819665</v>
      </c>
      <c r="F15" s="76">
        <f>分析係数表!C18</f>
        <v>0.85217062328572779</v>
      </c>
      <c r="G15" s="77">
        <f t="shared" si="1"/>
        <v>0.58324792659310054</v>
      </c>
      <c r="H15" s="77">
        <v>0.66052962911058344</v>
      </c>
      <c r="I15" s="77">
        <f t="shared" si="2"/>
        <v>0.66052962911058344</v>
      </c>
      <c r="J15" s="76">
        <f>分析係数表!G18</f>
        <v>0.21571921623052903</v>
      </c>
      <c r="K15" s="78">
        <f t="shared" si="3"/>
        <v>0.14248893388877709</v>
      </c>
      <c r="L15" s="79"/>
      <c r="M15" s="80"/>
      <c r="N15" s="81">
        <f>分析係数表!H18</f>
        <v>4.022242586841047E-4</v>
      </c>
      <c r="O15" s="82">
        <f t="shared" si="4"/>
        <v>3.2344760157173502E-3</v>
      </c>
      <c r="P15" s="76">
        <f>分析係数表!C18</f>
        <v>0.85217062328572779</v>
      </c>
      <c r="Q15" s="82">
        <f t="shared" si="5"/>
        <v>2.7563254423165918E-3</v>
      </c>
      <c r="R15" s="83">
        <v>7.0265260051055262E-3</v>
      </c>
      <c r="S15" s="84">
        <f t="shared" si="6"/>
        <v>0.667556155115689</v>
      </c>
      <c r="T15" s="85">
        <f>分析係数表!F18</f>
        <v>0.45957889739047864</v>
      </c>
      <c r="U15" s="86">
        <f t="shared" si="7"/>
        <v>0.30679472171429567</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投入係数表!J16</f>
        <v>3.2786885245901642E-5</v>
      </c>
      <c r="E16" s="77">
        <f t="shared" si="0"/>
        <v>3.2786885245901644E-3</v>
      </c>
      <c r="F16" s="76">
        <f>分析係数表!C19</f>
        <v>5.907451152740395E-2</v>
      </c>
      <c r="G16" s="77">
        <f t="shared" si="1"/>
        <v>1.9368692304066871E-4</v>
      </c>
      <c r="H16" s="77">
        <v>2.7289367826360015E-3</v>
      </c>
      <c r="I16" s="77">
        <f t="shared" si="2"/>
        <v>2.7289367826360015E-3</v>
      </c>
      <c r="J16" s="76">
        <f>分析係数表!G19</f>
        <v>5.7619514930604236E-2</v>
      </c>
      <c r="K16" s="78">
        <f t="shared" si="3"/>
        <v>1.5724001369177019E-4</v>
      </c>
      <c r="L16" s="79"/>
      <c r="M16" s="80"/>
      <c r="N16" s="81">
        <f>分析係数表!H19</f>
        <v>-1.036660460526043E-4</v>
      </c>
      <c r="O16" s="82">
        <f t="shared" si="4"/>
        <v>-8.3362783910240982E-4</v>
      </c>
      <c r="P16" s="76">
        <f>分析係数表!C19</f>
        <v>5.907451152740395E-2</v>
      </c>
      <c r="Q16" s="82">
        <f t="shared" si="5"/>
        <v>-4.9246157390620152E-5</v>
      </c>
      <c r="R16" s="83">
        <v>1.2295174636361514E-4</v>
      </c>
      <c r="S16" s="84">
        <f t="shared" si="6"/>
        <v>2.8518885289996166E-3</v>
      </c>
      <c r="T16" s="85">
        <f>分析係数表!F19</f>
        <v>0.24001121547735876</v>
      </c>
      <c r="U16" s="86">
        <f t="shared" si="7"/>
        <v>6.8448523225113464E-4</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投入係数表!J17</f>
        <v>5.1557377049180324E-3</v>
      </c>
      <c r="E17" s="77">
        <f t="shared" si="0"/>
        <v>0.5155737704918032</v>
      </c>
      <c r="F17" s="76">
        <f>分析係数表!C20</f>
        <v>0.1238117647058824</v>
      </c>
      <c r="G17" s="77">
        <f t="shared" si="1"/>
        <v>6.3834098360655747E-2</v>
      </c>
      <c r="H17" s="77">
        <v>7.012168566075376E-2</v>
      </c>
      <c r="I17" s="77">
        <f t="shared" si="2"/>
        <v>7.012168566075376E-2</v>
      </c>
      <c r="J17" s="76">
        <f>分析係数表!G20</f>
        <v>0.1000078622533218</v>
      </c>
      <c r="K17" s="78">
        <f t="shared" si="3"/>
        <v>7.0127198805313923E-3</v>
      </c>
      <c r="L17" s="79"/>
      <c r="M17" s="80"/>
      <c r="N17" s="81">
        <f>分析係数表!H20</f>
        <v>5.0174366289460479E-4</v>
      </c>
      <c r="O17" s="82">
        <f t="shared" si="4"/>
        <v>4.034758741255663E-3</v>
      </c>
      <c r="P17" s="76">
        <f>分析係数表!C20</f>
        <v>0.1238117647058824</v>
      </c>
      <c r="Q17" s="82">
        <f t="shared" si="5"/>
        <v>4.9955059991734841E-4</v>
      </c>
      <c r="R17" s="83">
        <v>9.2067340951983742E-4</v>
      </c>
      <c r="S17" s="84">
        <f t="shared" si="6"/>
        <v>7.1042359070273592E-2</v>
      </c>
      <c r="T17" s="85">
        <f>分析係数表!F20</f>
        <v>0.22289488167308752</v>
      </c>
      <c r="U17" s="86">
        <f t="shared" si="7"/>
        <v>1.5834978218745629E-2</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投入係数表!J18</f>
        <v>9.1721311475409829E-3</v>
      </c>
      <c r="E18" s="77">
        <f t="shared" si="0"/>
        <v>0.91721311475409828</v>
      </c>
      <c r="F18" s="76">
        <f>分析係数表!C21</f>
        <v>0.10123797610317908</v>
      </c>
      <c r="G18" s="77">
        <f t="shared" si="1"/>
        <v>9.285679939299786E-2</v>
      </c>
      <c r="H18" s="77">
        <v>9.9699199398873006E-2</v>
      </c>
      <c r="I18" s="77">
        <f t="shared" si="2"/>
        <v>9.9699199398873006E-2</v>
      </c>
      <c r="J18" s="76">
        <f>分析係数表!G21</f>
        <v>0.28509532062391679</v>
      </c>
      <c r="K18" s="78">
        <f t="shared" si="3"/>
        <v>2.8423775218569512E-2</v>
      </c>
      <c r="L18" s="79"/>
      <c r="M18" s="80"/>
      <c r="N18" s="81">
        <f>分析係数表!H21</f>
        <v>8.3762165210504269E-4</v>
      </c>
      <c r="O18" s="82">
        <f t="shared" si="4"/>
        <v>6.735712939947471E-3</v>
      </c>
      <c r="P18" s="76">
        <f>分析係数表!C21</f>
        <v>0.10123797610317908</v>
      </c>
      <c r="Q18" s="82">
        <f t="shared" si="5"/>
        <v>6.8190994565227618E-4</v>
      </c>
      <c r="R18" s="83">
        <v>1.5577502444054816E-3</v>
      </c>
      <c r="S18" s="84">
        <f t="shared" si="6"/>
        <v>0.10125694964327848</v>
      </c>
      <c r="T18" s="85">
        <f>分析係数表!F21</f>
        <v>0.42576545349508954</v>
      </c>
      <c r="U18" s="86">
        <f t="shared" si="7"/>
        <v>4.3111711084399908E-2</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投入係数表!J19</f>
        <v>1.6393442622950821E-5</v>
      </c>
      <c r="E19" s="77">
        <f t="shared" si="0"/>
        <v>1.6393442622950822E-3</v>
      </c>
      <c r="F19" s="76">
        <f>分析係数表!C22</f>
        <v>0.18558159091777837</v>
      </c>
      <c r="G19" s="77">
        <f t="shared" si="1"/>
        <v>3.0423211625865313E-4</v>
      </c>
      <c r="H19" s="77">
        <v>4.7473344672093378E-3</v>
      </c>
      <c r="I19" s="77">
        <f t="shared" si="2"/>
        <v>4.7473344672093378E-3</v>
      </c>
      <c r="J19" s="76">
        <f>分析係数表!G22</f>
        <v>0.19466002478672587</v>
      </c>
      <c r="K19" s="78">
        <f t="shared" si="3"/>
        <v>9.2411624505784771E-4</v>
      </c>
      <c r="L19" s="79"/>
      <c r="M19" s="80"/>
      <c r="N19" s="81">
        <f>分析係数表!H22</f>
        <v>4.1466418421041717E-5</v>
      </c>
      <c r="O19" s="82">
        <f t="shared" si="4"/>
        <v>3.3345113564096392E-4</v>
      </c>
      <c r="P19" s="76">
        <f>分析係数表!C22</f>
        <v>0.18558159091777837</v>
      </c>
      <c r="Q19" s="82">
        <f t="shared" si="5"/>
        <v>6.1882392245589987E-5</v>
      </c>
      <c r="R19" s="83">
        <v>5.6463013411738277E-4</v>
      </c>
      <c r="S19" s="84">
        <f t="shared" si="6"/>
        <v>5.3119646013267208E-3</v>
      </c>
      <c r="T19" s="85">
        <f>分析係数表!F22</f>
        <v>0.41305594660826944</v>
      </c>
      <c r="U19" s="86">
        <f t="shared" si="7"/>
        <v>2.1941385667506273E-3</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2.0007068138457835E-4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投入係数表!J21</f>
        <v>0</v>
      </c>
      <c r="E21" s="77">
        <f t="shared" si="0"/>
        <v>0</v>
      </c>
      <c r="F21" s="76">
        <f>分析係数表!C24</f>
        <v>0.34092150792205422</v>
      </c>
      <c r="G21" s="77">
        <f t="shared" si="1"/>
        <v>0</v>
      </c>
      <c r="H21" s="77">
        <v>3.8734162875761857E-3</v>
      </c>
      <c r="I21" s="77">
        <f t="shared" si="2"/>
        <v>3.8734162875761857E-3</v>
      </c>
      <c r="J21" s="76">
        <f>分析係数表!G24</f>
        <v>0.20813165537270087</v>
      </c>
      <c r="K21" s="78">
        <f t="shared" si="3"/>
        <v>8.0618054388081309E-4</v>
      </c>
      <c r="L21" s="79"/>
      <c r="M21" s="80"/>
      <c r="N21" s="81">
        <f>分析係数表!H24</f>
        <v>3.0270485447360455E-4</v>
      </c>
      <c r="O21" s="82">
        <f t="shared" si="4"/>
        <v>2.4341932901790365E-3</v>
      </c>
      <c r="P21" s="76">
        <f>分析係数表!C24</f>
        <v>0.34092150792205422</v>
      </c>
      <c r="Q21" s="82">
        <f t="shared" si="5"/>
        <v>8.2986884706158363E-4</v>
      </c>
      <c r="R21" s="83">
        <v>2.8244501272464253E-3</v>
      </c>
      <c r="S21" s="84">
        <f t="shared" si="6"/>
        <v>6.6978664148226105E-3</v>
      </c>
      <c r="T21" s="85">
        <f>分析係数表!F24</f>
        <v>0.39206195546950628</v>
      </c>
      <c r="U21" s="86">
        <f t="shared" si="7"/>
        <v>2.6259786040688841E-3</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投入係数表!J22</f>
        <v>8.1967213114754105E-6</v>
      </c>
      <c r="E22" s="77">
        <f t="shared" si="0"/>
        <v>8.1967213114754109E-4</v>
      </c>
      <c r="F22" s="76">
        <f>分析係数表!C25</f>
        <v>1.146867511126326E-2</v>
      </c>
      <c r="G22" s="77">
        <f t="shared" si="1"/>
        <v>9.4005533698879201E-6</v>
      </c>
      <c r="H22" s="77">
        <v>3.0059210069600229E-4</v>
      </c>
      <c r="I22" s="77">
        <f t="shared" si="2"/>
        <v>3.0059210069600229E-4</v>
      </c>
      <c r="J22" s="76">
        <f>分析係数表!G25</f>
        <v>0.19668246445497631</v>
      </c>
      <c r="K22" s="78">
        <f t="shared" si="3"/>
        <v>5.9121195160588128E-5</v>
      </c>
      <c r="L22" s="79"/>
      <c r="M22" s="80"/>
      <c r="N22" s="81">
        <f>分析係数表!H25</f>
        <v>4.6442388631566723E-4</v>
      </c>
      <c r="O22" s="82">
        <f t="shared" si="4"/>
        <v>3.7346527191787957E-3</v>
      </c>
      <c r="P22" s="76">
        <f>分析係数表!C25</f>
        <v>1.146867511126326E-2</v>
      </c>
      <c r="Q22" s="82">
        <f t="shared" si="5"/>
        <v>4.2831518689657513E-5</v>
      </c>
      <c r="R22" s="83">
        <v>1.0191922689703813E-4</v>
      </c>
      <c r="S22" s="84">
        <f t="shared" si="6"/>
        <v>4.025113275930404E-4</v>
      </c>
      <c r="T22" s="85">
        <f>分析係数表!F25</f>
        <v>0.34834123222748814</v>
      </c>
      <c r="U22" s="86">
        <f t="shared" si="7"/>
        <v>1.4021129183928183E-4</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投入係数表!J23</f>
        <v>0</v>
      </c>
      <c r="E23" s="77">
        <f t="shared" si="0"/>
        <v>0</v>
      </c>
      <c r="F23" s="76">
        <f>分析係数表!C26</f>
        <v>9.1946569835300251E-2</v>
      </c>
      <c r="G23" s="77">
        <f t="shared" si="1"/>
        <v>0</v>
      </c>
      <c r="H23" s="77">
        <v>1.6476616149353278E-3</v>
      </c>
      <c r="I23" s="77">
        <f t="shared" si="2"/>
        <v>1.6476616149353278E-3</v>
      </c>
      <c r="J23" s="76">
        <f>分析係数表!G26</f>
        <v>0.19627813403747013</v>
      </c>
      <c r="K23" s="78">
        <f t="shared" si="3"/>
        <v>3.2339994730467078E-4</v>
      </c>
      <c r="L23" s="79"/>
      <c r="M23" s="80"/>
      <c r="N23" s="81">
        <f>分析係数表!H26</f>
        <v>9.5289829531553863E-3</v>
      </c>
      <c r="O23" s="82">
        <f t="shared" si="4"/>
        <v>7.6627070970293504E-2</v>
      </c>
      <c r="P23" s="76">
        <f>分析係数表!C26</f>
        <v>9.1946569835300251E-2</v>
      </c>
      <c r="Q23" s="82">
        <f t="shared" si="5"/>
        <v>7.0455963322446002E-3</v>
      </c>
      <c r="R23" s="83">
        <v>7.3547812424552498E-3</v>
      </c>
      <c r="S23" s="84">
        <f t="shared" si="6"/>
        <v>9.0024428573905781E-3</v>
      </c>
      <c r="T23" s="85">
        <f>分析係数表!F26</f>
        <v>0.33471645919778698</v>
      </c>
      <c r="U23" s="86">
        <f t="shared" si="7"/>
        <v>3.0132657973561822E-3</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投入係数表!J24</f>
        <v>3.2786885245901642E-5</v>
      </c>
      <c r="E24" s="77">
        <f t="shared" si="0"/>
        <v>3.2786885245901644E-3</v>
      </c>
      <c r="F24" s="76">
        <f>分析係数表!C27</f>
        <v>2.4623475974181241E-2</v>
      </c>
      <c r="G24" s="77">
        <f t="shared" si="1"/>
        <v>8.0732708112069658E-5</v>
      </c>
      <c r="H24" s="77">
        <v>1.9456472068619645E-4</v>
      </c>
      <c r="I24" s="77">
        <f t="shared" si="2"/>
        <v>1.9456472068619645E-4</v>
      </c>
      <c r="J24" s="76">
        <f>分析係数表!G27</f>
        <v>0.16949152542372881</v>
      </c>
      <c r="K24" s="78">
        <f t="shared" si="3"/>
        <v>3.2977071302745161E-5</v>
      </c>
      <c r="L24" s="79"/>
      <c r="M24" s="80"/>
      <c r="N24" s="81">
        <f>分析係数表!H27</f>
        <v>1.0092926243681554E-2</v>
      </c>
      <c r="O24" s="82">
        <f t="shared" si="4"/>
        <v>8.1162006415010618E-2</v>
      </c>
      <c r="P24" s="76">
        <f>分析係数表!C27</f>
        <v>2.4623475974181241E-2</v>
      </c>
      <c r="Q24" s="82">
        <f t="shared" si="5"/>
        <v>1.9984907149763575E-3</v>
      </c>
      <c r="R24" s="83">
        <v>2.0192975415507302E-3</v>
      </c>
      <c r="S24" s="84">
        <f t="shared" si="6"/>
        <v>2.2138622622369267E-3</v>
      </c>
      <c r="T24" s="85">
        <f>分析係数表!F27</f>
        <v>0.31826741996233521</v>
      </c>
      <c r="U24" s="86">
        <f t="shared" si="7"/>
        <v>7.0460023035412542E-4</v>
      </c>
      <c r="V24" s="87">
        <f>分析係数表!D27</f>
        <v>0</v>
      </c>
      <c r="W24" s="88">
        <f t="shared" si="8"/>
        <v>0</v>
      </c>
      <c r="X24" s="76">
        <f>分析係数表!E27</f>
        <v>0</v>
      </c>
      <c r="Y24" s="89">
        <f t="shared" si="9"/>
        <v>0</v>
      </c>
    </row>
    <row r="25" spans="1:25" x14ac:dyDescent="0.2">
      <c r="A25" s="6" t="s">
        <v>13</v>
      </c>
      <c r="B25" s="5" t="s">
        <v>192</v>
      </c>
      <c r="C25" s="90"/>
      <c r="D25" s="76">
        <f>投入係数表!J25</f>
        <v>0</v>
      </c>
      <c r="E25" s="77">
        <f t="shared" si="0"/>
        <v>0</v>
      </c>
      <c r="F25" s="76">
        <f>分析係数表!C28</f>
        <v>0.10144304574762053</v>
      </c>
      <c r="G25" s="77">
        <f t="shared" si="1"/>
        <v>0</v>
      </c>
      <c r="H25" s="77">
        <v>5.9318204157902295E-3</v>
      </c>
      <c r="I25" s="77">
        <f t="shared" si="2"/>
        <v>5.9318204157902295E-3</v>
      </c>
      <c r="J25" s="76">
        <f>分析係数表!G28</f>
        <v>0.12483493265252223</v>
      </c>
      <c r="K25" s="78">
        <f t="shared" si="3"/>
        <v>7.4049840211202968E-4</v>
      </c>
      <c r="L25" s="79"/>
      <c r="M25" s="80"/>
      <c r="N25" s="81">
        <f>分析係数表!H28</f>
        <v>1.8805020753942421E-2</v>
      </c>
      <c r="O25" s="82">
        <f t="shared" si="4"/>
        <v>0.15122009001317716</v>
      </c>
      <c r="P25" s="76">
        <f>分析係数表!C28</f>
        <v>0.10144304574762053</v>
      </c>
      <c r="Q25" s="82">
        <f t="shared" si="5"/>
        <v>1.5340226509166026E-2</v>
      </c>
      <c r="R25" s="83">
        <v>1.6693563635354531E-2</v>
      </c>
      <c r="S25" s="84">
        <f t="shared" si="6"/>
        <v>2.262538405114476E-2</v>
      </c>
      <c r="T25" s="85">
        <f>分析係数表!F28</f>
        <v>0.21348710273791707</v>
      </c>
      <c r="U25" s="86">
        <f t="shared" si="7"/>
        <v>4.8302276894115715E-3</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投入係数表!J26</f>
        <v>3.6885245901639345E-3</v>
      </c>
      <c r="E26" s="77">
        <f t="shared" si="0"/>
        <v>0.36885245901639346</v>
      </c>
      <c r="F26" s="76">
        <f>分析係数表!C29</f>
        <v>0.10401376146788988</v>
      </c>
      <c r="G26" s="77">
        <f t="shared" si="1"/>
        <v>3.8365731688975779E-2</v>
      </c>
      <c r="H26" s="77">
        <v>4.8422449585892285E-2</v>
      </c>
      <c r="I26" s="77">
        <f t="shared" si="2"/>
        <v>4.8422449585892285E-2</v>
      </c>
      <c r="J26" s="76">
        <f>分析係数表!G29</f>
        <v>0.26193840067815766</v>
      </c>
      <c r="K26" s="78">
        <f t="shared" si="3"/>
        <v>1.2683699001447342E-2</v>
      </c>
      <c r="L26" s="79"/>
      <c r="M26" s="80"/>
      <c r="N26" s="81">
        <f>分析係数表!H29</f>
        <v>9.1640784710502205E-3</v>
      </c>
      <c r="O26" s="82">
        <f t="shared" si="4"/>
        <v>7.3692700976653036E-2</v>
      </c>
      <c r="P26" s="76">
        <f>分析係数表!C29</f>
        <v>0.10401376146788988</v>
      </c>
      <c r="Q26" s="82">
        <f t="shared" si="5"/>
        <v>7.6650550213101243E-3</v>
      </c>
      <c r="R26" s="83">
        <v>1.0634752189862987E-2</v>
      </c>
      <c r="S26" s="84">
        <f t="shared" si="6"/>
        <v>5.9057201775755269E-2</v>
      </c>
      <c r="T26" s="85">
        <f>分析係数表!F29</f>
        <v>0.46764622774795139</v>
      </c>
      <c r="U26" s="86">
        <f t="shared" si="7"/>
        <v>2.7617877631781567E-2</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投入係数表!J27</f>
        <v>3.2295081967213114E-3</v>
      </c>
      <c r="E27" s="77">
        <f t="shared" si="0"/>
        <v>0.32295081967213113</v>
      </c>
      <c r="F27" s="76">
        <f>分析係数表!C30</f>
        <v>1</v>
      </c>
      <c r="G27" s="77">
        <f t="shared" si="1"/>
        <v>0.32295081967213113</v>
      </c>
      <c r="H27" s="77">
        <v>0.39546557263788429</v>
      </c>
      <c r="I27" s="77">
        <f t="shared" si="2"/>
        <v>0.39546557263788429</v>
      </c>
      <c r="J27" s="76">
        <f>分析係数表!G30</f>
        <v>0.34450655250415957</v>
      </c>
      <c r="K27" s="78">
        <f t="shared" si="3"/>
        <v>0.13624048106356082</v>
      </c>
      <c r="L27" s="79"/>
      <c r="M27" s="80"/>
      <c r="N27" s="81">
        <f>分析係数表!H30</f>
        <v>0</v>
      </c>
      <c r="O27" s="82">
        <f t="shared" si="4"/>
        <v>0</v>
      </c>
      <c r="P27" s="76">
        <f>分析係数表!C30</f>
        <v>1</v>
      </c>
      <c r="Q27" s="82">
        <f t="shared" si="5"/>
        <v>0</v>
      </c>
      <c r="R27" s="83">
        <v>3.0406352787536145E-2</v>
      </c>
      <c r="S27" s="84">
        <f t="shared" si="6"/>
        <v>0.42587192542542041</v>
      </c>
      <c r="T27" s="85">
        <f>分析係数表!F30</f>
        <v>0.44048531528668372</v>
      </c>
      <c r="U27" s="86">
        <f t="shared" si="7"/>
        <v>0.18759032934276337</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投入係数表!J28</f>
        <v>3.009016393442623E-2</v>
      </c>
      <c r="E28" s="77">
        <f t="shared" si="0"/>
        <v>3.0090163934426228</v>
      </c>
      <c r="F28" s="76">
        <f>分析係数表!C31</f>
        <v>0.93997640825324391</v>
      </c>
      <c r="G28" s="77">
        <f t="shared" si="1"/>
        <v>2.8284044218833264</v>
      </c>
      <c r="H28" s="77">
        <v>3.2817071292767404</v>
      </c>
      <c r="I28" s="77">
        <f t="shared" si="2"/>
        <v>3.2817071292767404</v>
      </c>
      <c r="J28" s="76">
        <f>分析係数表!G31</f>
        <v>7.0890110114609078E-2</v>
      </c>
      <c r="K28" s="78">
        <f t="shared" si="3"/>
        <v>0.23264057975832578</v>
      </c>
      <c r="L28" s="79"/>
      <c r="M28" s="80"/>
      <c r="N28" s="81">
        <f>分析係数表!H31</f>
        <v>0.11755729622365327</v>
      </c>
      <c r="O28" s="82">
        <f t="shared" si="4"/>
        <v>0.94533396954213267</v>
      </c>
      <c r="P28" s="76">
        <f>分析係数表!C31</f>
        <v>0.93997640825324391</v>
      </c>
      <c r="Q28" s="82">
        <f t="shared" si="5"/>
        <v>0.88859162928999536</v>
      </c>
      <c r="R28" s="83">
        <v>1.0247766522470192</v>
      </c>
      <c r="S28" s="84">
        <f t="shared" si="6"/>
        <v>4.3064837815237595</v>
      </c>
      <c r="T28" s="85">
        <f>分析係数表!F31</f>
        <v>0.34466485525751295</v>
      </c>
      <c r="U28" s="86">
        <f t="shared" si="7"/>
        <v>1.4842936092277137</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投入係数表!J29</f>
        <v>2.5000000000000001E-3</v>
      </c>
      <c r="E29" s="77">
        <f t="shared" si="0"/>
        <v>0.25</v>
      </c>
      <c r="F29" s="76">
        <f>分析係数表!C32</f>
        <v>1</v>
      </c>
      <c r="G29" s="77">
        <f t="shared" si="1"/>
        <v>0.25</v>
      </c>
      <c r="H29" s="77">
        <v>0.28954712094839202</v>
      </c>
      <c r="I29" s="77">
        <f t="shared" si="2"/>
        <v>0.28954712094839202</v>
      </c>
      <c r="J29" s="76">
        <f>分析係数表!G32</f>
        <v>0.14022787028921999</v>
      </c>
      <c r="K29" s="78">
        <f t="shared" si="3"/>
        <v>4.0602576118968205E-2</v>
      </c>
      <c r="L29" s="79"/>
      <c r="M29" s="80"/>
      <c r="N29" s="81">
        <f>分析係数表!H32</f>
        <v>5.7721254442090076E-3</v>
      </c>
      <c r="O29" s="82">
        <f t="shared" si="4"/>
        <v>4.6416398081222179E-2</v>
      </c>
      <c r="P29" s="76">
        <f>分析係数表!C32</f>
        <v>1</v>
      </c>
      <c r="Q29" s="82">
        <f t="shared" si="5"/>
        <v>4.6416398081222179E-2</v>
      </c>
      <c r="R29" s="83">
        <v>6.0705574594407098E-2</v>
      </c>
      <c r="S29" s="84">
        <f t="shared" si="6"/>
        <v>0.35025269554279914</v>
      </c>
      <c r="T29" s="85">
        <f>分析係数表!F32</f>
        <v>0.48261758691206547</v>
      </c>
      <c r="U29" s="86">
        <f t="shared" si="7"/>
        <v>0.16903811073231206</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投入係数表!J30</f>
        <v>2.3606557377049181E-3</v>
      </c>
      <c r="E30" s="77">
        <f t="shared" si="0"/>
        <v>0.23606557377049181</v>
      </c>
      <c r="F30" s="76">
        <f>分析係数表!C33</f>
        <v>0.67109402306885713</v>
      </c>
      <c r="G30" s="77">
        <f t="shared" si="1"/>
        <v>0.15842219560969742</v>
      </c>
      <c r="H30" s="77">
        <v>0.19185180993959483</v>
      </c>
      <c r="I30" s="77">
        <f t="shared" si="2"/>
        <v>0.19185180993959483</v>
      </c>
      <c r="J30" s="76">
        <f>分析係数表!G33</f>
        <v>0.50883575883575882</v>
      </c>
      <c r="K30" s="78">
        <f t="shared" si="3"/>
        <v>9.7621061294627512E-2</v>
      </c>
      <c r="L30" s="79"/>
      <c r="M30" s="80"/>
      <c r="N30" s="81">
        <f>分析係数表!H33</f>
        <v>8.6664814499977198E-4</v>
      </c>
      <c r="O30" s="82">
        <f t="shared" si="4"/>
        <v>6.9691287348961463E-3</v>
      </c>
      <c r="P30" s="76">
        <f>分析係数表!C33</f>
        <v>0.67109402306885713</v>
      </c>
      <c r="Q30" s="82">
        <f t="shared" si="5"/>
        <v>4.6769406399862299E-3</v>
      </c>
      <c r="R30" s="83">
        <v>2.0249220138497462E-2</v>
      </c>
      <c r="S30" s="84">
        <f t="shared" si="6"/>
        <v>0.21210103007809228</v>
      </c>
      <c r="T30" s="85">
        <f>分析係数表!F33</f>
        <v>0.64656964656964655</v>
      </c>
      <c r="U30" s="86">
        <f t="shared" si="7"/>
        <v>0.13713808805465011</v>
      </c>
      <c r="V30" s="87">
        <f>分析係数表!D33</f>
        <v>0.19906444906444906</v>
      </c>
      <c r="W30" s="88">
        <f t="shared" si="8"/>
        <v>0</v>
      </c>
      <c r="X30" s="76">
        <f>分析係数表!E33</f>
        <v>0.18035343035343035</v>
      </c>
      <c r="Y30" s="89">
        <f t="shared" si="9"/>
        <v>0</v>
      </c>
    </row>
    <row r="31" spans="1:25" x14ac:dyDescent="0.2">
      <c r="A31" s="6" t="s">
        <v>19</v>
      </c>
      <c r="B31" s="5" t="s">
        <v>275</v>
      </c>
      <c r="C31" s="90"/>
      <c r="D31" s="76">
        <f>投入係数表!J31</f>
        <v>4.0204918032786884E-2</v>
      </c>
      <c r="E31" s="77">
        <f t="shared" si="0"/>
        <v>4.0204918032786887</v>
      </c>
      <c r="F31" s="76">
        <f>分析係数表!C34</f>
        <v>0.15699510206111233</v>
      </c>
      <c r="G31" s="77">
        <f t="shared" si="1"/>
        <v>0.63119752099160331</v>
      </c>
      <c r="H31" s="77">
        <v>0.67295741714588675</v>
      </c>
      <c r="I31" s="77">
        <f t="shared" si="2"/>
        <v>0.67295741714588675</v>
      </c>
      <c r="J31" s="76">
        <f>分析係数表!G34</f>
        <v>0.42474206923151092</v>
      </c>
      <c r="K31" s="78">
        <f t="shared" si="3"/>
        <v>0.28583332586323701</v>
      </c>
      <c r="L31" s="79"/>
      <c r="M31" s="80"/>
      <c r="N31" s="81">
        <f>分析係数表!H34</f>
        <v>0.14441094879311989</v>
      </c>
      <c r="O31" s="82">
        <f t="shared" si="4"/>
        <v>1.1612769249832209</v>
      </c>
      <c r="P31" s="76">
        <f>分析係数表!C34</f>
        <v>0.15699510206111233</v>
      </c>
      <c r="Q31" s="82">
        <f t="shared" si="5"/>
        <v>0.18231478935895545</v>
      </c>
      <c r="R31" s="83">
        <v>0.19806351625439511</v>
      </c>
      <c r="S31" s="84">
        <f t="shared" si="6"/>
        <v>0.87102093340028186</v>
      </c>
      <c r="T31" s="85">
        <f>分析係数表!F34</f>
        <v>0.69954681322919676</v>
      </c>
      <c r="U31" s="86">
        <f t="shared" si="7"/>
        <v>0.60931991821608755</v>
      </c>
      <c r="V31" s="87">
        <f>分析係数表!D34</f>
        <v>0.29129302863754702</v>
      </c>
      <c r="W31" s="88">
        <f t="shared" si="8"/>
        <v>0</v>
      </c>
      <c r="X31" s="76">
        <f>分析係数表!E34</f>
        <v>0.21111753929225727</v>
      </c>
      <c r="Y31" s="89">
        <f t="shared" si="9"/>
        <v>0</v>
      </c>
    </row>
    <row r="32" spans="1:25" x14ac:dyDescent="0.2">
      <c r="A32" s="6" t="s">
        <v>20</v>
      </c>
      <c r="B32" s="5" t="s">
        <v>37</v>
      </c>
      <c r="C32" s="90"/>
      <c r="D32" s="76">
        <f>投入係数表!J32</f>
        <v>5.9508196721311472E-3</v>
      </c>
      <c r="E32" s="77">
        <f t="shared" si="0"/>
        <v>0.59508196721311468</v>
      </c>
      <c r="F32" s="76">
        <f>分析係数表!C35</f>
        <v>0.39629748357108507</v>
      </c>
      <c r="G32" s="77">
        <f t="shared" si="1"/>
        <v>0.23582948612508831</v>
      </c>
      <c r="H32" s="77">
        <v>0.30196654739959816</v>
      </c>
      <c r="I32" s="77">
        <f t="shared" si="2"/>
        <v>0.30196654739959816</v>
      </c>
      <c r="J32" s="76">
        <f>分析係数表!G35</f>
        <v>0.3138388625592417</v>
      </c>
      <c r="K32" s="78">
        <f t="shared" si="3"/>
        <v>9.4768837766831232E-2</v>
      </c>
      <c r="L32" s="79"/>
      <c r="M32" s="80"/>
      <c r="N32" s="81">
        <f>分析係数表!H35</f>
        <v>5.4188315592617317E-2</v>
      </c>
      <c r="O32" s="82">
        <f t="shared" si="4"/>
        <v>0.43575394405561163</v>
      </c>
      <c r="P32" s="76">
        <f>分析係数表!C35</f>
        <v>0.39629748357108507</v>
      </c>
      <c r="Q32" s="82">
        <f t="shared" si="5"/>
        <v>0.17268819148541428</v>
      </c>
      <c r="R32" s="83">
        <v>0.22822284163216985</v>
      </c>
      <c r="S32" s="84">
        <f t="shared" si="6"/>
        <v>0.53018938903176804</v>
      </c>
      <c r="T32" s="85">
        <f>分析係数表!F35</f>
        <v>0.64417061611374404</v>
      </c>
      <c r="U32" s="86">
        <f t="shared" si="7"/>
        <v>0.34153242538956358</v>
      </c>
      <c r="V32" s="87">
        <f>分析係数表!D35</f>
        <v>5.7914691943127962E-2</v>
      </c>
      <c r="W32" s="88">
        <f t="shared" si="8"/>
        <v>0</v>
      </c>
      <c r="X32" s="76">
        <f>分析係数表!E35</f>
        <v>5.251184834123223E-2</v>
      </c>
      <c r="Y32" s="89">
        <f t="shared" si="9"/>
        <v>0</v>
      </c>
    </row>
    <row r="33" spans="1:25" x14ac:dyDescent="0.2">
      <c r="A33" s="6" t="s">
        <v>21</v>
      </c>
      <c r="B33" s="5" t="s">
        <v>38</v>
      </c>
      <c r="C33" s="90"/>
      <c r="D33" s="76">
        <f>投入係数表!J33</f>
        <v>1.7377049180327868E-3</v>
      </c>
      <c r="E33" s="77">
        <f t="shared" si="0"/>
        <v>0.17377049180327869</v>
      </c>
      <c r="F33" s="76">
        <f>分析係数表!C36</f>
        <v>0.84710123832769779</v>
      </c>
      <c r="G33" s="77">
        <f t="shared" si="1"/>
        <v>0.14720119879137045</v>
      </c>
      <c r="H33" s="77">
        <v>0.2130469909500266</v>
      </c>
      <c r="I33" s="77">
        <f t="shared" si="2"/>
        <v>0.2130469909500266</v>
      </c>
      <c r="J33" s="76">
        <f>分析係数表!G36</f>
        <v>4.8807645912591631E-2</v>
      </c>
      <c r="K33" s="78">
        <f t="shared" si="3"/>
        <v>1.0398322097032012E-2</v>
      </c>
      <c r="L33" s="79"/>
      <c r="M33" s="80"/>
      <c r="N33" s="81">
        <f>分析係数表!H36</f>
        <v>0.16462168113153564</v>
      </c>
      <c r="O33" s="82">
        <f t="shared" si="4"/>
        <v>1.3238010084946268</v>
      </c>
      <c r="P33" s="76">
        <f>分析係数表!C36</f>
        <v>0.84710123832769779</v>
      </c>
      <c r="Q33" s="82">
        <f t="shared" si="5"/>
        <v>1.1213934735952535</v>
      </c>
      <c r="R33" s="83">
        <v>1.164075346339654</v>
      </c>
      <c r="S33" s="84">
        <f t="shared" si="6"/>
        <v>1.3771223372896806</v>
      </c>
      <c r="T33" s="85">
        <f>分析係数表!F36</f>
        <v>0.84954068850329401</v>
      </c>
      <c r="U33" s="86">
        <f t="shared" si="7"/>
        <v>1.1699214585743407</v>
      </c>
      <c r="V33" s="87">
        <f>分析係数表!D36</f>
        <v>1.1366799665955276E-2</v>
      </c>
      <c r="W33" s="88">
        <f t="shared" si="8"/>
        <v>0</v>
      </c>
      <c r="X33" s="76">
        <f>分析係数表!E36</f>
        <v>4.8482880207850049E-3</v>
      </c>
      <c r="Y33" s="89">
        <f t="shared" si="9"/>
        <v>0</v>
      </c>
    </row>
    <row r="34" spans="1:25" x14ac:dyDescent="0.2">
      <c r="A34" s="6" t="s">
        <v>22</v>
      </c>
      <c r="B34" s="5" t="s">
        <v>378</v>
      </c>
      <c r="C34" s="90"/>
      <c r="D34" s="76">
        <f>投入係数表!J34</f>
        <v>2.169672131147541E-2</v>
      </c>
      <c r="E34" s="77">
        <f t="shared" si="0"/>
        <v>2.1696721311475411</v>
      </c>
      <c r="F34" s="76">
        <f>分析係数表!C37</f>
        <v>0.28253997483350213</v>
      </c>
      <c r="G34" s="77">
        <f t="shared" si="1"/>
        <v>0.61301910933137715</v>
      </c>
      <c r="H34" s="77">
        <v>0.69761898252181276</v>
      </c>
      <c r="I34" s="77">
        <f t="shared" si="2"/>
        <v>0.69761898252181276</v>
      </c>
      <c r="J34" s="76">
        <f>分析係数表!G37</f>
        <v>0.45113451763349577</v>
      </c>
      <c r="K34" s="78">
        <f t="shared" si="3"/>
        <v>0.31472000317194809</v>
      </c>
      <c r="L34" s="79"/>
      <c r="M34" s="80"/>
      <c r="N34" s="81">
        <f>分析係数表!H37</f>
        <v>4.3875617331304247E-2</v>
      </c>
      <c r="O34" s="82">
        <f t="shared" si="4"/>
        <v>0.35282464662170393</v>
      </c>
      <c r="P34" s="76">
        <f>分析係数表!C37</f>
        <v>0.28253997483350213</v>
      </c>
      <c r="Q34" s="82">
        <f t="shared" si="5"/>
        <v>9.9687066777135513E-2</v>
      </c>
      <c r="R34" s="83">
        <v>0.12247163784766481</v>
      </c>
      <c r="S34" s="84">
        <f t="shared" si="6"/>
        <v>0.82009062036947755</v>
      </c>
      <c r="T34" s="85">
        <f>分析係数表!F37</f>
        <v>0.69774144526541948</v>
      </c>
      <c r="U34" s="86">
        <f t="shared" si="7"/>
        <v>0.57221121470521374</v>
      </c>
      <c r="V34" s="87">
        <f>分析係数表!D37</f>
        <v>9.4272389037363097E-2</v>
      </c>
      <c r="W34" s="88">
        <f t="shared" si="8"/>
        <v>0</v>
      </c>
      <c r="X34" s="76">
        <f>分析係数表!E37</f>
        <v>8.6411989729078237E-2</v>
      </c>
      <c r="Y34" s="89">
        <f t="shared" si="9"/>
        <v>0</v>
      </c>
    </row>
    <row r="35" spans="1:25" x14ac:dyDescent="0.2">
      <c r="A35" s="6" t="s">
        <v>23</v>
      </c>
      <c r="B35" s="5" t="s">
        <v>194</v>
      </c>
      <c r="C35" s="90"/>
      <c r="D35" s="76">
        <f>投入係数表!J35</f>
        <v>1.1245901639344262E-2</v>
      </c>
      <c r="E35" s="77">
        <f t="shared" si="0"/>
        <v>1.1245901639344262</v>
      </c>
      <c r="F35" s="76">
        <f>分析係数表!C38</f>
        <v>4.1342922192909581E-2</v>
      </c>
      <c r="G35" s="77">
        <f t="shared" si="1"/>
        <v>4.6493843646452412E-2</v>
      </c>
      <c r="H35" s="77">
        <v>5.6036113288103401E-2</v>
      </c>
      <c r="I35" s="77">
        <f t="shared" si="2"/>
        <v>5.6036113288103401E-2</v>
      </c>
      <c r="J35" s="76">
        <f>分析係数表!G38</f>
        <v>0.30500268961807425</v>
      </c>
      <c r="K35" s="78">
        <f t="shared" si="3"/>
        <v>1.7091165268614646E-2</v>
      </c>
      <c r="L35" s="79"/>
      <c r="M35" s="80"/>
      <c r="N35" s="81">
        <f>分析係数表!H38</f>
        <v>3.9185765407884425E-2</v>
      </c>
      <c r="O35" s="82">
        <f t="shared" si="4"/>
        <v>0.31511132318071089</v>
      </c>
      <c r="P35" s="76">
        <f>分析係数表!C38</f>
        <v>4.1342922192909581E-2</v>
      </c>
      <c r="Q35" s="82">
        <f t="shared" si="5"/>
        <v>1.3027622916364915E-2</v>
      </c>
      <c r="R35" s="83">
        <v>1.5784635824295509E-2</v>
      </c>
      <c r="S35" s="84">
        <f t="shared" si="6"/>
        <v>7.1820749112398913E-2</v>
      </c>
      <c r="T35" s="85">
        <f>分析係数表!F38</f>
        <v>0.49596557288864979</v>
      </c>
      <c r="U35" s="86">
        <f t="shared" si="7"/>
        <v>3.5620618978822911E-2</v>
      </c>
      <c r="V35" s="87">
        <f>分析係数表!D38</f>
        <v>0.31629908552985475</v>
      </c>
      <c r="W35" s="88">
        <f t="shared" si="8"/>
        <v>0</v>
      </c>
      <c r="X35" s="76">
        <f>分析係数表!E38</f>
        <v>0.37385691231845081</v>
      </c>
      <c r="Y35" s="89">
        <f t="shared" si="9"/>
        <v>0</v>
      </c>
    </row>
    <row r="36" spans="1:25" x14ac:dyDescent="0.2">
      <c r="A36" s="6" t="s">
        <v>24</v>
      </c>
      <c r="B36" s="5" t="s">
        <v>39</v>
      </c>
      <c r="C36" s="90"/>
      <c r="D36" s="76">
        <f>投入係数表!J36</f>
        <v>0</v>
      </c>
      <c r="E36" s="77">
        <f t="shared" si="0"/>
        <v>0</v>
      </c>
      <c r="F36" s="76">
        <f>分析係数表!C39</f>
        <v>1</v>
      </c>
      <c r="G36" s="77">
        <f t="shared" si="1"/>
        <v>0</v>
      </c>
      <c r="H36" s="77">
        <v>9.4191043154082318E-3</v>
      </c>
      <c r="I36" s="77">
        <f t="shared" si="2"/>
        <v>9.4191043154082318E-3</v>
      </c>
      <c r="J36" s="76">
        <f>分析係数表!G39</f>
        <v>0.35079793048167313</v>
      </c>
      <c r="K36" s="78">
        <f t="shared" si="3"/>
        <v>3.304202300836204E-3</v>
      </c>
      <c r="L36" s="79"/>
      <c r="M36" s="80"/>
      <c r="N36" s="81">
        <f>分析係数表!H39</f>
        <v>3.4624459381569837E-3</v>
      </c>
      <c r="O36" s="82">
        <f t="shared" si="4"/>
        <v>2.7843169826020489E-2</v>
      </c>
      <c r="P36" s="76">
        <f>分析係数表!C39</f>
        <v>1</v>
      </c>
      <c r="Q36" s="82">
        <f t="shared" si="5"/>
        <v>2.7843169826020489E-2</v>
      </c>
      <c r="R36" s="83">
        <v>3.4517732571734197E-2</v>
      </c>
      <c r="S36" s="84">
        <f t="shared" si="6"/>
        <v>4.3936836887142429E-2</v>
      </c>
      <c r="T36" s="85">
        <f>分析係数表!F39</f>
        <v>0.70145012023609998</v>
      </c>
      <c r="U36" s="86">
        <f t="shared" si="7"/>
        <v>3.0819499517279969E-2</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投入係数表!J37</f>
        <v>1.8852459016393443E-4</v>
      </c>
      <c r="E37" s="77">
        <f t="shared" si="0"/>
        <v>1.8852459016393444E-2</v>
      </c>
      <c r="F37" s="76">
        <f>分析係数表!C40</f>
        <v>0.65368852459016391</v>
      </c>
      <c r="G37" s="77">
        <f t="shared" si="1"/>
        <v>1.2323636119322762E-2</v>
      </c>
      <c r="H37" s="77">
        <v>1.354682658880583E-2</v>
      </c>
      <c r="I37" s="77">
        <f t="shared" si="2"/>
        <v>1.354682658880583E-2</v>
      </c>
      <c r="J37" s="76">
        <f>分析係数表!G40</f>
        <v>0.54296393832561696</v>
      </c>
      <c r="K37" s="78">
        <f t="shared" si="3"/>
        <v>7.3554383164721963E-3</v>
      </c>
      <c r="L37" s="79"/>
      <c r="M37" s="80"/>
      <c r="N37" s="81">
        <f>分析係数表!H40</f>
        <v>2.8732081323939809E-2</v>
      </c>
      <c r="O37" s="82">
        <f t="shared" si="4"/>
        <v>0.2310482918856239</v>
      </c>
      <c r="P37" s="76">
        <f>分析係数表!C40</f>
        <v>0.65368852459016391</v>
      </c>
      <c r="Q37" s="82">
        <f t="shared" si="5"/>
        <v>0.15103361703179102</v>
      </c>
      <c r="R37" s="83">
        <v>0.15127909438945653</v>
      </c>
      <c r="S37" s="84">
        <f t="shared" si="6"/>
        <v>0.16482592097826235</v>
      </c>
      <c r="T37" s="85">
        <f>分析係数表!F40</f>
        <v>0.73971031729176395</v>
      </c>
      <c r="U37" s="86">
        <f t="shared" si="7"/>
        <v>0.12192343430473765</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投入係数表!J38</f>
        <v>1.6393442622950821E-5</v>
      </c>
      <c r="E38" s="77">
        <f t="shared" si="0"/>
        <v>1.6393442622950822E-3</v>
      </c>
      <c r="F38" s="76">
        <f>分析係数表!C41</f>
        <v>0.74623649477748177</v>
      </c>
      <c r="G38" s="77">
        <f t="shared" si="1"/>
        <v>1.2233385160286589E-3</v>
      </c>
      <c r="H38" s="77">
        <v>1.9178233124867961E-3</v>
      </c>
      <c r="I38" s="77">
        <f t="shared" si="2"/>
        <v>1.9178233124867961E-3</v>
      </c>
      <c r="J38" s="76">
        <f>分析係数表!G41</f>
        <v>0.4504064389540704</v>
      </c>
      <c r="K38" s="78">
        <f t="shared" si="3"/>
        <v>8.6379996872027723E-4</v>
      </c>
      <c r="L38" s="79"/>
      <c r="M38" s="80"/>
      <c r="N38" s="81">
        <f>分析係数表!H41</f>
        <v>4.8308377460513606E-2</v>
      </c>
      <c r="O38" s="82">
        <f t="shared" si="4"/>
        <v>0.388470573021723</v>
      </c>
      <c r="P38" s="76">
        <f>分析係数表!C41</f>
        <v>0.74623649477748177</v>
      </c>
      <c r="Q38" s="82">
        <f t="shared" si="5"/>
        <v>0.28989091873593037</v>
      </c>
      <c r="R38" s="83">
        <v>0.29459447220400636</v>
      </c>
      <c r="S38" s="84">
        <f t="shared" si="6"/>
        <v>0.29651229551649316</v>
      </c>
      <c r="T38" s="85">
        <f>分析係数表!F41</f>
        <v>0.55435870740399629</v>
      </c>
      <c r="U38" s="86">
        <f t="shared" si="7"/>
        <v>0.16437417287191491</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投入係数表!J39</f>
        <v>1.4098360655737704E-3</v>
      </c>
      <c r="E39" s="77">
        <f>$C$12*D39</f>
        <v>0.14098360655737704</v>
      </c>
      <c r="F39" s="76">
        <f>分析係数表!C42</f>
        <v>0.40538573508005826</v>
      </c>
      <c r="G39" s="77">
        <f>E39*F39</f>
        <v>5.7152742978500017E-2</v>
      </c>
      <c r="H39" s="77">
        <v>6.3156064949789634E-2</v>
      </c>
      <c r="I39" s="77">
        <f>C39+H39</f>
        <v>6.3156064949789634E-2</v>
      </c>
      <c r="J39" s="76">
        <f>分析係数表!G42</f>
        <v>0.48634204275534443</v>
      </c>
      <c r="K39" s="78">
        <f>I39*J39</f>
        <v>3.0715449640069899E-2</v>
      </c>
      <c r="L39" s="79"/>
      <c r="M39" s="80"/>
      <c r="N39" s="81">
        <f>分析係数表!H42</f>
        <v>1.1287159094207556E-2</v>
      </c>
      <c r="O39" s="82">
        <f t="shared" si="4"/>
        <v>9.0765399121470386E-2</v>
      </c>
      <c r="P39" s="76">
        <f>分析係数表!C42</f>
        <v>0.40538573508005826</v>
      </c>
      <c r="Q39" s="82">
        <f>O39*P39</f>
        <v>3.6794998042692144E-2</v>
      </c>
      <c r="R39" s="83">
        <v>3.8526645069788444E-2</v>
      </c>
      <c r="S39" s="84">
        <f>I39+R39</f>
        <v>0.10168271001957807</v>
      </c>
      <c r="T39" s="85">
        <f>分析係数表!F42</f>
        <v>0.55819477434679332</v>
      </c>
      <c r="U39" s="86">
        <f t="shared" si="7"/>
        <v>5.6758757374348802E-2</v>
      </c>
      <c r="V39" s="87">
        <f>分析係数表!D42</f>
        <v>0.21199524940617578</v>
      </c>
      <c r="W39" s="88">
        <f t="shared" si="8"/>
        <v>0</v>
      </c>
      <c r="X39" s="76">
        <f>分析係数表!E42</f>
        <v>0.14608076009501186</v>
      </c>
      <c r="Y39" s="89">
        <f t="shared" si="9"/>
        <v>0</v>
      </c>
    </row>
    <row r="40" spans="1:25" x14ac:dyDescent="0.2">
      <c r="A40" s="6" t="s">
        <v>195</v>
      </c>
      <c r="B40" s="5" t="s">
        <v>41</v>
      </c>
      <c r="C40" s="90"/>
      <c r="D40" s="76">
        <f>投入係数表!J40</f>
        <v>4.4778688524590167E-2</v>
      </c>
      <c r="E40" s="77">
        <f>$C$12*D40</f>
        <v>4.4778688524590171</v>
      </c>
      <c r="F40" s="76">
        <f>分析係数表!C43</f>
        <v>0.69968719053083295</v>
      </c>
      <c r="G40" s="77">
        <f>E40*F40</f>
        <v>3.1331074769425746</v>
      </c>
      <c r="H40" s="77">
        <v>3.9383671842089396</v>
      </c>
      <c r="I40" s="77">
        <f>C40+H40</f>
        <v>3.9383671842089396</v>
      </c>
      <c r="J40" s="76">
        <f>分析係数表!G43</f>
        <v>0.42616397779886694</v>
      </c>
      <c r="K40" s="78">
        <f>I40*J40</f>
        <v>1.6783902252550047</v>
      </c>
      <c r="L40" s="79"/>
      <c r="M40" s="80"/>
      <c r="N40" s="81">
        <f>分析係数表!H43</f>
        <v>3.1178600010781269E-2</v>
      </c>
      <c r="O40" s="82">
        <f t="shared" si="4"/>
        <v>0.25072190888844076</v>
      </c>
      <c r="P40" s="76">
        <f>分析係数表!C43</f>
        <v>0.69968719053083295</v>
      </c>
      <c r="Q40" s="82">
        <f>O40*P40</f>
        <v>0.17542690803468058</v>
      </c>
      <c r="R40" s="83">
        <v>0.36383803736353787</v>
      </c>
      <c r="S40" s="84">
        <f>I40+R40</f>
        <v>4.3022052215724775</v>
      </c>
      <c r="T40" s="85">
        <f>分析係数表!F43</f>
        <v>0.68219595663301991</v>
      </c>
      <c r="U40" s="86">
        <f t="shared" si="7"/>
        <v>2.9349470067622097</v>
      </c>
      <c r="V40" s="87">
        <f>分析係数表!D43</f>
        <v>0.16164840537198402</v>
      </c>
      <c r="W40" s="88">
        <f t="shared" si="8"/>
        <v>1</v>
      </c>
      <c r="X40" s="76">
        <f>分析係数表!E43</f>
        <v>0.1317976591033273</v>
      </c>
      <c r="Y40" s="89">
        <f t="shared" si="9"/>
        <v>1</v>
      </c>
    </row>
    <row r="41" spans="1:25" x14ac:dyDescent="0.2">
      <c r="A41" s="6" t="s">
        <v>341</v>
      </c>
      <c r="B41" s="5" t="s">
        <v>42</v>
      </c>
      <c r="C41" s="90"/>
      <c r="D41" s="76">
        <f>投入係数表!J41</f>
        <v>8.1967213114754098E-5</v>
      </c>
      <c r="E41" s="77">
        <f>$C$12*D41</f>
        <v>8.1967213114754103E-3</v>
      </c>
      <c r="F41" s="76">
        <f>分析係数表!C44</f>
        <v>0.39267545462210851</v>
      </c>
      <c r="G41" s="77">
        <f>E41*F41</f>
        <v>3.2186512673943323E-3</v>
      </c>
      <c r="H41" s="77">
        <v>6.0369893319494059E-3</v>
      </c>
      <c r="I41" s="77">
        <f>C41+H41</f>
        <v>6.0369893319494059E-3</v>
      </c>
      <c r="J41" s="76">
        <f>分析係数表!G44</f>
        <v>0.27061110819189743</v>
      </c>
      <c r="K41" s="78">
        <f>I41*J41</f>
        <v>1.6336763732614913E-3</v>
      </c>
      <c r="L41" s="79"/>
      <c r="M41" s="80"/>
      <c r="N41" s="81">
        <f>分析係数表!H44</f>
        <v>0.10303160985076236</v>
      </c>
      <c r="O41" s="82">
        <f t="shared" si="4"/>
        <v>0.82852603672710301</v>
      </c>
      <c r="P41" s="76">
        <f>分析係数表!C44</f>
        <v>0.39267545462210851</v>
      </c>
      <c r="Q41" s="82">
        <f>O41*P41</f>
        <v>0.32534183813806894</v>
      </c>
      <c r="R41" s="83">
        <v>0.32957946992111509</v>
      </c>
      <c r="S41" s="84">
        <f>I41+R41</f>
        <v>0.33561645925306449</v>
      </c>
      <c r="T41" s="85">
        <f>分析係数表!F44</f>
        <v>0.47233461194892545</v>
      </c>
      <c r="U41" s="86">
        <f t="shared" si="7"/>
        <v>0.15852327004496858</v>
      </c>
      <c r="V41" s="87">
        <f>分析係数表!D44</f>
        <v>0.22804897272870581</v>
      </c>
      <c r="W41" s="88">
        <f t="shared" si="8"/>
        <v>0</v>
      </c>
      <c r="X41" s="76">
        <f>分析係数表!E44</f>
        <v>0.15248804581997794</v>
      </c>
      <c r="Y41" s="89">
        <f t="shared" si="9"/>
        <v>0</v>
      </c>
    </row>
    <row r="42" spans="1:25" x14ac:dyDescent="0.2">
      <c r="A42" s="6" t="s">
        <v>342</v>
      </c>
      <c r="B42" s="5" t="s">
        <v>279</v>
      </c>
      <c r="C42" s="90"/>
      <c r="D42" s="76">
        <f>投入係数表!J42</f>
        <v>1.0409836065573771E-3</v>
      </c>
      <c r="E42" s="77">
        <f>$C$12*D42</f>
        <v>0.10409836065573772</v>
      </c>
      <c r="F42" s="76">
        <f>分析係数表!C45</f>
        <v>1</v>
      </c>
      <c r="G42" s="77">
        <f>E42*F42</f>
        <v>0.10409836065573772</v>
      </c>
      <c r="H42" s="77">
        <v>0.12946275426727802</v>
      </c>
      <c r="I42" s="77">
        <f>C42+H42</f>
        <v>0.12946275426727802</v>
      </c>
      <c r="J42" s="76">
        <f>分析係数表!G45</f>
        <v>0</v>
      </c>
      <c r="K42" s="78">
        <f>I42*J42</f>
        <v>0</v>
      </c>
      <c r="L42" s="79"/>
      <c r="M42" s="80"/>
      <c r="N42" s="81">
        <f>分析係数表!H45</f>
        <v>0</v>
      </c>
      <c r="O42" s="82">
        <f t="shared" si="4"/>
        <v>0</v>
      </c>
      <c r="P42" s="76">
        <f>分析係数表!C45</f>
        <v>1</v>
      </c>
      <c r="Q42" s="82">
        <f>O42*P42</f>
        <v>0</v>
      </c>
      <c r="R42" s="83">
        <v>8.3995119214456838E-3</v>
      </c>
      <c r="S42" s="84">
        <f>I42+R42</f>
        <v>0.13786226618872371</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1.8442622950819673E-3</v>
      </c>
      <c r="E43" s="77">
        <f>$C$12*D43</f>
        <v>0.18442622950819673</v>
      </c>
      <c r="F43" s="76">
        <f>分析係数表!C46</f>
        <v>0.19269273551809707</v>
      </c>
      <c r="G43" s="77">
        <f>E43*F43</f>
        <v>3.553759466522282E-2</v>
      </c>
      <c r="H43" s="77">
        <v>4.9670370186627053E-2</v>
      </c>
      <c r="I43" s="77">
        <f>C43+H43</f>
        <v>4.9670370186627053E-2</v>
      </c>
      <c r="J43" s="76">
        <f>分析係数表!G46</f>
        <v>9.3043863535666807E-3</v>
      </c>
      <c r="K43" s="78">
        <f>I43*J43</f>
        <v>4.6215231454105804E-4</v>
      </c>
      <c r="L43" s="79"/>
      <c r="M43" s="80"/>
      <c r="N43" s="81">
        <f>分析係数表!H46</f>
        <v>2.0061453232099985E-2</v>
      </c>
      <c r="O43" s="82">
        <f t="shared" si="4"/>
        <v>0.16132365942309834</v>
      </c>
      <c r="P43" s="76">
        <f>分析係数表!C46</f>
        <v>0.19269273551809707</v>
      </c>
      <c r="Q43" s="82">
        <f>O43*P43</f>
        <v>3.1085897238026655E-2</v>
      </c>
      <c r="R43" s="83">
        <v>3.5197402142700542E-2</v>
      </c>
      <c r="S43" s="84">
        <f>I43+R43</f>
        <v>8.4867772329327601E-2</v>
      </c>
      <c r="T43" s="85">
        <f>分析係数表!F46</f>
        <v>0.3136907399202481</v>
      </c>
      <c r="U43" s="86">
        <f t="shared" si="7"/>
        <v>2.6622234297369932E-2</v>
      </c>
      <c r="V43" s="87">
        <f>分析係数表!D46</f>
        <v>3.544528134692069E-3</v>
      </c>
      <c r="W43" s="88">
        <f t="shared" si="8"/>
        <v>0</v>
      </c>
      <c r="X43" s="76">
        <f>分析係数表!E46</f>
        <v>9.3043863535666807E-3</v>
      </c>
      <c r="Y43" s="89">
        <f t="shared" si="9"/>
        <v>0</v>
      </c>
    </row>
    <row r="44" spans="1:25" x14ac:dyDescent="0.2">
      <c r="A44" s="192">
        <v>40</v>
      </c>
      <c r="B44" s="14" t="s">
        <v>151</v>
      </c>
      <c r="C44" s="197">
        <f>SUM(C5:C43)</f>
        <v>100</v>
      </c>
      <c r="D44" s="92">
        <f>投入係数表!J44</f>
        <v>0.68382786885245905</v>
      </c>
      <c r="E44" s="91">
        <f>SUM(E5:E43)</f>
        <v>68.382786885245892</v>
      </c>
      <c r="F44" s="92">
        <f>分析係数表!C47</f>
        <v>0.36342947545192861</v>
      </c>
      <c r="G44" s="91">
        <f>SUM(G5:G43)</f>
        <v>10.207549562643282</v>
      </c>
      <c r="H44" s="91">
        <f>SUM(H5:H43)</f>
        <v>12.164832427040084</v>
      </c>
      <c r="I44" s="91">
        <f>SUM(I5:I43)</f>
        <v>112.16483242704011</v>
      </c>
      <c r="J44" s="92">
        <f>分析係数表!G47</f>
        <v>0.22147530218644357</v>
      </c>
      <c r="K44" s="93">
        <f>SUM(K5:K43)</f>
        <v>12.818503042514219</v>
      </c>
      <c r="L44" s="94">
        <f>最終需要_まとめ!$L$33</f>
        <v>0.62733333333333341</v>
      </c>
      <c r="M44" s="91">
        <f>K44*L44</f>
        <v>8.0414742420039218</v>
      </c>
      <c r="N44" s="95">
        <f>分析係数表!H47</f>
        <v>1</v>
      </c>
      <c r="O44" s="91">
        <f>SUM(O5:O43)</f>
        <v>8.04147424200392</v>
      </c>
      <c r="P44" s="92">
        <f>分析係数表!C47</f>
        <v>0.36342947545192861</v>
      </c>
      <c r="Q44" s="96">
        <f>SUM(Q5:Q43)</f>
        <v>3.6896452329882772</v>
      </c>
      <c r="R44" s="91">
        <f>SUM(R5:R43)</f>
        <v>4.2832307411893993</v>
      </c>
      <c r="S44" s="97">
        <f>SUM(S5:S43)</f>
        <v>116.44806316822947</v>
      </c>
      <c r="T44" s="98">
        <f>分析係数表!F47</f>
        <v>0.45852567064717759</v>
      </c>
      <c r="U44" s="99">
        <f>SUM(U5:U43)</f>
        <v>39.330237768557659</v>
      </c>
      <c r="V44" s="100">
        <f>分析係数表!D47</f>
        <v>5.1302381010287716E-2</v>
      </c>
      <c r="W44" s="101">
        <f>SUM(W5:W43)</f>
        <v>2</v>
      </c>
      <c r="X44" s="92">
        <f>分析係数表!E47</f>
        <v>4.4653063209864535E-2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303</v>
      </c>
      <c r="S2" s="3" t="s">
        <v>153</v>
      </c>
      <c r="U2" s="64" t="s">
        <v>210</v>
      </c>
      <c r="W2" s="3" t="s">
        <v>130</v>
      </c>
      <c r="Y2" s="3" t="s">
        <v>154</v>
      </c>
    </row>
    <row r="3" spans="1:25" ht="44" x14ac:dyDescent="0.2">
      <c r="B3" s="65"/>
      <c r="C3" s="66" t="s">
        <v>228</v>
      </c>
      <c r="D3" s="66" t="s">
        <v>244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1.2703197330175442E-2</v>
      </c>
      <c r="G5" s="110">
        <f t="shared" ref="G5:G38" si="1">E5*F5</f>
        <v>0</v>
      </c>
      <c r="H5" s="110">
        <f t="array" ref="H5:H43">MMULT(逆行列係数!C5:AO43,'9'!G5:G43)</f>
        <v>2.1878713043555102E-6</v>
      </c>
      <c r="I5" s="110">
        <f t="shared" ref="I5:I38" si="2">C5+H5</f>
        <v>2.1878713043555102E-6</v>
      </c>
      <c r="J5" s="107">
        <f>分析係数表!G8</f>
        <v>0.12096774193548387</v>
      </c>
      <c r="K5" s="111">
        <f t="shared" ref="K5:K38" si="3">I5*J5</f>
        <v>2.6466185133332788E-7</v>
      </c>
      <c r="L5" s="79" t="s">
        <v>183</v>
      </c>
      <c r="M5" s="80" t="s">
        <v>183</v>
      </c>
      <c r="N5" s="81">
        <f>分析係数表!H8</f>
        <v>1.0105366169207868E-2</v>
      </c>
      <c r="O5" s="82">
        <f t="shared" ref="O5:O43" si="4">$M$44*N5</f>
        <v>2.8331863185656152E-2</v>
      </c>
      <c r="P5" s="76">
        <f>分析係数表!C8</f>
        <v>1.2703197330175442E-2</v>
      </c>
      <c r="Q5" s="82">
        <f t="shared" ref="Q5:Q38" si="5">O5*P5</f>
        <v>3.5990524877892313E-4</v>
      </c>
      <c r="R5" s="83">
        <f t="array" ref="R5:R43">MMULT(逆行列係数!C5:AO43,'9'!Q5:Q43)</f>
        <v>4.5873110131827862E-4</v>
      </c>
      <c r="S5" s="84">
        <f t="shared" ref="S5:S38" si="6">I5+R5</f>
        <v>4.6091897262263412E-4</v>
      </c>
      <c r="T5" s="85">
        <f>分析係数表!F8</f>
        <v>0.45967741935483869</v>
      </c>
      <c r="U5" s="86">
        <f t="shared" ref="U5:U43" si="7">S5*T5</f>
        <v>2.11874043866856E-4</v>
      </c>
      <c r="V5" s="87">
        <f>分析係数表!D8</f>
        <v>0.86693548387096775</v>
      </c>
      <c r="W5" s="167">
        <f t="shared" ref="W5:W43" si="8">ROUND(S5*V5,0)</f>
        <v>0</v>
      </c>
      <c r="X5" s="76">
        <f>分析係数表!E8</f>
        <v>0.59677419354838712</v>
      </c>
      <c r="Y5" s="166">
        <f t="shared" ref="Y5:Y43" si="9">ROUND(S5*X5,0)</f>
        <v>0</v>
      </c>
    </row>
    <row r="6" spans="1:25" x14ac:dyDescent="0.2">
      <c r="A6" s="6" t="s">
        <v>220</v>
      </c>
      <c r="B6" s="5" t="s">
        <v>266</v>
      </c>
      <c r="C6" s="90"/>
      <c r="D6" s="107">
        <f>投入係数表!K6</f>
        <v>0</v>
      </c>
      <c r="E6" s="110">
        <f t="shared" si="0"/>
        <v>0</v>
      </c>
      <c r="F6" s="76">
        <f>分析係数表!C9</f>
        <v>3.6231884057971064E-2</v>
      </c>
      <c r="G6" s="110">
        <f t="shared" si="1"/>
        <v>0</v>
      </c>
      <c r="H6" s="110">
        <v>2.6890884360847319E-6</v>
      </c>
      <c r="I6" s="110">
        <f t="shared" si="2"/>
        <v>2.6890884360847319E-6</v>
      </c>
      <c r="J6" s="107">
        <f>分析係数表!G9</f>
        <v>0.3125</v>
      </c>
      <c r="K6" s="111">
        <f t="shared" si="3"/>
        <v>8.4034013627647868E-7</v>
      </c>
      <c r="L6" s="79"/>
      <c r="M6" s="80"/>
      <c r="N6" s="81">
        <f>分析係数表!H9</f>
        <v>5.3491679763143819E-4</v>
      </c>
      <c r="O6" s="82">
        <f t="shared" si="4"/>
        <v>1.4997170090068296E-3</v>
      </c>
      <c r="P6" s="76">
        <f>分析係数表!C9</f>
        <v>3.6231884057971064E-2</v>
      </c>
      <c r="Q6" s="82">
        <f t="shared" si="5"/>
        <v>5.4337572790102599E-5</v>
      </c>
      <c r="R6" s="83">
        <v>6.2368353938313631E-5</v>
      </c>
      <c r="S6" s="84">
        <f t="shared" si="6"/>
        <v>6.5057442374398368E-5</v>
      </c>
      <c r="T6" s="85">
        <f>分析係数表!F9</f>
        <v>0.8125</v>
      </c>
      <c r="U6" s="86">
        <f t="shared" si="7"/>
        <v>5.2859171929198671E-5</v>
      </c>
      <c r="V6" s="87">
        <f>分析係数表!D9</f>
        <v>0</v>
      </c>
      <c r="W6" s="167">
        <f t="shared" si="8"/>
        <v>0</v>
      </c>
      <c r="X6" s="76">
        <f>分析係数表!E9</f>
        <v>0</v>
      </c>
      <c r="Y6" s="166">
        <f t="shared" si="9"/>
        <v>0</v>
      </c>
    </row>
    <row r="7" spans="1:25" x14ac:dyDescent="0.2">
      <c r="A7" s="6" t="s">
        <v>221</v>
      </c>
      <c r="B7" s="5" t="s">
        <v>267</v>
      </c>
      <c r="C7" s="90"/>
      <c r="D7" s="107">
        <f>投入係数表!K7</f>
        <v>0</v>
      </c>
      <c r="E7" s="110">
        <f t="shared" si="0"/>
        <v>0</v>
      </c>
      <c r="F7" s="76">
        <f>分析係数表!C10</f>
        <v>0.26183431952662717</v>
      </c>
      <c r="G7" s="110">
        <f t="shared" si="1"/>
        <v>0</v>
      </c>
      <c r="H7" s="110">
        <v>1.4750274181437029E-5</v>
      </c>
      <c r="I7" s="110">
        <f t="shared" si="2"/>
        <v>1.4750274181437029E-5</v>
      </c>
      <c r="J7" s="107">
        <f>分析係数表!G10</f>
        <v>0.17889908256880735</v>
      </c>
      <c r="K7" s="111">
        <f t="shared" si="3"/>
        <v>2.6388105186974502E-6</v>
      </c>
      <c r="L7" s="79"/>
      <c r="M7" s="80"/>
      <c r="N7" s="81">
        <f>分析係数表!H10</f>
        <v>1.0159272513155222E-3</v>
      </c>
      <c r="O7" s="82">
        <f t="shared" si="4"/>
        <v>2.848299745788165E-3</v>
      </c>
      <c r="P7" s="76">
        <f>分析係数表!C10</f>
        <v>0.26183431952662717</v>
      </c>
      <c r="Q7" s="82">
        <f t="shared" si="5"/>
        <v>7.4578262574630932E-4</v>
      </c>
      <c r="R7" s="83">
        <v>1.1184763353105634E-3</v>
      </c>
      <c r="S7" s="84">
        <f t="shared" si="6"/>
        <v>1.1332266094920005E-3</v>
      </c>
      <c r="T7" s="85">
        <f>分析係数表!F10</f>
        <v>0.51834862385321101</v>
      </c>
      <c r="U7" s="86">
        <f t="shared" si="7"/>
        <v>5.8740645354401859E-4</v>
      </c>
      <c r="V7" s="87">
        <f>分析係数表!D10</f>
        <v>0.10550458715596331</v>
      </c>
      <c r="W7" s="167">
        <f t="shared" si="8"/>
        <v>0</v>
      </c>
      <c r="X7" s="76">
        <f>分析係数表!E10</f>
        <v>4.1284403669724773E-2</v>
      </c>
      <c r="Y7" s="166">
        <f t="shared" si="9"/>
        <v>0</v>
      </c>
    </row>
    <row r="8" spans="1:25" x14ac:dyDescent="0.2">
      <c r="A8" s="6" t="s">
        <v>222</v>
      </c>
      <c r="B8" s="5" t="s">
        <v>27</v>
      </c>
      <c r="C8" s="90"/>
      <c r="D8" s="107">
        <f>投入係数表!K8</f>
        <v>0.5879095523765574</v>
      </c>
      <c r="E8" s="110">
        <f t="shared" si="0"/>
        <v>58.790955237655737</v>
      </c>
      <c r="F8" s="76">
        <f>分析係数表!C11</f>
        <v>1.7921757268741234E-2</v>
      </c>
      <c r="G8" s="110">
        <f t="shared" si="1"/>
        <v>1.0536372293666971</v>
      </c>
      <c r="H8" s="110">
        <v>1.0613660318340354</v>
      </c>
      <c r="I8" s="110">
        <f t="shared" si="2"/>
        <v>1.0613660318340354</v>
      </c>
      <c r="J8" s="107">
        <f>分析係数表!G11</f>
        <v>0.34197730956239869</v>
      </c>
      <c r="K8" s="111">
        <f t="shared" si="3"/>
        <v>0.36296310002752263</v>
      </c>
      <c r="L8" s="79"/>
      <c r="M8" s="80"/>
      <c r="N8" s="81">
        <f>分析係数表!H11</f>
        <v>-1.6586567368416687E-5</v>
      </c>
      <c r="O8" s="82">
        <f t="shared" si="4"/>
        <v>-4.6502852992459831E-5</v>
      </c>
      <c r="P8" s="76">
        <f>分析係数表!C11</f>
        <v>1.7921757268741234E-2</v>
      </c>
      <c r="Q8" s="82">
        <f t="shared" si="5"/>
        <v>-8.3341284363482201E-7</v>
      </c>
      <c r="R8" s="83">
        <v>1.9616121506532756E-3</v>
      </c>
      <c r="S8" s="84">
        <f t="shared" si="6"/>
        <v>1.0633276439846888</v>
      </c>
      <c r="T8" s="85">
        <f>分析係数表!F11</f>
        <v>0.56401944894651534</v>
      </c>
      <c r="U8" s="86">
        <f t="shared" si="7"/>
        <v>0.59973747180984061</v>
      </c>
      <c r="V8" s="87">
        <f>分析係数表!D11</f>
        <v>2.1069692058346839E-2</v>
      </c>
      <c r="W8" s="167">
        <f t="shared" si="8"/>
        <v>0</v>
      </c>
      <c r="X8" s="76">
        <f>分析係数表!E11</f>
        <v>4.8622366288492711E-3</v>
      </c>
      <c r="Y8" s="166">
        <f t="shared" si="9"/>
        <v>0</v>
      </c>
    </row>
    <row r="9" spans="1:25" x14ac:dyDescent="0.2">
      <c r="A9" s="6" t="s">
        <v>223</v>
      </c>
      <c r="B9" s="5" t="s">
        <v>191</v>
      </c>
      <c r="C9" s="90"/>
      <c r="D9" s="107">
        <f>投入係数表!K9</f>
        <v>0</v>
      </c>
      <c r="E9" s="110">
        <f t="shared" si="0"/>
        <v>0</v>
      </c>
      <c r="F9" s="76">
        <f>分析係数表!C12</f>
        <v>0.1131360576170346</v>
      </c>
      <c r="G9" s="110">
        <f t="shared" si="1"/>
        <v>0</v>
      </c>
      <c r="H9" s="110">
        <v>3.9381521073926677E-5</v>
      </c>
      <c r="I9" s="110">
        <f t="shared" si="2"/>
        <v>3.9381521073926677E-5</v>
      </c>
      <c r="J9" s="107">
        <f>分析係数表!G12</f>
        <v>0.13242034500958361</v>
      </c>
      <c r="K9" s="111">
        <f t="shared" si="3"/>
        <v>5.2149146076115578E-6</v>
      </c>
      <c r="L9" s="79"/>
      <c r="M9" s="80"/>
      <c r="N9" s="81">
        <f>分析係数表!H12</f>
        <v>8.227352078918887E-2</v>
      </c>
      <c r="O9" s="82">
        <f t="shared" si="4"/>
        <v>0.23066577655584886</v>
      </c>
      <c r="P9" s="76">
        <f>分析係数表!C12</f>
        <v>0.1131360576170346</v>
      </c>
      <c r="Q9" s="82">
        <f t="shared" si="5"/>
        <v>2.6096616586700545E-2</v>
      </c>
      <c r="R9" s="83">
        <v>2.9128637538026719E-2</v>
      </c>
      <c r="S9" s="84">
        <f t="shared" si="6"/>
        <v>2.9168019059100644E-2</v>
      </c>
      <c r="T9" s="85">
        <f>分析係数表!F12</f>
        <v>0.36784355120975581</v>
      </c>
      <c r="U9" s="86">
        <f t="shared" si="7"/>
        <v>1.0729267712453422E-2</v>
      </c>
      <c r="V9" s="87">
        <f>分析係数表!D12</f>
        <v>2.9306369621378371E-2</v>
      </c>
      <c r="W9" s="167">
        <f t="shared" si="8"/>
        <v>0</v>
      </c>
      <c r="X9" s="76">
        <f>分析係数表!E12</f>
        <v>2.9195255423761772E-2</v>
      </c>
      <c r="Y9" s="166">
        <f t="shared" si="9"/>
        <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0.24500370096225019</v>
      </c>
      <c r="K10" s="111">
        <f t="shared" si="3"/>
        <v>0</v>
      </c>
      <c r="L10" s="79"/>
      <c r="M10" s="80"/>
      <c r="N10" s="81">
        <f>分析係数表!H13</f>
        <v>1.2974842323943954E-2</v>
      </c>
      <c r="O10" s="82">
        <f t="shared" si="4"/>
        <v>3.63768567533517E-2</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107">
        <f>投入係数表!K11</f>
        <v>0</v>
      </c>
      <c r="E11" s="110">
        <f t="shared" si="0"/>
        <v>0</v>
      </c>
      <c r="F11" s="76">
        <f>分析係数表!C14</f>
        <v>0.20006209251785156</v>
      </c>
      <c r="G11" s="110">
        <f t="shared" si="1"/>
        <v>0</v>
      </c>
      <c r="H11" s="110">
        <v>5.4700066614695288E-3</v>
      </c>
      <c r="I11" s="110">
        <f t="shared" si="2"/>
        <v>5.4700066614695288E-3</v>
      </c>
      <c r="J11" s="107">
        <f>分析係数表!G14</f>
        <v>0.15826840914802714</v>
      </c>
      <c r="K11" s="111">
        <f t="shared" si="3"/>
        <v>8.6572925233989342E-4</v>
      </c>
      <c r="L11" s="79"/>
      <c r="M11" s="80"/>
      <c r="N11" s="81">
        <f>分析係数表!H14</f>
        <v>1.0573936697365637E-3</v>
      </c>
      <c r="O11" s="82">
        <f t="shared" si="4"/>
        <v>2.9645568782693137E-3</v>
      </c>
      <c r="P11" s="76">
        <f>分析係数表!C14</f>
        <v>0.20006209251785156</v>
      </c>
      <c r="Q11" s="82">
        <f t="shared" si="5"/>
        <v>5.9309545245474866E-4</v>
      </c>
      <c r="R11" s="83">
        <v>2.8346605411337963E-3</v>
      </c>
      <c r="S11" s="84">
        <f t="shared" si="6"/>
        <v>8.3046672026033247E-3</v>
      </c>
      <c r="T11" s="85">
        <f>分析係数表!F14</f>
        <v>0.29957275697411412</v>
      </c>
      <c r="U11" s="86">
        <f t="shared" si="7"/>
        <v>2.4878520496363818E-3</v>
      </c>
      <c r="V11" s="87">
        <f>分析係数表!D14</f>
        <v>3.9017341040462429E-2</v>
      </c>
      <c r="W11" s="167">
        <f t="shared" si="8"/>
        <v>0</v>
      </c>
      <c r="X11" s="76">
        <f>分析係数表!E14</f>
        <v>4.0148278461925105E-2</v>
      </c>
      <c r="Y11" s="166">
        <f t="shared" si="9"/>
        <v>0</v>
      </c>
    </row>
    <row r="12" spans="1:25" x14ac:dyDescent="0.2">
      <c r="A12" s="6" t="s">
        <v>226</v>
      </c>
      <c r="B12" s="5" t="s">
        <v>29</v>
      </c>
      <c r="C12" s="90"/>
      <c r="D12" s="107">
        <f>投入係数表!K12</f>
        <v>1.8458698661744347E-3</v>
      </c>
      <c r="E12" s="110">
        <f t="shared" si="0"/>
        <v>0.18458698661744347</v>
      </c>
      <c r="F12" s="76">
        <f>分析係数表!C15</f>
        <v>0</v>
      </c>
      <c r="G12" s="110">
        <f t="shared" si="1"/>
        <v>0</v>
      </c>
      <c r="H12" s="110">
        <v>0</v>
      </c>
      <c r="I12" s="110">
        <f t="shared" si="2"/>
        <v>0</v>
      </c>
      <c r="J12" s="107">
        <f>分析係数表!G15</f>
        <v>9.5606557377049178E-2</v>
      </c>
      <c r="K12" s="111">
        <f t="shared" si="3"/>
        <v>0</v>
      </c>
      <c r="L12" s="79"/>
      <c r="M12" s="80"/>
      <c r="N12" s="81">
        <f>分析係数表!H15</f>
        <v>7.5634747199980097E-3</v>
      </c>
      <c r="O12" s="82">
        <f t="shared" si="4"/>
        <v>2.1205300964561684E-2</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75">
        <f>最終需要_まとめ!C14</f>
        <v>100</v>
      </c>
      <c r="D13" s="107">
        <f>投入係数表!K13</f>
        <v>6.1836640516843559E-2</v>
      </c>
      <c r="E13" s="110">
        <f t="shared" si="0"/>
        <v>6.1836640516843557</v>
      </c>
      <c r="F13" s="76">
        <f>分析係数表!C16</f>
        <v>4.6443435489973539E-2</v>
      </c>
      <c r="G13" s="110">
        <f t="shared" si="1"/>
        <v>0.28719060247607076</v>
      </c>
      <c r="H13" s="110">
        <v>0.29314822386324602</v>
      </c>
      <c r="I13" s="110">
        <f t="shared" si="2"/>
        <v>100.29314822386324</v>
      </c>
      <c r="J13" s="107">
        <f>分析係数表!G16</f>
        <v>3.3687125057683433E-2</v>
      </c>
      <c r="K13" s="111">
        <f t="shared" si="3"/>
        <v>3.3785878266460623</v>
      </c>
      <c r="L13" s="79"/>
      <c r="M13" s="80"/>
      <c r="N13" s="81">
        <f>分析係数表!H16</f>
        <v>1.5193295709469685E-2</v>
      </c>
      <c r="O13" s="82">
        <f t="shared" si="4"/>
        <v>4.2596613341093201E-2</v>
      </c>
      <c r="P13" s="76">
        <f>分析係数表!C16</f>
        <v>4.6443435489973539E-2</v>
      </c>
      <c r="Q13" s="82">
        <f t="shared" si="5"/>
        <v>1.9783330637984085E-3</v>
      </c>
      <c r="R13" s="83">
        <v>3.1398149918381939E-3</v>
      </c>
      <c r="S13" s="84">
        <f t="shared" si="6"/>
        <v>100.29628803885508</v>
      </c>
      <c r="T13" s="85">
        <f>分析係数表!F16</f>
        <v>0.28887863405629904</v>
      </c>
      <c r="U13" s="86">
        <f t="shared" si="7"/>
        <v>28.97345468958158</v>
      </c>
      <c r="V13" s="87">
        <f>分析係数表!D16</f>
        <v>0</v>
      </c>
      <c r="W13" s="167">
        <f t="shared" si="8"/>
        <v>0</v>
      </c>
      <c r="X13" s="76">
        <f>分析係数表!E16</f>
        <v>0</v>
      </c>
      <c r="Y13" s="166">
        <f t="shared" si="9"/>
        <v>0</v>
      </c>
    </row>
    <row r="14" spans="1:25" x14ac:dyDescent="0.2">
      <c r="A14" s="6" t="s">
        <v>2</v>
      </c>
      <c r="B14" s="5" t="s">
        <v>365</v>
      </c>
      <c r="C14" s="90"/>
      <c r="D14" s="107">
        <f>投入係数表!K14</f>
        <v>0</v>
      </c>
      <c r="E14" s="110">
        <f t="shared" si="0"/>
        <v>0</v>
      </c>
      <c r="F14" s="76">
        <f>分析係数表!C17</f>
        <v>4.6514856984171016E-2</v>
      </c>
      <c r="G14" s="110">
        <f t="shared" si="1"/>
        <v>0</v>
      </c>
      <c r="H14" s="110">
        <v>8.5397800272687951E-4</v>
      </c>
      <c r="I14" s="110">
        <f t="shared" si="2"/>
        <v>8.5397800272687951E-4</v>
      </c>
      <c r="J14" s="107">
        <f>分析係数表!G17</f>
        <v>0.21533442088091354</v>
      </c>
      <c r="K14" s="111">
        <f t="shared" si="3"/>
        <v>1.8389085866223179E-4</v>
      </c>
      <c r="L14" s="79"/>
      <c r="M14" s="80"/>
      <c r="N14" s="81">
        <f>分析係数表!H17</f>
        <v>2.6953171973677116E-3</v>
      </c>
      <c r="O14" s="82">
        <f t="shared" si="4"/>
        <v>7.5567136112747223E-3</v>
      </c>
      <c r="P14" s="76">
        <f>分析係数表!C17</f>
        <v>4.6514856984171016E-2</v>
      </c>
      <c r="Q14" s="82">
        <f t="shared" si="5"/>
        <v>3.5149945289878219E-4</v>
      </c>
      <c r="R14" s="83">
        <v>5.9577624104114853E-4</v>
      </c>
      <c r="S14" s="84">
        <f t="shared" si="6"/>
        <v>1.449754243768028E-3</v>
      </c>
      <c r="T14" s="85">
        <f>分析係数表!F17</f>
        <v>0.33325565136331858</v>
      </c>
      <c r="U14" s="86">
        <f t="shared" si="7"/>
        <v>4.8313879482364953E-4</v>
      </c>
      <c r="V14" s="87">
        <f>分析係数表!D17</f>
        <v>4.8240503379165696E-2</v>
      </c>
      <c r="W14" s="167">
        <f t="shared" si="8"/>
        <v>0</v>
      </c>
      <c r="X14" s="76">
        <f>分析係数表!E17</f>
        <v>4.8939641109298535E-2</v>
      </c>
      <c r="Y14" s="166">
        <f t="shared" si="9"/>
        <v>0</v>
      </c>
    </row>
    <row r="15" spans="1:25" x14ac:dyDescent="0.2">
      <c r="A15" s="6" t="s">
        <v>3</v>
      </c>
      <c r="B15" s="5" t="s">
        <v>31</v>
      </c>
      <c r="C15" s="90"/>
      <c r="D15" s="107">
        <f>投入係数表!K15</f>
        <v>4.6146746654360867E-4</v>
      </c>
      <c r="E15" s="110">
        <f t="shared" si="0"/>
        <v>4.6146746654360866E-2</v>
      </c>
      <c r="F15" s="76">
        <f>分析係数表!C18</f>
        <v>0.85217062328572779</v>
      </c>
      <c r="G15" s="110">
        <f t="shared" si="1"/>
        <v>3.9324901859055274E-2</v>
      </c>
      <c r="H15" s="110">
        <v>4.7102494115874652E-2</v>
      </c>
      <c r="I15" s="110">
        <f t="shared" si="2"/>
        <v>4.7102494115874652E-2</v>
      </c>
      <c r="J15" s="107">
        <f>分析係数表!G18</f>
        <v>0.21571921623052903</v>
      </c>
      <c r="K15" s="111">
        <f t="shared" si="3"/>
        <v>1.0160913113179586E-2</v>
      </c>
      <c r="L15" s="79"/>
      <c r="M15" s="80"/>
      <c r="N15" s="81">
        <f>分析係数表!H18</f>
        <v>4.022242586841047E-4</v>
      </c>
      <c r="O15" s="82">
        <f t="shared" si="4"/>
        <v>1.1276941850671509E-3</v>
      </c>
      <c r="P15" s="76">
        <f>分析係数表!C18</f>
        <v>0.85217062328572779</v>
      </c>
      <c r="Q15" s="82">
        <f t="shared" si="5"/>
        <v>9.6098785656436485E-4</v>
      </c>
      <c r="R15" s="83">
        <v>2.4497855228100261E-3</v>
      </c>
      <c r="S15" s="84">
        <f t="shared" si="6"/>
        <v>4.9552279638684679E-2</v>
      </c>
      <c r="T15" s="85">
        <f>分析係数表!F18</f>
        <v>0.45957889739047864</v>
      </c>
      <c r="U15" s="86">
        <f t="shared" si="7"/>
        <v>2.2773182039531371E-2</v>
      </c>
      <c r="V15" s="87">
        <f>分析係数表!D18</f>
        <v>2.6460437172440239E-2</v>
      </c>
      <c r="W15" s="167">
        <f t="shared" si="8"/>
        <v>0</v>
      </c>
      <c r="X15" s="76">
        <f>分析係数表!E18</f>
        <v>2.8487427183579554E-2</v>
      </c>
      <c r="Y15" s="166">
        <f t="shared" si="9"/>
        <v>0</v>
      </c>
    </row>
    <row r="16" spans="1:25" x14ac:dyDescent="0.2">
      <c r="A16" s="6" t="s">
        <v>4</v>
      </c>
      <c r="B16" s="5" t="s">
        <v>32</v>
      </c>
      <c r="C16" s="90"/>
      <c r="D16" s="107">
        <f>投入係数表!K16</f>
        <v>0</v>
      </c>
      <c r="E16" s="110">
        <f t="shared" si="0"/>
        <v>0</v>
      </c>
      <c r="F16" s="76">
        <f>分析係数表!C19</f>
        <v>5.907451152740395E-2</v>
      </c>
      <c r="G16" s="110">
        <f t="shared" si="1"/>
        <v>0</v>
      </c>
      <c r="H16" s="110">
        <v>6.0157894792440755E-4</v>
      </c>
      <c r="I16" s="110">
        <f t="shared" si="2"/>
        <v>6.0157894792440755E-4</v>
      </c>
      <c r="J16" s="107">
        <f>分析係数表!G19</f>
        <v>5.7619514930604236E-2</v>
      </c>
      <c r="K16" s="111">
        <f t="shared" si="3"/>
        <v>3.4662687171867587E-5</v>
      </c>
      <c r="L16" s="79"/>
      <c r="M16" s="80"/>
      <c r="N16" s="81">
        <f>分析係数表!H19</f>
        <v>-1.036660460526043E-4</v>
      </c>
      <c r="O16" s="82">
        <f t="shared" si="4"/>
        <v>-2.9064283120287392E-4</v>
      </c>
      <c r="P16" s="76">
        <f>分析係数表!C19</f>
        <v>5.907451152740395E-2</v>
      </c>
      <c r="Q16" s="82">
        <f t="shared" si="5"/>
        <v>-1.7169583282251496E-5</v>
      </c>
      <c r="R16" s="83">
        <v>4.2866902937089626E-5</v>
      </c>
      <c r="S16" s="84">
        <f t="shared" si="6"/>
        <v>6.4444585086149715E-4</v>
      </c>
      <c r="T16" s="85">
        <f>分析係数表!F19</f>
        <v>0.24001121547735876</v>
      </c>
      <c r="U16" s="86">
        <f t="shared" si="7"/>
        <v>1.5467423197460859E-4</v>
      </c>
      <c r="V16" s="87">
        <f>分析係数表!D19</f>
        <v>1.0654703490817327E-2</v>
      </c>
      <c r="W16" s="167">
        <f t="shared" si="8"/>
        <v>0</v>
      </c>
      <c r="X16" s="76">
        <f>分析係数表!E19</f>
        <v>1.044441329034067E-2</v>
      </c>
      <c r="Y16" s="166">
        <f t="shared" si="9"/>
        <v>0</v>
      </c>
    </row>
    <row r="17" spans="1:25" x14ac:dyDescent="0.2">
      <c r="A17" s="6" t="s">
        <v>5</v>
      </c>
      <c r="B17" s="5" t="s">
        <v>33</v>
      </c>
      <c r="C17" s="90"/>
      <c r="D17" s="107">
        <f>投入係数表!K17</f>
        <v>0</v>
      </c>
      <c r="E17" s="110">
        <f t="shared" si="0"/>
        <v>0</v>
      </c>
      <c r="F17" s="76">
        <f>分析係数表!C20</f>
        <v>0.1238117647058824</v>
      </c>
      <c r="G17" s="110">
        <f t="shared" si="1"/>
        <v>0</v>
      </c>
      <c r="H17" s="110">
        <v>3.2325994380029535E-4</v>
      </c>
      <c r="I17" s="110">
        <f t="shared" si="2"/>
        <v>3.2325994380029535E-4</v>
      </c>
      <c r="J17" s="107">
        <f>分析係数表!G20</f>
        <v>0.1000078622533218</v>
      </c>
      <c r="K17" s="111">
        <f t="shared" si="3"/>
        <v>3.2328535931596485E-5</v>
      </c>
      <c r="L17" s="79"/>
      <c r="M17" s="80"/>
      <c r="N17" s="81">
        <f>分析係数表!H20</f>
        <v>5.0174366289460479E-4</v>
      </c>
      <c r="O17" s="82">
        <f t="shared" si="4"/>
        <v>1.4067113030219098E-3</v>
      </c>
      <c r="P17" s="76">
        <f>分析係数表!C20</f>
        <v>0.1238117647058824</v>
      </c>
      <c r="Q17" s="82">
        <f t="shared" si="5"/>
        <v>1.7416740885885392E-4</v>
      </c>
      <c r="R17" s="83">
        <v>3.2099111114639235E-4</v>
      </c>
      <c r="S17" s="84">
        <f t="shared" si="6"/>
        <v>6.442510549466877E-4</v>
      </c>
      <c r="T17" s="85">
        <f>分析係数表!F20</f>
        <v>0.22289488167308752</v>
      </c>
      <c r="U17" s="86">
        <f t="shared" si="7"/>
        <v>1.4360026266010376E-4</v>
      </c>
      <c r="V17" s="87">
        <f>分析係数表!D20</f>
        <v>1.3129963047409387E-2</v>
      </c>
      <c r="W17" s="167">
        <f t="shared" si="8"/>
        <v>0</v>
      </c>
      <c r="X17" s="76">
        <f>分析係数表!E20</f>
        <v>1.4466546112115732E-2</v>
      </c>
      <c r="Y17" s="166">
        <f t="shared" si="9"/>
        <v>0</v>
      </c>
    </row>
    <row r="18" spans="1:25" x14ac:dyDescent="0.2">
      <c r="A18" s="6" t="s">
        <v>6</v>
      </c>
      <c r="B18" s="5" t="s">
        <v>34</v>
      </c>
      <c r="C18" s="90"/>
      <c r="D18" s="107">
        <f>投入係数表!K18</f>
        <v>4.6146746654360867E-4</v>
      </c>
      <c r="E18" s="110">
        <f t="shared" si="0"/>
        <v>4.6146746654360866E-2</v>
      </c>
      <c r="F18" s="76">
        <f>分析係数表!C21</f>
        <v>0.10123797610317908</v>
      </c>
      <c r="G18" s="110">
        <f t="shared" si="1"/>
        <v>4.6718032350336449E-3</v>
      </c>
      <c r="H18" s="110">
        <v>8.7410031519451255E-3</v>
      </c>
      <c r="I18" s="110">
        <f t="shared" si="2"/>
        <v>8.7410031519451255E-3</v>
      </c>
      <c r="J18" s="107">
        <f>分析係数表!G21</f>
        <v>0.28509532062391679</v>
      </c>
      <c r="K18" s="111">
        <f t="shared" si="3"/>
        <v>2.492019096178463E-3</v>
      </c>
      <c r="L18" s="79"/>
      <c r="M18" s="80"/>
      <c r="N18" s="81">
        <f>分析係数表!H21</f>
        <v>8.3762165210504269E-4</v>
      </c>
      <c r="O18" s="82">
        <f t="shared" si="4"/>
        <v>2.3483940761192213E-3</v>
      </c>
      <c r="P18" s="76">
        <f>分析係数表!C21</f>
        <v>0.10123797610317908</v>
      </c>
      <c r="Q18" s="82">
        <f t="shared" si="5"/>
        <v>2.3774666335900507E-4</v>
      </c>
      <c r="R18" s="83">
        <v>5.4310679190904345E-4</v>
      </c>
      <c r="S18" s="84">
        <f t="shared" si="6"/>
        <v>9.2841099438541689E-3</v>
      </c>
      <c r="T18" s="85">
        <f>分析係数表!F21</f>
        <v>0.42576545349508954</v>
      </c>
      <c r="U18" s="86">
        <f t="shared" si="7"/>
        <v>3.9528532805433404E-3</v>
      </c>
      <c r="V18" s="87">
        <f>分析係数表!D21</f>
        <v>4.8757943385326401E-2</v>
      </c>
      <c r="W18" s="167">
        <f t="shared" si="8"/>
        <v>0</v>
      </c>
      <c r="X18" s="76">
        <f>分析係数表!E21</f>
        <v>4.2345465049104566E-2</v>
      </c>
      <c r="Y18" s="166">
        <f t="shared" si="9"/>
        <v>0</v>
      </c>
    </row>
    <row r="19" spans="1:25" x14ac:dyDescent="0.2">
      <c r="A19" s="6" t="s">
        <v>7</v>
      </c>
      <c r="B19" s="5" t="s">
        <v>269</v>
      </c>
      <c r="C19" s="90"/>
      <c r="D19" s="107">
        <f>投入係数表!K19</f>
        <v>0</v>
      </c>
      <c r="E19" s="110">
        <f t="shared" si="0"/>
        <v>0</v>
      </c>
      <c r="F19" s="76">
        <f>分析係数表!C22</f>
        <v>0.18558159091777837</v>
      </c>
      <c r="G19" s="110">
        <f t="shared" si="1"/>
        <v>0</v>
      </c>
      <c r="H19" s="110">
        <v>9.4986705862595085E-4</v>
      </c>
      <c r="I19" s="110">
        <f t="shared" si="2"/>
        <v>9.4986705862595085E-4</v>
      </c>
      <c r="J19" s="107">
        <f>分析係数表!G22</f>
        <v>0.19466002478672587</v>
      </c>
      <c r="K19" s="111">
        <f t="shared" si="3"/>
        <v>1.8490114517622199E-4</v>
      </c>
      <c r="L19" s="79"/>
      <c r="M19" s="80"/>
      <c r="N19" s="81">
        <f>分析係数表!H22</f>
        <v>4.1466418421041717E-5</v>
      </c>
      <c r="O19" s="82">
        <f t="shared" si="4"/>
        <v>1.1625713248114957E-4</v>
      </c>
      <c r="P19" s="76">
        <f>分析係数表!C22</f>
        <v>0.18558159091777837</v>
      </c>
      <c r="Q19" s="82">
        <f t="shared" si="5"/>
        <v>2.1575183601390665E-5</v>
      </c>
      <c r="R19" s="83">
        <v>1.9685727019269381E-4</v>
      </c>
      <c r="S19" s="84">
        <f t="shared" si="6"/>
        <v>1.1467243288186446E-3</v>
      </c>
      <c r="T19" s="85">
        <f>分析係数表!F22</f>
        <v>0.41305594660826944</v>
      </c>
      <c r="U19" s="86">
        <f t="shared" si="7"/>
        <v>4.7366130313891767E-4</v>
      </c>
      <c r="V19" s="87">
        <f>分析係数表!D22</f>
        <v>3.1055601679721812E-2</v>
      </c>
      <c r="W19" s="167">
        <f t="shared" si="8"/>
        <v>0</v>
      </c>
      <c r="X19" s="76">
        <f>分析係数表!E22</f>
        <v>3.3855138031581015E-2</v>
      </c>
      <c r="Y19" s="166">
        <f t="shared" si="9"/>
        <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0.21585006253480496</v>
      </c>
      <c r="K20" s="111">
        <f t="shared" si="3"/>
        <v>0</v>
      </c>
      <c r="L20" s="79"/>
      <c r="M20" s="80"/>
      <c r="N20" s="81">
        <f>分析係数表!H23</f>
        <v>2.487985105262503E-5</v>
      </c>
      <c r="O20" s="82">
        <f t="shared" si="4"/>
        <v>6.9754279488689743E-5</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107">
        <f>投入係数表!K21</f>
        <v>0</v>
      </c>
      <c r="E21" s="110">
        <f t="shared" si="0"/>
        <v>0</v>
      </c>
      <c r="F21" s="76">
        <f>分析係数表!C24</f>
        <v>0.34092150792205422</v>
      </c>
      <c r="G21" s="110">
        <f t="shared" si="1"/>
        <v>0</v>
      </c>
      <c r="H21" s="110">
        <v>5.2262601292704072E-4</v>
      </c>
      <c r="I21" s="110">
        <f t="shared" si="2"/>
        <v>5.2262601292704072E-4</v>
      </c>
      <c r="J21" s="107">
        <f>分析係数表!G24</f>
        <v>0.20813165537270087</v>
      </c>
      <c r="K21" s="111">
        <f t="shared" si="3"/>
        <v>1.0877501721133955E-4</v>
      </c>
      <c r="L21" s="79"/>
      <c r="M21" s="80"/>
      <c r="N21" s="81">
        <f>分析係数表!H24</f>
        <v>3.0270485447360455E-4</v>
      </c>
      <c r="O21" s="82">
        <f t="shared" si="4"/>
        <v>8.4867706711239197E-4</v>
      </c>
      <c r="P21" s="76">
        <f>分析係数表!C24</f>
        <v>0.34092150792205422</v>
      </c>
      <c r="Q21" s="82">
        <f t="shared" si="5"/>
        <v>2.8933226545882311E-4</v>
      </c>
      <c r="R21" s="83">
        <v>9.8473940416638601E-4</v>
      </c>
      <c r="S21" s="84">
        <f t="shared" si="6"/>
        <v>1.5073654170934267E-3</v>
      </c>
      <c r="T21" s="85">
        <f>分析係数表!F24</f>
        <v>0.39206195546950628</v>
      </c>
      <c r="U21" s="86">
        <f t="shared" si="7"/>
        <v>5.9098063303275681E-4</v>
      </c>
      <c r="V21" s="87">
        <f>分析係数表!D24</f>
        <v>1.5811552113585026E-2</v>
      </c>
      <c r="W21" s="167">
        <f t="shared" si="8"/>
        <v>0</v>
      </c>
      <c r="X21" s="76">
        <f>分析係数表!E24</f>
        <v>1.5166182639561149E-2</v>
      </c>
      <c r="Y21" s="166">
        <f t="shared" si="9"/>
        <v>0</v>
      </c>
    </row>
    <row r="22" spans="1:25" x14ac:dyDescent="0.2">
      <c r="A22" s="6" t="s">
        <v>10</v>
      </c>
      <c r="B22" s="5" t="s">
        <v>272</v>
      </c>
      <c r="C22" s="90"/>
      <c r="D22" s="107">
        <f>投入係数表!K22</f>
        <v>0</v>
      </c>
      <c r="E22" s="110">
        <f t="shared" si="0"/>
        <v>0</v>
      </c>
      <c r="F22" s="76">
        <f>分析係数表!C25</f>
        <v>1.146867511126326E-2</v>
      </c>
      <c r="G22" s="110">
        <f t="shared" si="1"/>
        <v>0</v>
      </c>
      <c r="H22" s="110">
        <v>3.8181085507917342E-5</v>
      </c>
      <c r="I22" s="110">
        <f t="shared" si="2"/>
        <v>3.8181085507917342E-5</v>
      </c>
      <c r="J22" s="107">
        <f>分析係数表!G25</f>
        <v>0.19668246445497631</v>
      </c>
      <c r="K22" s="111">
        <f t="shared" si="3"/>
        <v>7.509549993263364E-6</v>
      </c>
      <c r="L22" s="79"/>
      <c r="M22" s="80"/>
      <c r="N22" s="81">
        <f>分析係数表!H25</f>
        <v>4.6442388631566723E-4</v>
      </c>
      <c r="O22" s="82">
        <f t="shared" si="4"/>
        <v>1.3020798837888752E-3</v>
      </c>
      <c r="P22" s="76">
        <f>分析係数表!C25</f>
        <v>1.146867511126326E-2</v>
      </c>
      <c r="Q22" s="82">
        <f t="shared" si="5"/>
        <v>1.4933131156086032E-5</v>
      </c>
      <c r="R22" s="83">
        <v>3.5533953246161029E-5</v>
      </c>
      <c r="S22" s="84">
        <f t="shared" si="6"/>
        <v>7.3715038754078365E-5</v>
      </c>
      <c r="T22" s="85">
        <f>分析係数表!F25</f>
        <v>0.34834123222748814</v>
      </c>
      <c r="U22" s="86">
        <f t="shared" si="7"/>
        <v>2.5677987433292699E-5</v>
      </c>
      <c r="V22" s="87">
        <f>分析係数表!D25</f>
        <v>9.4786729857819912E-3</v>
      </c>
      <c r="W22" s="167">
        <f t="shared" si="8"/>
        <v>0</v>
      </c>
      <c r="X22" s="76">
        <f>分析係数表!E25</f>
        <v>8.2938388625592423E-3</v>
      </c>
      <c r="Y22" s="166">
        <f t="shared" si="9"/>
        <v>0</v>
      </c>
    </row>
    <row r="23" spans="1:25" x14ac:dyDescent="0.2">
      <c r="A23" s="6" t="s">
        <v>11</v>
      </c>
      <c r="B23" s="5" t="s">
        <v>35</v>
      </c>
      <c r="C23" s="90"/>
      <c r="D23" s="107">
        <f>投入係数表!K23</f>
        <v>0</v>
      </c>
      <c r="E23" s="110">
        <f t="shared" si="0"/>
        <v>0</v>
      </c>
      <c r="F23" s="76">
        <f>分析係数表!C26</f>
        <v>9.1946569835300251E-2</v>
      </c>
      <c r="G23" s="110">
        <f t="shared" si="1"/>
        <v>0</v>
      </c>
      <c r="H23" s="110">
        <v>2.365454513613636E-4</v>
      </c>
      <c r="I23" s="110">
        <f t="shared" si="2"/>
        <v>2.365454513613636E-4</v>
      </c>
      <c r="J23" s="107">
        <f>分析係数表!G26</f>
        <v>0.19627813403747013</v>
      </c>
      <c r="K23" s="111">
        <f t="shared" si="3"/>
        <v>4.6428699808259596E-5</v>
      </c>
      <c r="L23" s="79"/>
      <c r="M23" s="80"/>
      <c r="N23" s="81">
        <f>分析係数表!H26</f>
        <v>9.5289829531553863E-3</v>
      </c>
      <c r="O23" s="82">
        <f t="shared" si="4"/>
        <v>2.6715889044168172E-2</v>
      </c>
      <c r="P23" s="76">
        <f>分析係数表!C26</f>
        <v>9.1946569835300251E-2</v>
      </c>
      <c r="Q23" s="82">
        <f t="shared" si="5"/>
        <v>2.4564343577117417E-3</v>
      </c>
      <c r="R23" s="83">
        <v>2.5642311147941184E-3</v>
      </c>
      <c r="S23" s="84">
        <f t="shared" si="6"/>
        <v>2.8007765661554819E-3</v>
      </c>
      <c r="T23" s="85">
        <f>分析係数表!F26</f>
        <v>0.33471645919778698</v>
      </c>
      <c r="U23" s="86">
        <f t="shared" si="7"/>
        <v>9.3746601522769928E-4</v>
      </c>
      <c r="V23" s="87">
        <f>分析係数表!D26</f>
        <v>6.9910725512385266E-2</v>
      </c>
      <c r="W23" s="167">
        <f t="shared" si="8"/>
        <v>0</v>
      </c>
      <c r="X23" s="76">
        <f>分析係数表!E26</f>
        <v>7.6323399974852255E-2</v>
      </c>
      <c r="Y23" s="166">
        <f t="shared" si="9"/>
        <v>0</v>
      </c>
    </row>
    <row r="24" spans="1:25" x14ac:dyDescent="0.2">
      <c r="A24" s="6" t="s">
        <v>12</v>
      </c>
      <c r="B24" s="5" t="s">
        <v>366</v>
      </c>
      <c r="C24" s="90"/>
      <c r="D24" s="107">
        <f>投入係数表!K24</f>
        <v>0</v>
      </c>
      <c r="E24" s="110">
        <f t="shared" si="0"/>
        <v>0</v>
      </c>
      <c r="F24" s="76">
        <f>分析係数表!C27</f>
        <v>2.4623475974181241E-2</v>
      </c>
      <c r="G24" s="110">
        <f t="shared" si="1"/>
        <v>0</v>
      </c>
      <c r="H24" s="110">
        <v>1.8615219049668792E-5</v>
      </c>
      <c r="I24" s="110">
        <f t="shared" si="2"/>
        <v>1.8615219049668792E-5</v>
      </c>
      <c r="J24" s="107">
        <f>分析係数表!G27</f>
        <v>0.16949152542372881</v>
      </c>
      <c r="K24" s="111">
        <f t="shared" si="3"/>
        <v>3.1551218728252187E-6</v>
      </c>
      <c r="L24" s="79"/>
      <c r="M24" s="80"/>
      <c r="N24" s="81">
        <f>分析係数表!H27</f>
        <v>1.0092926243681554E-2</v>
      </c>
      <c r="O24" s="82">
        <f t="shared" si="4"/>
        <v>2.8296986045911809E-2</v>
      </c>
      <c r="P24" s="76">
        <f>分析係数表!C27</f>
        <v>2.4623475974181241E-2</v>
      </c>
      <c r="Q24" s="82">
        <f t="shared" si="5"/>
        <v>6.9677015604325122E-4</v>
      </c>
      <c r="R24" s="83">
        <v>7.040244183174507E-4</v>
      </c>
      <c r="S24" s="84">
        <f t="shared" si="6"/>
        <v>7.2263963736711944E-4</v>
      </c>
      <c r="T24" s="85">
        <f>分析係数表!F27</f>
        <v>0.31826741996233521</v>
      </c>
      <c r="U24" s="86">
        <f t="shared" si="7"/>
        <v>2.2999265294735064E-4</v>
      </c>
      <c r="V24" s="87">
        <f>分析係数表!D27</f>
        <v>0</v>
      </c>
      <c r="W24" s="167">
        <f t="shared" si="8"/>
        <v>0</v>
      </c>
      <c r="X24" s="76">
        <f>分析係数表!E27</f>
        <v>0</v>
      </c>
      <c r="Y24" s="166">
        <f t="shared" si="9"/>
        <v>0</v>
      </c>
    </row>
    <row r="25" spans="1:25" x14ac:dyDescent="0.2">
      <c r="A25" s="6" t="s">
        <v>13</v>
      </c>
      <c r="B25" s="5" t="s">
        <v>192</v>
      </c>
      <c r="C25" s="90"/>
      <c r="D25" s="107">
        <f>投入係数表!K25</f>
        <v>0</v>
      </c>
      <c r="E25" s="110">
        <f t="shared" si="0"/>
        <v>0</v>
      </c>
      <c r="F25" s="76">
        <f>分析係数表!C28</f>
        <v>0.10144304574762053</v>
      </c>
      <c r="G25" s="110">
        <f t="shared" si="1"/>
        <v>0</v>
      </c>
      <c r="H25" s="110">
        <v>8.0683831524511575E-4</v>
      </c>
      <c r="I25" s="110">
        <f t="shared" si="2"/>
        <v>8.0683831524511575E-4</v>
      </c>
      <c r="J25" s="107">
        <f>分析係数表!G28</f>
        <v>0.12483493265252223</v>
      </c>
      <c r="K25" s="111">
        <f t="shared" si="3"/>
        <v>1.0072160674509853E-4</v>
      </c>
      <c r="L25" s="79"/>
      <c r="M25" s="80"/>
      <c r="N25" s="81">
        <f>分析係数表!H28</f>
        <v>1.8805020753942421E-2</v>
      </c>
      <c r="O25" s="82">
        <f t="shared" si="4"/>
        <v>5.2722609580201335E-2</v>
      </c>
      <c r="P25" s="76">
        <f>分析係数表!C28</f>
        <v>0.10144304574762053</v>
      </c>
      <c r="Q25" s="82">
        <f t="shared" si="5"/>
        <v>5.3483420955783003E-3</v>
      </c>
      <c r="R25" s="83">
        <v>5.8201806252882798E-3</v>
      </c>
      <c r="S25" s="84">
        <f t="shared" si="6"/>
        <v>6.6270189405333952E-3</v>
      </c>
      <c r="T25" s="85">
        <f>分析係数表!F28</f>
        <v>0.21348710273791707</v>
      </c>
      <c r="U25" s="86">
        <f t="shared" si="7"/>
        <v>1.4147830734037752E-3</v>
      </c>
      <c r="V25" s="87">
        <f>分析係数表!D28</f>
        <v>3.8647768289462099E-2</v>
      </c>
      <c r="W25" s="167">
        <f t="shared" si="8"/>
        <v>0</v>
      </c>
      <c r="X25" s="76">
        <f>分析係数表!E28</f>
        <v>3.9440091557355401E-2</v>
      </c>
      <c r="Y25" s="166">
        <f t="shared" si="9"/>
        <v>0</v>
      </c>
    </row>
    <row r="26" spans="1:25" x14ac:dyDescent="0.2">
      <c r="A26" s="6" t="s">
        <v>14</v>
      </c>
      <c r="B26" s="5" t="s">
        <v>50</v>
      </c>
      <c r="C26" s="90"/>
      <c r="D26" s="107">
        <f>投入係数表!K26</f>
        <v>1.3844023996308261E-3</v>
      </c>
      <c r="E26" s="110">
        <f t="shared" si="0"/>
        <v>0.13844023996308261</v>
      </c>
      <c r="F26" s="76">
        <f>分析係数表!C29</f>
        <v>0.10401376146788988</v>
      </c>
      <c r="G26" s="110">
        <f t="shared" si="1"/>
        <v>1.4399690097077509E-2</v>
      </c>
      <c r="H26" s="110">
        <v>1.6817658032037875E-2</v>
      </c>
      <c r="I26" s="110">
        <f t="shared" si="2"/>
        <v>1.6817658032037875E-2</v>
      </c>
      <c r="J26" s="107">
        <f>分析係数表!G29</f>
        <v>0.26193840067815766</v>
      </c>
      <c r="K26" s="111">
        <f t="shared" si="3"/>
        <v>4.4051904480641732E-3</v>
      </c>
      <c r="L26" s="79"/>
      <c r="M26" s="80"/>
      <c r="N26" s="81">
        <f>分析係数表!H29</f>
        <v>9.1640784710502205E-3</v>
      </c>
      <c r="O26" s="82">
        <f t="shared" si="4"/>
        <v>2.5692826278334059E-2</v>
      </c>
      <c r="P26" s="76">
        <f>分析係数表!C29</f>
        <v>0.10401376146788988</v>
      </c>
      <c r="Q26" s="82">
        <f t="shared" si="5"/>
        <v>2.6724075039505717E-3</v>
      </c>
      <c r="R26" s="83">
        <v>3.7077870251200052E-3</v>
      </c>
      <c r="S26" s="84">
        <f t="shared" si="6"/>
        <v>2.0525445057157879E-2</v>
      </c>
      <c r="T26" s="85">
        <f>分析係数表!F29</f>
        <v>0.46764622774795139</v>
      </c>
      <c r="U26" s="86">
        <f t="shared" si="7"/>
        <v>9.5986469538277171E-3</v>
      </c>
      <c r="V26" s="87">
        <f>分析係数表!D29</f>
        <v>9.155128567391918E-2</v>
      </c>
      <c r="W26" s="167">
        <f t="shared" si="8"/>
        <v>0</v>
      </c>
      <c r="X26" s="76">
        <f>分析係数表!E29</f>
        <v>6.8946029951963833E-2</v>
      </c>
      <c r="Y26" s="166">
        <f t="shared" si="9"/>
        <v>0</v>
      </c>
    </row>
    <row r="27" spans="1:25" x14ac:dyDescent="0.2">
      <c r="A27" s="6" t="s">
        <v>15</v>
      </c>
      <c r="B27" s="5" t="s">
        <v>36</v>
      </c>
      <c r="C27" s="90"/>
      <c r="D27" s="107">
        <f>投入係数表!K27</f>
        <v>4.6146746654360867E-4</v>
      </c>
      <c r="E27" s="110">
        <f t="shared" si="0"/>
        <v>4.6146746654360866E-2</v>
      </c>
      <c r="F27" s="76">
        <f>分析係数表!C30</f>
        <v>1</v>
      </c>
      <c r="G27" s="110">
        <f t="shared" si="1"/>
        <v>4.6146746654360866E-2</v>
      </c>
      <c r="H27" s="110">
        <v>6.9075258990480712E-2</v>
      </c>
      <c r="I27" s="110">
        <f t="shared" si="2"/>
        <v>6.9075258990480712E-2</v>
      </c>
      <c r="J27" s="107">
        <f>分析係数表!G30</f>
        <v>0.34450655250415957</v>
      </c>
      <c r="K27" s="111">
        <f t="shared" si="3"/>
        <v>2.3796879338142465E-2</v>
      </c>
      <c r="L27" s="79"/>
      <c r="M27" s="80"/>
      <c r="N27" s="81">
        <f>分析係数表!H30</f>
        <v>0</v>
      </c>
      <c r="O27" s="82">
        <f t="shared" si="4"/>
        <v>0</v>
      </c>
      <c r="P27" s="76">
        <f>分析係数表!C30</f>
        <v>1</v>
      </c>
      <c r="Q27" s="82">
        <f t="shared" si="5"/>
        <v>0</v>
      </c>
      <c r="R27" s="83">
        <v>1.0601119643794966E-2</v>
      </c>
      <c r="S27" s="84">
        <f t="shared" si="6"/>
        <v>7.967637863427568E-2</v>
      </c>
      <c r="T27" s="85">
        <f>分析係数表!F30</f>
        <v>0.44048531528668372</v>
      </c>
      <c r="U27" s="86">
        <f t="shared" si="7"/>
        <v>3.5096274763620115E-2</v>
      </c>
      <c r="V27" s="87">
        <f>分析係数表!D30</f>
        <v>7.9190891925744522E-2</v>
      </c>
      <c r="W27" s="167">
        <f t="shared" si="8"/>
        <v>0</v>
      </c>
      <c r="X27" s="76">
        <f>分析係数表!E30</f>
        <v>6.0327905628984317E-2</v>
      </c>
      <c r="Y27" s="166">
        <f t="shared" si="9"/>
        <v>0</v>
      </c>
    </row>
    <row r="28" spans="1:25" x14ac:dyDescent="0.2">
      <c r="A28" s="6" t="s">
        <v>16</v>
      </c>
      <c r="B28" s="5" t="s">
        <v>193</v>
      </c>
      <c r="C28" s="90"/>
      <c r="D28" s="107">
        <f>投入係数表!K28</f>
        <v>7.3834794646977387E-3</v>
      </c>
      <c r="E28" s="110">
        <f t="shared" si="0"/>
        <v>0.73834794646977386</v>
      </c>
      <c r="F28" s="76">
        <f>分析係数表!C31</f>
        <v>0.93997640825324391</v>
      </c>
      <c r="G28" s="110">
        <f t="shared" si="1"/>
        <v>0.6940296507638164</v>
      </c>
      <c r="H28" s="110">
        <v>0.84343143314591307</v>
      </c>
      <c r="I28" s="110">
        <f t="shared" si="2"/>
        <v>0.84343143314591307</v>
      </c>
      <c r="J28" s="107">
        <f>分析係数表!G31</f>
        <v>7.0890110114609078E-2</v>
      </c>
      <c r="K28" s="111">
        <f t="shared" si="3"/>
        <v>5.9790947169836323E-2</v>
      </c>
      <c r="L28" s="79"/>
      <c r="M28" s="80"/>
      <c r="N28" s="81">
        <f>分析係数表!H31</f>
        <v>0.11755729622365327</v>
      </c>
      <c r="O28" s="82">
        <f t="shared" si="4"/>
        <v>0.32958897058405906</v>
      </c>
      <c r="P28" s="76">
        <f>分析係数表!C31</f>
        <v>0.93997640825324391</v>
      </c>
      <c r="Q28" s="82">
        <f t="shared" si="5"/>
        <v>0.30980585676948791</v>
      </c>
      <c r="R28" s="83">
        <v>0.35728651754285645</v>
      </c>
      <c r="S28" s="84">
        <f t="shared" si="6"/>
        <v>1.2007179506887695</v>
      </c>
      <c r="T28" s="85">
        <f>分析係数表!F31</f>
        <v>0.34466485525751295</v>
      </c>
      <c r="U28" s="86">
        <f t="shared" si="7"/>
        <v>0.41384527867924231</v>
      </c>
      <c r="V28" s="87">
        <f>分析係数表!D31</f>
        <v>3.2074199677215062E-3</v>
      </c>
      <c r="W28" s="167">
        <f t="shared" si="8"/>
        <v>0</v>
      </c>
      <c r="X28" s="76">
        <f>分析係数表!E31</f>
        <v>2.7988314368015692E-3</v>
      </c>
      <c r="Y28" s="166">
        <f t="shared" si="9"/>
        <v>0</v>
      </c>
    </row>
    <row r="29" spans="1:25" x14ac:dyDescent="0.2">
      <c r="A29" s="6" t="s">
        <v>17</v>
      </c>
      <c r="B29" s="5" t="s">
        <v>273</v>
      </c>
      <c r="C29" s="90"/>
      <c r="D29" s="107">
        <f>投入係数表!K29</f>
        <v>4.6146746654360867E-4</v>
      </c>
      <c r="E29" s="110">
        <f t="shared" si="0"/>
        <v>4.6146746654360866E-2</v>
      </c>
      <c r="F29" s="76">
        <f>分析係数表!C32</f>
        <v>1</v>
      </c>
      <c r="G29" s="110">
        <f t="shared" si="1"/>
        <v>4.6146746654360866E-2</v>
      </c>
      <c r="H29" s="110">
        <v>5.9444484566299548E-2</v>
      </c>
      <c r="I29" s="110">
        <f t="shared" si="2"/>
        <v>5.9444484566299548E-2</v>
      </c>
      <c r="J29" s="107">
        <f>分析係数表!G32</f>
        <v>0.14022787028921999</v>
      </c>
      <c r="K29" s="111">
        <f t="shared" si="3"/>
        <v>8.3357734711725917E-3</v>
      </c>
      <c r="L29" s="79"/>
      <c r="M29" s="80"/>
      <c r="N29" s="81">
        <f>分析係数表!H32</f>
        <v>5.7721254442090076E-3</v>
      </c>
      <c r="O29" s="82">
        <f t="shared" si="4"/>
        <v>1.6182992841376021E-2</v>
      </c>
      <c r="P29" s="76">
        <f>分析係数表!C32</f>
        <v>1</v>
      </c>
      <c r="Q29" s="82">
        <f t="shared" si="5"/>
        <v>1.6182992841376021E-2</v>
      </c>
      <c r="R29" s="83">
        <v>2.1164888265863498E-2</v>
      </c>
      <c r="S29" s="84">
        <f t="shared" si="6"/>
        <v>8.0609372832163045E-2</v>
      </c>
      <c r="T29" s="85">
        <f>分析係数表!F32</f>
        <v>0.48261758691206547</v>
      </c>
      <c r="U29" s="86">
        <f t="shared" si="7"/>
        <v>3.8903500998753539E-2</v>
      </c>
      <c r="V29" s="87">
        <f>分析係数表!D32</f>
        <v>3.4764826175869123E-2</v>
      </c>
      <c r="W29" s="167">
        <f t="shared" si="8"/>
        <v>0</v>
      </c>
      <c r="X29" s="76">
        <f>分析係数表!E32</f>
        <v>5.2293309962021618E-2</v>
      </c>
      <c r="Y29" s="166">
        <f t="shared" si="9"/>
        <v>0</v>
      </c>
    </row>
    <row r="30" spans="1:25" x14ac:dyDescent="0.2">
      <c r="A30" s="6" t="s">
        <v>18</v>
      </c>
      <c r="B30" s="5" t="s">
        <v>274</v>
      </c>
      <c r="C30" s="90"/>
      <c r="D30" s="107">
        <f>投入係数表!K30</f>
        <v>0</v>
      </c>
      <c r="E30" s="110">
        <f t="shared" si="0"/>
        <v>0</v>
      </c>
      <c r="F30" s="76">
        <f>分析係数表!C33</f>
        <v>0.67109402306885713</v>
      </c>
      <c r="G30" s="110">
        <f t="shared" si="1"/>
        <v>0</v>
      </c>
      <c r="H30" s="110">
        <v>1.0410966822897928E-2</v>
      </c>
      <c r="I30" s="110">
        <f t="shared" si="2"/>
        <v>1.0410966822897928E-2</v>
      </c>
      <c r="J30" s="107">
        <f>分析係数表!G33</f>
        <v>0.50883575883575882</v>
      </c>
      <c r="K30" s="111">
        <f t="shared" si="3"/>
        <v>5.2974722035431764E-3</v>
      </c>
      <c r="L30" s="79"/>
      <c r="M30" s="80"/>
      <c r="N30" s="81">
        <f>分析係数表!H33</f>
        <v>8.6664814499977198E-4</v>
      </c>
      <c r="O30" s="82">
        <f t="shared" si="4"/>
        <v>2.4297740688560263E-3</v>
      </c>
      <c r="P30" s="76">
        <f>分析係数表!C33</f>
        <v>0.67109402306885713</v>
      </c>
      <c r="Q30" s="82">
        <f t="shared" si="5"/>
        <v>1.6306068550169771E-3</v>
      </c>
      <c r="R30" s="83">
        <v>7.0598538036349759E-3</v>
      </c>
      <c r="S30" s="84">
        <f t="shared" si="6"/>
        <v>1.7470820626532903E-2</v>
      </c>
      <c r="T30" s="85">
        <f>分析係数表!F33</f>
        <v>0.64656964656964655</v>
      </c>
      <c r="U30" s="86">
        <f t="shared" si="7"/>
        <v>1.1296102317779071E-2</v>
      </c>
      <c r="V30" s="87">
        <f>分析係数表!D33</f>
        <v>0.19906444906444906</v>
      </c>
      <c r="W30" s="167">
        <f t="shared" si="8"/>
        <v>0</v>
      </c>
      <c r="X30" s="76">
        <f>分析係数表!E33</f>
        <v>0.18035343035343035</v>
      </c>
      <c r="Y30" s="166">
        <f t="shared" si="9"/>
        <v>0</v>
      </c>
    </row>
    <row r="31" spans="1:25" x14ac:dyDescent="0.2">
      <c r="A31" s="6" t="s">
        <v>19</v>
      </c>
      <c r="B31" s="5" t="s">
        <v>275</v>
      </c>
      <c r="C31" s="90"/>
      <c r="D31" s="107">
        <f>投入係数表!K31</f>
        <v>1.0613751730502999E-2</v>
      </c>
      <c r="E31" s="110">
        <f t="shared" si="0"/>
        <v>1.0613751730503</v>
      </c>
      <c r="F31" s="76">
        <f>分析係数表!C34</f>
        <v>0.15699510206111233</v>
      </c>
      <c r="G31" s="110">
        <f t="shared" si="1"/>
        <v>0.16663070361816262</v>
      </c>
      <c r="H31" s="110">
        <v>0.17853821077242946</v>
      </c>
      <c r="I31" s="110">
        <f t="shared" si="2"/>
        <v>0.17853821077242946</v>
      </c>
      <c r="J31" s="107">
        <f>分析係数表!G34</f>
        <v>0.42474206923151092</v>
      </c>
      <c r="K31" s="111">
        <f t="shared" si="3"/>
        <v>7.5832689080373328E-2</v>
      </c>
      <c r="L31" s="79"/>
      <c r="M31" s="80"/>
      <c r="N31" s="81">
        <f>分析係数表!H34</f>
        <v>0.14441094879311989</v>
      </c>
      <c r="O31" s="82">
        <f t="shared" si="4"/>
        <v>0.40487708957885149</v>
      </c>
      <c r="P31" s="76">
        <f>分析係数表!C34</f>
        <v>0.15699510206111233</v>
      </c>
      <c r="Q31" s="82">
        <f t="shared" si="5"/>
        <v>6.3563720000637911E-2</v>
      </c>
      <c r="R31" s="83">
        <v>6.9054485013548106E-2</v>
      </c>
      <c r="S31" s="84">
        <f t="shared" si="6"/>
        <v>0.24759269578597756</v>
      </c>
      <c r="T31" s="85">
        <f>分析係数表!F34</f>
        <v>0.69954681322919676</v>
      </c>
      <c r="U31" s="86">
        <f t="shared" si="7"/>
        <v>0.17320268131590658</v>
      </c>
      <c r="V31" s="87">
        <f>分析係数表!D34</f>
        <v>0.29129302863754702</v>
      </c>
      <c r="W31" s="167">
        <f t="shared" si="8"/>
        <v>0</v>
      </c>
      <c r="X31" s="76">
        <f>分析係数表!E34</f>
        <v>0.21111753929225727</v>
      </c>
      <c r="Y31" s="166">
        <f t="shared" si="9"/>
        <v>0</v>
      </c>
    </row>
    <row r="32" spans="1:25" x14ac:dyDescent="0.2">
      <c r="A32" s="6" t="s">
        <v>20</v>
      </c>
      <c r="B32" s="5" t="s">
        <v>37</v>
      </c>
      <c r="C32" s="90"/>
      <c r="D32" s="107">
        <f>投入係数表!K32</f>
        <v>3.2302722658052608E-3</v>
      </c>
      <c r="E32" s="110">
        <f t="shared" si="0"/>
        <v>0.32302722658052607</v>
      </c>
      <c r="F32" s="76">
        <f>分析係数表!C35</f>
        <v>0.39629748357108507</v>
      </c>
      <c r="G32" s="110">
        <f t="shared" si="1"/>
        <v>0.1280148770188092</v>
      </c>
      <c r="H32" s="110">
        <v>0.16811147973547061</v>
      </c>
      <c r="I32" s="110">
        <f t="shared" si="2"/>
        <v>0.16811147973547061</v>
      </c>
      <c r="J32" s="107">
        <f>分析係数表!G35</f>
        <v>0.3138388625592417</v>
      </c>
      <c r="K32" s="111">
        <f t="shared" si="3"/>
        <v>5.275991558333111E-2</v>
      </c>
      <c r="L32" s="79"/>
      <c r="M32" s="80"/>
      <c r="N32" s="81">
        <f>分析係数表!H35</f>
        <v>5.4188315592617317E-2</v>
      </c>
      <c r="O32" s="82">
        <f t="shared" si="4"/>
        <v>0.15192482072636626</v>
      </c>
      <c r="P32" s="76">
        <f>分析係数表!C35</f>
        <v>0.39629748357108507</v>
      </c>
      <c r="Q32" s="82">
        <f t="shared" si="5"/>
        <v>6.0207424145847177E-2</v>
      </c>
      <c r="R32" s="83">
        <v>7.9569478999837337E-2</v>
      </c>
      <c r="S32" s="84">
        <f t="shared" si="6"/>
        <v>0.24768095873530793</v>
      </c>
      <c r="T32" s="85">
        <f>分析係数表!F35</f>
        <v>0.64417061611374404</v>
      </c>
      <c r="U32" s="86">
        <f t="shared" si="7"/>
        <v>0.15954879578816614</v>
      </c>
      <c r="V32" s="87">
        <f>分析係数表!D35</f>
        <v>5.7914691943127962E-2</v>
      </c>
      <c r="W32" s="167">
        <f t="shared" si="8"/>
        <v>0</v>
      </c>
      <c r="X32" s="76">
        <f>分析係数表!E35</f>
        <v>5.251184834123223E-2</v>
      </c>
      <c r="Y32" s="166">
        <f t="shared" si="9"/>
        <v>0</v>
      </c>
    </row>
    <row r="33" spans="1:25" x14ac:dyDescent="0.2">
      <c r="A33" s="6" t="s">
        <v>21</v>
      </c>
      <c r="B33" s="5" t="s">
        <v>38</v>
      </c>
      <c r="C33" s="90"/>
      <c r="D33" s="107">
        <f>投入係数表!K33</f>
        <v>4.6146746654360867E-4</v>
      </c>
      <c r="E33" s="110">
        <f t="shared" si="0"/>
        <v>4.6146746654360866E-2</v>
      </c>
      <c r="F33" s="76">
        <f>分析係数表!C36</f>
        <v>0.84710123832769779</v>
      </c>
      <c r="G33" s="110">
        <f t="shared" si="1"/>
        <v>3.9090966235703635E-2</v>
      </c>
      <c r="H33" s="110">
        <v>6.7094547986738542E-2</v>
      </c>
      <c r="I33" s="110">
        <f t="shared" si="2"/>
        <v>6.7094547986738542E-2</v>
      </c>
      <c r="J33" s="107">
        <f>分析係数表!G36</f>
        <v>4.8807645912591631E-2</v>
      </c>
      <c r="K33" s="111">
        <f t="shared" si="3"/>
        <v>3.2747269408021223E-3</v>
      </c>
      <c r="L33" s="79"/>
      <c r="M33" s="80"/>
      <c r="N33" s="81">
        <f>分析係数表!H36</f>
        <v>0.16462168113153564</v>
      </c>
      <c r="O33" s="82">
        <f t="shared" si="4"/>
        <v>0.46154081595016383</v>
      </c>
      <c r="P33" s="76">
        <f>分析係数表!C36</f>
        <v>0.84710123832769779</v>
      </c>
      <c r="Q33" s="82">
        <f t="shared" si="5"/>
        <v>0.39097179673015986</v>
      </c>
      <c r="R33" s="83">
        <v>0.40585275409937444</v>
      </c>
      <c r="S33" s="84">
        <f t="shared" si="6"/>
        <v>0.47294730208611296</v>
      </c>
      <c r="T33" s="85">
        <f>分析係数表!F36</f>
        <v>0.84954068850329401</v>
      </c>
      <c r="U33" s="86">
        <f t="shared" si="7"/>
        <v>0.40178797664001181</v>
      </c>
      <c r="V33" s="87">
        <f>分析係数表!D36</f>
        <v>1.1366799665955276E-2</v>
      </c>
      <c r="W33" s="167">
        <f t="shared" si="8"/>
        <v>0</v>
      </c>
      <c r="X33" s="76">
        <f>分析係数表!E36</f>
        <v>4.8482880207850049E-3</v>
      </c>
      <c r="Y33" s="166">
        <f t="shared" si="9"/>
        <v>0</v>
      </c>
    </row>
    <row r="34" spans="1:25" x14ac:dyDescent="0.2">
      <c r="A34" s="6" t="s">
        <v>22</v>
      </c>
      <c r="B34" s="5" t="s">
        <v>378</v>
      </c>
      <c r="C34" s="90"/>
      <c r="D34" s="107">
        <f>投入係数表!K34</f>
        <v>1.9381633594831565E-2</v>
      </c>
      <c r="E34" s="110">
        <f t="shared" si="0"/>
        <v>1.9381633594831564</v>
      </c>
      <c r="F34" s="76">
        <f>分析係数表!C37</f>
        <v>0.28253997483350213</v>
      </c>
      <c r="G34" s="110">
        <f t="shared" si="1"/>
        <v>0.54760862681158695</v>
      </c>
      <c r="H34" s="110">
        <v>0.58027242987900107</v>
      </c>
      <c r="I34" s="110">
        <f t="shared" si="2"/>
        <v>0.58027242987900107</v>
      </c>
      <c r="J34" s="107">
        <f>分析係数表!G37</f>
        <v>0.45113451763349577</v>
      </c>
      <c r="K34" s="111">
        <f t="shared" si="3"/>
        <v>0.26178092274947967</v>
      </c>
      <c r="L34" s="79"/>
      <c r="M34" s="80"/>
      <c r="N34" s="81">
        <f>分析係数表!H37</f>
        <v>4.3875617331304247E-2</v>
      </c>
      <c r="O34" s="82">
        <f t="shared" si="4"/>
        <v>0.12301167187830438</v>
      </c>
      <c r="P34" s="76">
        <f>分析係数表!C37</f>
        <v>0.28253997483350213</v>
      </c>
      <c r="Q34" s="82">
        <f t="shared" si="5"/>
        <v>3.4755714676723143E-2</v>
      </c>
      <c r="R34" s="83">
        <v>4.2699513975474973E-2</v>
      </c>
      <c r="S34" s="84">
        <f t="shared" si="6"/>
        <v>0.62297194385447607</v>
      </c>
      <c r="T34" s="85">
        <f>分析係数表!F37</f>
        <v>0.69774144526541948</v>
      </c>
      <c r="U34" s="86">
        <f t="shared" si="7"/>
        <v>0.43467334446482991</v>
      </c>
      <c r="V34" s="87">
        <f>分析係数表!D37</f>
        <v>9.4272389037363097E-2</v>
      </c>
      <c r="W34" s="167">
        <f t="shared" si="8"/>
        <v>0</v>
      </c>
      <c r="X34" s="76">
        <f>分析係数表!E37</f>
        <v>8.6411989729078237E-2</v>
      </c>
      <c r="Y34" s="166">
        <f t="shared" si="9"/>
        <v>0</v>
      </c>
    </row>
    <row r="35" spans="1:25" x14ac:dyDescent="0.2">
      <c r="A35" s="6" t="s">
        <v>23</v>
      </c>
      <c r="B35" s="5" t="s">
        <v>194</v>
      </c>
      <c r="C35" s="90"/>
      <c r="D35" s="107">
        <f>投入係数表!K35</f>
        <v>9.2293493308721734E-4</v>
      </c>
      <c r="E35" s="110">
        <f t="shared" si="0"/>
        <v>9.2293493308721733E-2</v>
      </c>
      <c r="F35" s="76">
        <f>分析係数表!C38</f>
        <v>4.1342922192909581E-2</v>
      </c>
      <c r="G35" s="110">
        <f t="shared" si="1"/>
        <v>3.8156827127743035E-3</v>
      </c>
      <c r="H35" s="110">
        <v>6.3199968480536902E-3</v>
      </c>
      <c r="I35" s="110">
        <f t="shared" si="2"/>
        <v>6.3199968480536902E-3</v>
      </c>
      <c r="J35" s="107">
        <f>分析係数表!G38</f>
        <v>0.30500268961807425</v>
      </c>
      <c r="K35" s="111">
        <f t="shared" si="3"/>
        <v>1.9276160370341273E-3</v>
      </c>
      <c r="L35" s="79"/>
      <c r="M35" s="80"/>
      <c r="N35" s="81">
        <f>分析係数表!H38</f>
        <v>3.9185765407884425E-2</v>
      </c>
      <c r="O35" s="82">
        <f t="shared" si="4"/>
        <v>0.10986299019468636</v>
      </c>
      <c r="P35" s="76">
        <f>分析係数表!C38</f>
        <v>4.1342922192909581E-2</v>
      </c>
      <c r="Q35" s="82">
        <f t="shared" si="5"/>
        <v>4.5420570554993061E-3</v>
      </c>
      <c r="R35" s="83">
        <v>5.503284595700703E-3</v>
      </c>
      <c r="S35" s="84">
        <f t="shared" si="6"/>
        <v>1.1823281443754392E-2</v>
      </c>
      <c r="T35" s="85">
        <f>分析係数表!F38</f>
        <v>0.49596557288864979</v>
      </c>
      <c r="U35" s="86">
        <f t="shared" si="7"/>
        <v>5.8639405546753896E-3</v>
      </c>
      <c r="V35" s="87">
        <f>分析係数表!D38</f>
        <v>0.31629908552985475</v>
      </c>
      <c r="W35" s="167">
        <f t="shared" si="8"/>
        <v>0</v>
      </c>
      <c r="X35" s="76">
        <f>分析係数表!E38</f>
        <v>0.37385691231845081</v>
      </c>
      <c r="Y35" s="166">
        <f t="shared" si="9"/>
        <v>0</v>
      </c>
    </row>
    <row r="36" spans="1:25" x14ac:dyDescent="0.2">
      <c r="A36" s="6" t="s">
        <v>24</v>
      </c>
      <c r="B36" s="5" t="s">
        <v>39</v>
      </c>
      <c r="C36" s="90"/>
      <c r="D36" s="107">
        <f>投入係数表!K36</f>
        <v>0</v>
      </c>
      <c r="E36" s="110">
        <f t="shared" si="0"/>
        <v>0</v>
      </c>
      <c r="F36" s="76">
        <f>分析係数表!C39</f>
        <v>1</v>
      </c>
      <c r="G36" s="110">
        <f t="shared" si="1"/>
        <v>0</v>
      </c>
      <c r="H36" s="110">
        <v>3.0102446379293071E-3</v>
      </c>
      <c r="I36" s="110">
        <f t="shared" si="2"/>
        <v>3.0102446379293071E-3</v>
      </c>
      <c r="J36" s="107">
        <f>分析係数表!G39</f>
        <v>0.35079793048167313</v>
      </c>
      <c r="K36" s="111">
        <f t="shared" si="3"/>
        <v>1.0559875892291544E-3</v>
      </c>
      <c r="L36" s="79"/>
      <c r="M36" s="80"/>
      <c r="N36" s="81">
        <f>分析係数表!H39</f>
        <v>3.4624459381569837E-3</v>
      </c>
      <c r="O36" s="82">
        <f t="shared" si="4"/>
        <v>9.7074705621759908E-3</v>
      </c>
      <c r="P36" s="76">
        <f>分析係数表!C39</f>
        <v>1</v>
      </c>
      <c r="Q36" s="82">
        <f t="shared" si="5"/>
        <v>9.7074705621759908E-3</v>
      </c>
      <c r="R36" s="83">
        <v>1.2034544734200067E-2</v>
      </c>
      <c r="S36" s="84">
        <f t="shared" si="6"/>
        <v>1.5044789372129374E-2</v>
      </c>
      <c r="T36" s="85">
        <f>分析係数表!F39</f>
        <v>0.70145012023609998</v>
      </c>
      <c r="U36" s="86">
        <f t="shared" si="7"/>
        <v>1.0553169314006948E-2</v>
      </c>
      <c r="V36" s="87">
        <f>分析係数表!D39</f>
        <v>6.2887123806747797E-2</v>
      </c>
      <c r="W36" s="167">
        <f t="shared" si="8"/>
        <v>0</v>
      </c>
      <c r="X36" s="76">
        <f>分析係数表!E39</f>
        <v>7.4837863440938568E-2</v>
      </c>
      <c r="Y36" s="166">
        <f t="shared" si="9"/>
        <v>0</v>
      </c>
    </row>
    <row r="37" spans="1:25" x14ac:dyDescent="0.2">
      <c r="A37" s="6" t="s">
        <v>25</v>
      </c>
      <c r="B37" s="5" t="s">
        <v>40</v>
      </c>
      <c r="C37" s="90"/>
      <c r="D37" s="107">
        <f>投入係数表!K37</f>
        <v>0</v>
      </c>
      <c r="E37" s="110">
        <f t="shared" si="0"/>
        <v>0</v>
      </c>
      <c r="F37" s="76">
        <f>分析係数表!C40</f>
        <v>0.65368852459016391</v>
      </c>
      <c r="G37" s="110">
        <f t="shared" si="1"/>
        <v>0</v>
      </c>
      <c r="H37" s="110">
        <v>2.5560644185919948E-4</v>
      </c>
      <c r="I37" s="110">
        <f t="shared" si="2"/>
        <v>2.5560644185919948E-4</v>
      </c>
      <c r="J37" s="107">
        <f>分析係数表!G40</f>
        <v>0.54296393832561696</v>
      </c>
      <c r="K37" s="111">
        <f t="shared" si="3"/>
        <v>1.3878508033326878E-4</v>
      </c>
      <c r="L37" s="79"/>
      <c r="M37" s="80"/>
      <c r="N37" s="81">
        <f>分析係数表!H40</f>
        <v>2.8732081323939809E-2</v>
      </c>
      <c r="O37" s="82">
        <f t="shared" si="4"/>
        <v>8.0554567096188551E-2</v>
      </c>
      <c r="P37" s="76">
        <f>分析係数表!C40</f>
        <v>0.65368852459016391</v>
      </c>
      <c r="Q37" s="82">
        <f t="shared" si="5"/>
        <v>5.2657596114106857E-2</v>
      </c>
      <c r="R37" s="83">
        <v>5.2743181348766162E-2</v>
      </c>
      <c r="S37" s="84">
        <f t="shared" si="6"/>
        <v>5.2998787790625362E-2</v>
      </c>
      <c r="T37" s="85">
        <f>分析係数表!F40</f>
        <v>0.73971031729176395</v>
      </c>
      <c r="U37" s="86">
        <f t="shared" si="7"/>
        <v>3.9203750132682354E-2</v>
      </c>
      <c r="V37" s="87">
        <f>分析係数表!D40</f>
        <v>6.6728964023276563E-2</v>
      </c>
      <c r="W37" s="167">
        <f t="shared" si="8"/>
        <v>0</v>
      </c>
      <c r="X37" s="76">
        <f>分析係数表!E40</f>
        <v>4.1795862889181495E-2</v>
      </c>
      <c r="Y37" s="166">
        <f t="shared" si="9"/>
        <v>0</v>
      </c>
    </row>
    <row r="38" spans="1:25" x14ac:dyDescent="0.2">
      <c r="A38" s="6" t="s">
        <v>26</v>
      </c>
      <c r="B38" s="5" t="s">
        <v>277</v>
      </c>
      <c r="C38" s="90"/>
      <c r="D38" s="107">
        <f>投入係数表!K38</f>
        <v>0</v>
      </c>
      <c r="E38" s="110">
        <f t="shared" si="0"/>
        <v>0</v>
      </c>
      <c r="F38" s="76">
        <f>分析係数表!C41</f>
        <v>0.74623649477748177</v>
      </c>
      <c r="G38" s="110">
        <f t="shared" si="1"/>
        <v>0</v>
      </c>
      <c r="H38" s="110">
        <v>3.0194741370508869E-4</v>
      </c>
      <c r="I38" s="110">
        <f t="shared" si="2"/>
        <v>3.0194741370508869E-4</v>
      </c>
      <c r="J38" s="107">
        <f>分析係数表!G41</f>
        <v>0.4504064389540704</v>
      </c>
      <c r="K38" s="111">
        <f t="shared" si="3"/>
        <v>1.3599905935830046E-4</v>
      </c>
      <c r="L38" s="79"/>
      <c r="M38" s="80"/>
      <c r="N38" s="81">
        <f>分析係数表!H41</f>
        <v>4.8308377460513606E-2</v>
      </c>
      <c r="O38" s="82">
        <f t="shared" si="4"/>
        <v>0.13543955934053928</v>
      </c>
      <c r="P38" s="76">
        <f>分析係数表!C41</f>
        <v>0.74623649477748177</v>
      </c>
      <c r="Q38" s="82">
        <f t="shared" si="5"/>
        <v>0.10106994201649078</v>
      </c>
      <c r="R38" s="83">
        <v>0.1027098273856594</v>
      </c>
      <c r="S38" s="84">
        <f t="shared" si="6"/>
        <v>0.10301177479936449</v>
      </c>
      <c r="T38" s="85">
        <f>分析係数表!F41</f>
        <v>0.55435870740399629</v>
      </c>
      <c r="U38" s="86">
        <f t="shared" si="7"/>
        <v>5.7105474325167258E-2</v>
      </c>
      <c r="V38" s="87">
        <f>分析係数表!D41</f>
        <v>0.15112321307011573</v>
      </c>
      <c r="W38" s="167">
        <f t="shared" si="8"/>
        <v>0</v>
      </c>
      <c r="X38" s="76">
        <f>分析係数表!E41</f>
        <v>0.14359508268930446</v>
      </c>
      <c r="Y38" s="166">
        <f t="shared" si="9"/>
        <v>0</v>
      </c>
    </row>
    <row r="39" spans="1:25" x14ac:dyDescent="0.2">
      <c r="A39" s="6" t="s">
        <v>51</v>
      </c>
      <c r="B39" s="5" t="s">
        <v>368</v>
      </c>
      <c r="C39" s="90"/>
      <c r="D39" s="107">
        <f>投入係数表!K39</f>
        <v>0</v>
      </c>
      <c r="E39" s="110">
        <f>$C$13*D39</f>
        <v>0</v>
      </c>
      <c r="F39" s="76">
        <f>分析係数表!C42</f>
        <v>0.40538573508005826</v>
      </c>
      <c r="G39" s="110">
        <f>E39*F39</f>
        <v>0</v>
      </c>
      <c r="H39" s="110">
        <v>2.0696107923975355E-3</v>
      </c>
      <c r="I39" s="110">
        <f>C39+H39</f>
        <v>2.0696107923975355E-3</v>
      </c>
      <c r="J39" s="107">
        <f>分析係数表!G42</f>
        <v>0.48634204275534443</v>
      </c>
      <c r="K39" s="111">
        <f>I39*J39</f>
        <v>1.0065387404831244E-3</v>
      </c>
      <c r="L39" s="79"/>
      <c r="M39" s="80"/>
      <c r="N39" s="81">
        <f>分析係数表!H42</f>
        <v>1.1287159094207556E-2</v>
      </c>
      <c r="O39" s="82">
        <f t="shared" si="4"/>
        <v>3.1645191461368918E-2</v>
      </c>
      <c r="P39" s="76">
        <f>分析係数表!C42</f>
        <v>0.40538573508005826</v>
      </c>
      <c r="Q39" s="82">
        <f>O39*P39</f>
        <v>1.2828509202316223E-2</v>
      </c>
      <c r="R39" s="83">
        <v>1.343224479149858E-2</v>
      </c>
      <c r="S39" s="84">
        <f>I39+R39</f>
        <v>1.5501855583896116E-2</v>
      </c>
      <c r="T39" s="85">
        <f>分析係数表!F42</f>
        <v>0.55819477434679332</v>
      </c>
      <c r="U39" s="86">
        <f t="shared" si="7"/>
        <v>8.653054779609471E-3</v>
      </c>
      <c r="V39" s="87">
        <f>分析係数表!D42</f>
        <v>0.21199524940617578</v>
      </c>
      <c r="W39" s="167">
        <f t="shared" si="8"/>
        <v>0</v>
      </c>
      <c r="X39" s="76">
        <f>分析係数表!E42</f>
        <v>0.14608076009501186</v>
      </c>
      <c r="Y39" s="166">
        <f t="shared" si="9"/>
        <v>0</v>
      </c>
    </row>
    <row r="40" spans="1:25" x14ac:dyDescent="0.2">
      <c r="A40" s="6" t="s">
        <v>195</v>
      </c>
      <c r="B40" s="5" t="s">
        <v>41</v>
      </c>
      <c r="C40" s="90"/>
      <c r="D40" s="107">
        <f>投入係数表!K40</f>
        <v>4.1532071988924779E-3</v>
      </c>
      <c r="E40" s="110">
        <f>$C$13*D40</f>
        <v>0.41532071988924779</v>
      </c>
      <c r="F40" s="76">
        <f>分析係数表!C43</f>
        <v>0.69968719053083295</v>
      </c>
      <c r="G40" s="110">
        <f>E40*F40</f>
        <v>0.29059458766855084</v>
      </c>
      <c r="H40" s="110">
        <v>0.50110442963357371</v>
      </c>
      <c r="I40" s="110">
        <f>C40+H40</f>
        <v>0.50110442963357371</v>
      </c>
      <c r="J40" s="107">
        <f>分析係数表!G43</f>
        <v>0.42616397779886694</v>
      </c>
      <c r="K40" s="111">
        <f>I40*J40</f>
        <v>0.21355265702527618</v>
      </c>
      <c r="L40" s="79"/>
      <c r="M40" s="80"/>
      <c r="N40" s="81">
        <f>分析係数表!H43</f>
        <v>3.1178600010781269E-2</v>
      </c>
      <c r="O40" s="82">
        <f t="shared" si="4"/>
        <v>8.7413737912576367E-2</v>
      </c>
      <c r="P40" s="76">
        <f>分析係数表!C43</f>
        <v>0.69968719053083295</v>
      </c>
      <c r="Q40" s="82">
        <f>O40*P40</f>
        <v>6.1162272693849114E-2</v>
      </c>
      <c r="R40" s="83">
        <v>0.12685147054649271</v>
      </c>
      <c r="S40" s="84">
        <f>I40+R40</f>
        <v>0.62795590018006642</v>
      </c>
      <c r="T40" s="85">
        <f>分析係数表!F43</f>
        <v>0.68219595663301991</v>
      </c>
      <c r="U40" s="86">
        <f t="shared" si="7"/>
        <v>0.42838897604668957</v>
      </c>
      <c r="V40" s="87">
        <f>分析係数表!D43</f>
        <v>0.16164840537198402</v>
      </c>
      <c r="W40" s="167">
        <f t="shared" si="8"/>
        <v>0</v>
      </c>
      <c r="X40" s="76">
        <f>分析係数表!E43</f>
        <v>0.1317976591033273</v>
      </c>
      <c r="Y40" s="166">
        <f t="shared" si="9"/>
        <v>0</v>
      </c>
    </row>
    <row r="41" spans="1:25" x14ac:dyDescent="0.2">
      <c r="A41" s="6" t="s">
        <v>341</v>
      </c>
      <c r="B41" s="5" t="s">
        <v>42</v>
      </c>
      <c r="C41" s="90"/>
      <c r="D41" s="107">
        <f>投入係数表!K41</f>
        <v>0</v>
      </c>
      <c r="E41" s="110">
        <f>$C$13*D41</f>
        <v>0</v>
      </c>
      <c r="F41" s="76">
        <f>分析係数表!C44</f>
        <v>0.39267545462210851</v>
      </c>
      <c r="G41" s="110">
        <f>E41*F41</f>
        <v>0</v>
      </c>
      <c r="H41" s="110">
        <v>4.6957415056600162E-4</v>
      </c>
      <c r="I41" s="110">
        <f>C41+H41</f>
        <v>4.6957415056600162E-4</v>
      </c>
      <c r="J41" s="107">
        <f>分析係数表!G44</f>
        <v>0.27061110819189743</v>
      </c>
      <c r="K41" s="111">
        <f>I41*J41</f>
        <v>1.270719812629346E-4</v>
      </c>
      <c r="L41" s="79"/>
      <c r="M41" s="80"/>
      <c r="N41" s="81">
        <f>分析係数表!H44</f>
        <v>0.10303160985076236</v>
      </c>
      <c r="O41" s="82">
        <f t="shared" si="4"/>
        <v>0.28886409707591237</v>
      </c>
      <c r="P41" s="76">
        <f>分析係数表!C44</f>
        <v>0.39267545462210851</v>
      </c>
      <c r="Q41" s="82">
        <f>O41*P41</f>
        <v>0.11342984064328877</v>
      </c>
      <c r="R41" s="83">
        <v>0.11490728326366233</v>
      </c>
      <c r="S41" s="84">
        <f>I41+R41</f>
        <v>0.11537685741422833</v>
      </c>
      <c r="T41" s="85">
        <f>分析係数表!F44</f>
        <v>0.47233461194892545</v>
      </c>
      <c r="U41" s="86">
        <f t="shared" si="7"/>
        <v>5.449648317463604E-2</v>
      </c>
      <c r="V41" s="87">
        <f>分析係数表!D44</f>
        <v>0.22804897272870581</v>
      </c>
      <c r="W41" s="167">
        <f t="shared" si="8"/>
        <v>0</v>
      </c>
      <c r="X41" s="76">
        <f>分析係数表!E44</f>
        <v>0.15248804581997794</v>
      </c>
      <c r="Y41" s="166">
        <f t="shared" si="9"/>
        <v>0</v>
      </c>
    </row>
    <row r="42" spans="1:25" x14ac:dyDescent="0.2">
      <c r="A42" s="6" t="s">
        <v>342</v>
      </c>
      <c r="B42" s="5" t="s">
        <v>279</v>
      </c>
      <c r="C42" s="90"/>
      <c r="D42" s="107">
        <f>投入係数表!K42</f>
        <v>0</v>
      </c>
      <c r="E42" s="110">
        <f>$C$13*D42</f>
        <v>0</v>
      </c>
      <c r="F42" s="76">
        <f>分析係数表!C45</f>
        <v>1</v>
      </c>
      <c r="G42" s="110">
        <f>E42*F42</f>
        <v>0</v>
      </c>
      <c r="H42" s="110">
        <v>5.923588884446762E-3</v>
      </c>
      <c r="I42" s="110">
        <f>C42+H42</f>
        <v>5.923588884446762E-3</v>
      </c>
      <c r="J42" s="107">
        <f>分析係数表!G45</f>
        <v>0</v>
      </c>
      <c r="K42" s="111">
        <f>I42*J42</f>
        <v>0</v>
      </c>
      <c r="L42" s="79"/>
      <c r="M42" s="80"/>
      <c r="N42" s="81">
        <f>分析係数表!H45</f>
        <v>0</v>
      </c>
      <c r="O42" s="82">
        <f t="shared" si="4"/>
        <v>0</v>
      </c>
      <c r="P42" s="76">
        <f>分析係数表!C45</f>
        <v>1</v>
      </c>
      <c r="Q42" s="82">
        <f>O42*P42</f>
        <v>0</v>
      </c>
      <c r="R42" s="83">
        <v>2.9284745674998513E-3</v>
      </c>
      <c r="S42" s="84">
        <f>I42+R42</f>
        <v>8.8520634519466124E-3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4.6146746654360867E-4</v>
      </c>
      <c r="E43" s="110">
        <f>$C$13*D43</f>
        <v>4.6146746654360866E-2</v>
      </c>
      <c r="F43" s="76">
        <f>分析係数表!C46</f>
        <v>0.19269273551809707</v>
      </c>
      <c r="G43" s="110">
        <f>E43*F43</f>
        <v>8.8921428480893891E-3</v>
      </c>
      <c r="H43" s="110">
        <v>1.5874117167772067E-2</v>
      </c>
      <c r="I43" s="110">
        <f>C43+H43</f>
        <v>1.5874117167772067E-2</v>
      </c>
      <c r="J43" s="107">
        <f>分析係数表!G46</f>
        <v>9.3043863535666807E-3</v>
      </c>
      <c r="K43" s="111">
        <f>I43*J43</f>
        <v>1.47698919150737E-4</v>
      </c>
      <c r="L43" s="79"/>
      <c r="M43" s="80"/>
      <c r="N43" s="81">
        <f>分析係数表!H46</f>
        <v>2.0061453232099985E-2</v>
      </c>
      <c r="O43" s="82">
        <f t="shared" si="4"/>
        <v>5.6245200694380167E-2</v>
      </c>
      <c r="P43" s="76">
        <f>分析係数表!C46</f>
        <v>0.19269273551809707</v>
      </c>
      <c r="Q43" s="82">
        <f>O43*P43</f>
        <v>1.0838041581564487E-2</v>
      </c>
      <c r="R43" s="83">
        <v>1.2271510294996115E-2</v>
      </c>
      <c r="S43" s="84">
        <f>I43+R43</f>
        <v>2.8145627462768184E-2</v>
      </c>
      <c r="T43" s="85">
        <f>分析係数表!F46</f>
        <v>0.3136907399202481</v>
      </c>
      <c r="U43" s="86">
        <f t="shared" si="7"/>
        <v>8.8290227043154069E-3</v>
      </c>
      <c r="V43" s="87">
        <f>分析係数表!D46</f>
        <v>3.544528134692069E-3</v>
      </c>
      <c r="W43" s="167">
        <f t="shared" si="8"/>
        <v>0</v>
      </c>
      <c r="X43" s="76">
        <f>分析係数表!E46</f>
        <v>9.3043863535666807E-3</v>
      </c>
      <c r="Y43" s="166">
        <f t="shared" si="9"/>
        <v>0</v>
      </c>
    </row>
    <row r="44" spans="1:25" x14ac:dyDescent="0.2">
      <c r="A44" s="192">
        <v>40</v>
      </c>
      <c r="B44" s="14" t="s">
        <v>151</v>
      </c>
      <c r="C44" s="197">
        <f>SUM(C5:C43)</f>
        <v>100</v>
      </c>
      <c r="D44" s="108">
        <f>投入係数表!K44</f>
        <v>0.70143054914628522</v>
      </c>
      <c r="E44" s="91">
        <f>SUM(E5:E43)</f>
        <v>70.143054914628493</v>
      </c>
      <c r="F44" s="92">
        <f>分析係数表!C47</f>
        <v>0.36342947545192861</v>
      </c>
      <c r="G44" s="91">
        <f>SUM(G5:G43)</f>
        <v>3.3701949580201487</v>
      </c>
      <c r="H44" s="91">
        <f>SUM(H5:H43)</f>
        <v>3.948763844320307</v>
      </c>
      <c r="I44" s="91">
        <f>SUM(I5:I43)</f>
        <v>103.94876384432028</v>
      </c>
      <c r="J44" s="108">
        <f>分析係数表!G47</f>
        <v>0.22147530218644357</v>
      </c>
      <c r="K44" s="93">
        <f>SUM(K5:K43)</f>
        <v>4.4691477915018405</v>
      </c>
      <c r="L44" s="94">
        <f>最終需要_まとめ!$L$33</f>
        <v>0.62733333333333341</v>
      </c>
      <c r="M44" s="91">
        <f>K44*L44</f>
        <v>2.8036453812021551</v>
      </c>
      <c r="N44" s="95">
        <f>分析係数表!H47</f>
        <v>1</v>
      </c>
      <c r="O44" s="96">
        <f>SUM(O5:O43)</f>
        <v>2.8036453812021556</v>
      </c>
      <c r="P44" s="92">
        <f>分析係数表!C47</f>
        <v>0.36342947545192861</v>
      </c>
      <c r="Q44" s="96">
        <f>SUM(Q5:Q43)</f>
        <v>1.2863881055178648</v>
      </c>
      <c r="R44" s="91">
        <f>SUM(R5:R43)</f>
        <v>1.4933406142660486</v>
      </c>
      <c r="S44" s="97">
        <f>SUM(S5:S43)</f>
        <v>105.44210445858637</v>
      </c>
      <c r="T44" s="98">
        <f>分析係数表!F47</f>
        <v>0.45852567064717759</v>
      </c>
      <c r="U44" s="99">
        <f>SUM(U5:U43)</f>
        <v>31.909487904051488</v>
      </c>
      <c r="V44" s="100">
        <f>分析係数表!D47</f>
        <v>5.1302381010287716E-2</v>
      </c>
      <c r="W44" s="164">
        <f>SUM(W5:W43)</f>
        <v>0</v>
      </c>
      <c r="X44" s="92">
        <f>分析係数表!E47</f>
        <v>4.4653063209864535E-2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365</v>
      </c>
      <c r="S2" s="3" t="s">
        <v>153</v>
      </c>
      <c r="U2" s="64" t="s">
        <v>210</v>
      </c>
      <c r="W2" s="3" t="s">
        <v>130</v>
      </c>
      <c r="Y2" s="3" t="s">
        <v>154</v>
      </c>
    </row>
    <row r="3" spans="1:25" ht="44" x14ac:dyDescent="0.2">
      <c r="B3" s="65"/>
      <c r="C3" s="66" t="s">
        <v>228</v>
      </c>
      <c r="D3" s="66" t="s">
        <v>379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5.1270100209741317E-3</v>
      </c>
      <c r="E5" s="77">
        <f t="shared" ref="E5:E38" si="0">$C$14*D5</f>
        <v>0.51270100209741321</v>
      </c>
      <c r="F5" s="76">
        <f>分析係数表!C8</f>
        <v>1.2703197330175442E-2</v>
      </c>
      <c r="G5" s="77">
        <f t="shared" ref="G5:G38" si="1">E5*F5</f>
        <v>6.5129420010221328E-3</v>
      </c>
      <c r="H5" s="77">
        <f t="array" ref="H5:H43">MMULT(逆行列係数!C5:AO43,'10'!G5:G43)</f>
        <v>6.6111817597126121E-3</v>
      </c>
      <c r="I5" s="77">
        <f t="shared" ref="I5:I38" si="2">C5+H5</f>
        <v>6.6111817597126121E-3</v>
      </c>
      <c r="J5" s="76">
        <f>分析係数表!G8</f>
        <v>0.12096774193548387</v>
      </c>
      <c r="K5" s="78">
        <f t="shared" ref="K5:K38" si="3">I5*J5</f>
        <v>7.9973972899749339E-4</v>
      </c>
      <c r="L5" s="79" t="s">
        <v>183</v>
      </c>
      <c r="M5" s="80" t="s">
        <v>183</v>
      </c>
      <c r="N5" s="81">
        <f>分析係数表!H8</f>
        <v>1.0105366169207868E-2</v>
      </c>
      <c r="O5" s="82">
        <f t="shared" ref="O5:O43" si="4">$M$44*N5</f>
        <v>0.15531504230491375</v>
      </c>
      <c r="P5" s="76">
        <f>分析係数表!C8</f>
        <v>1.2703197330175442E-2</v>
      </c>
      <c r="Q5" s="82">
        <f t="shared" ref="Q5:Q38" si="5">O5*P5</f>
        <v>1.9729976307438662E-3</v>
      </c>
      <c r="R5" s="83">
        <f t="array" ref="R5:R43">MMULT(逆行列係数!C5:AO43,'10'!Q5:Q43)</f>
        <v>2.5147601462334984E-3</v>
      </c>
      <c r="S5" s="84">
        <f t="shared" ref="S5:S38" si="6">I5+R5</f>
        <v>9.1259419059461101E-3</v>
      </c>
      <c r="T5" s="85">
        <f>分析係数表!F8</f>
        <v>0.45967741935483869</v>
      </c>
      <c r="U5" s="86">
        <f t="shared" ref="U5:U43" si="7">S5*T5</f>
        <v>4.1949894245074861E-3</v>
      </c>
      <c r="V5" s="87">
        <f>分析係数表!D8</f>
        <v>0.86693548387096775</v>
      </c>
      <c r="W5" s="167">
        <f t="shared" ref="W5:W43" si="8">ROUND(S5*V5,0)</f>
        <v>0</v>
      </c>
      <c r="X5" s="76">
        <f>分析係数表!E8</f>
        <v>0.59677419354838712</v>
      </c>
      <c r="Y5" s="166">
        <f t="shared" ref="Y5:Y43" si="9">ROUND(S5*X5,0)</f>
        <v>0</v>
      </c>
    </row>
    <row r="6" spans="1:25" x14ac:dyDescent="0.2">
      <c r="A6" s="6" t="s">
        <v>220</v>
      </c>
      <c r="B6" s="5" t="s">
        <v>266</v>
      </c>
      <c r="C6" s="90"/>
      <c r="D6" s="76">
        <f>投入係数表!L6</f>
        <v>0</v>
      </c>
      <c r="E6" s="77">
        <f t="shared" si="0"/>
        <v>0</v>
      </c>
      <c r="F6" s="76">
        <f>分析係数表!C9</f>
        <v>3.6231884057971064E-2</v>
      </c>
      <c r="G6" s="77">
        <f t="shared" si="1"/>
        <v>0</v>
      </c>
      <c r="H6" s="77">
        <v>8.3850129180276602E-5</v>
      </c>
      <c r="I6" s="77">
        <f t="shared" si="2"/>
        <v>8.3850129180276602E-5</v>
      </c>
      <c r="J6" s="76">
        <f>分析係数表!G9</f>
        <v>0.3125</v>
      </c>
      <c r="K6" s="78">
        <f t="shared" si="3"/>
        <v>2.6203165368836439E-5</v>
      </c>
      <c r="L6" s="79"/>
      <c r="M6" s="80"/>
      <c r="N6" s="81">
        <f>分析係数表!H9</f>
        <v>5.3491679763143819E-4</v>
      </c>
      <c r="O6" s="82">
        <f t="shared" si="4"/>
        <v>8.221436379702041E-3</v>
      </c>
      <c r="P6" s="76">
        <f>分析係数表!C9</f>
        <v>3.6231884057971064E-2</v>
      </c>
      <c r="Q6" s="82">
        <f t="shared" si="5"/>
        <v>2.9787812969934974E-4</v>
      </c>
      <c r="R6" s="83">
        <v>3.4190280628353516E-4</v>
      </c>
      <c r="S6" s="84">
        <f t="shared" si="6"/>
        <v>4.2575293546381177E-4</v>
      </c>
      <c r="T6" s="85">
        <f>分析係数表!F9</f>
        <v>0.8125</v>
      </c>
      <c r="U6" s="86">
        <f t="shared" si="7"/>
        <v>3.4592426006434707E-4</v>
      </c>
      <c r="V6" s="87">
        <f>分析係数表!D9</f>
        <v>0</v>
      </c>
      <c r="W6" s="167">
        <f t="shared" si="8"/>
        <v>0</v>
      </c>
      <c r="X6" s="76">
        <f>分析係数表!E9</f>
        <v>0</v>
      </c>
      <c r="Y6" s="166">
        <f t="shared" si="9"/>
        <v>0</v>
      </c>
    </row>
    <row r="7" spans="1:25" x14ac:dyDescent="0.2">
      <c r="A7" s="6" t="s">
        <v>221</v>
      </c>
      <c r="B7" s="5" t="s">
        <v>267</v>
      </c>
      <c r="C7" s="90"/>
      <c r="D7" s="76">
        <f>投入係数表!L7</f>
        <v>0</v>
      </c>
      <c r="E7" s="77">
        <f t="shared" si="0"/>
        <v>0</v>
      </c>
      <c r="F7" s="76">
        <f>分析係数表!C10</f>
        <v>0.26183431952662717</v>
      </c>
      <c r="G7" s="77">
        <f t="shared" si="1"/>
        <v>0</v>
      </c>
      <c r="H7" s="77">
        <v>3.0045232474509144E-5</v>
      </c>
      <c r="I7" s="77">
        <f t="shared" si="2"/>
        <v>3.0045232474509144E-5</v>
      </c>
      <c r="J7" s="76">
        <f>分析係数表!G10</f>
        <v>0.17889908256880735</v>
      </c>
      <c r="K7" s="78">
        <f t="shared" si="3"/>
        <v>5.3750645252562236E-6</v>
      </c>
      <c r="L7" s="79"/>
      <c r="M7" s="80"/>
      <c r="N7" s="81">
        <f>分析係数表!H10</f>
        <v>1.0159272513155222E-3</v>
      </c>
      <c r="O7" s="82">
        <f t="shared" si="4"/>
        <v>1.5614355914937985E-2</v>
      </c>
      <c r="P7" s="76">
        <f>分析係数表!C10</f>
        <v>0.26183431952662717</v>
      </c>
      <c r="Q7" s="82">
        <f t="shared" si="5"/>
        <v>4.0883742558343534E-3</v>
      </c>
      <c r="R7" s="83">
        <v>6.1314781240280032E-3</v>
      </c>
      <c r="S7" s="84">
        <f t="shared" si="6"/>
        <v>6.1615233565025128E-3</v>
      </c>
      <c r="T7" s="85">
        <f>分析係数表!F10</f>
        <v>0.51834862385321101</v>
      </c>
      <c r="U7" s="86">
        <f t="shared" si="7"/>
        <v>3.193817152682495E-3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投入係数表!L8</f>
        <v>0</v>
      </c>
      <c r="E8" s="77">
        <f t="shared" si="0"/>
        <v>0</v>
      </c>
      <c r="F8" s="76">
        <f>分析係数表!C11</f>
        <v>1.7921757268741234E-2</v>
      </c>
      <c r="G8" s="77">
        <f t="shared" si="1"/>
        <v>0</v>
      </c>
      <c r="H8" s="77">
        <v>2.0714184110064857E-2</v>
      </c>
      <c r="I8" s="77">
        <f t="shared" si="2"/>
        <v>2.0714184110064857E-2</v>
      </c>
      <c r="J8" s="76">
        <f>分析係数表!G11</f>
        <v>0.34197730956239869</v>
      </c>
      <c r="K8" s="78">
        <f t="shared" si="3"/>
        <v>7.0837809517401698E-3</v>
      </c>
      <c r="L8" s="79"/>
      <c r="M8" s="80"/>
      <c r="N8" s="81">
        <f>分析係数表!H11</f>
        <v>-1.6586567368416687E-5</v>
      </c>
      <c r="O8" s="82">
        <f t="shared" si="4"/>
        <v>-2.5492825983572213E-4</v>
      </c>
      <c r="P8" s="76">
        <f>分析係数表!C11</f>
        <v>1.7921757268741234E-2</v>
      </c>
      <c r="Q8" s="82">
        <f t="shared" si="5"/>
        <v>-4.5687623937184072E-6</v>
      </c>
      <c r="R8" s="83">
        <v>1.0753541769141162E-2</v>
      </c>
      <c r="S8" s="84">
        <f t="shared" si="6"/>
        <v>3.1467725879206015E-2</v>
      </c>
      <c r="T8" s="85">
        <f>分析係数表!F11</f>
        <v>0.56401944894651534</v>
      </c>
      <c r="U8" s="86">
        <f t="shared" si="7"/>
        <v>1.7748409409989778E-2</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投入係数表!L9</f>
        <v>0</v>
      </c>
      <c r="E9" s="77">
        <f t="shared" si="0"/>
        <v>0</v>
      </c>
      <c r="F9" s="76">
        <f>分析係数表!C12</f>
        <v>0.1131360576170346</v>
      </c>
      <c r="G9" s="77">
        <f t="shared" si="1"/>
        <v>0</v>
      </c>
      <c r="H9" s="77">
        <v>2.8272446880243447E-4</v>
      </c>
      <c r="I9" s="77">
        <f t="shared" si="2"/>
        <v>2.8272446880243447E-4</v>
      </c>
      <c r="J9" s="76">
        <f>分析係数表!G12</f>
        <v>0.13242034500958361</v>
      </c>
      <c r="K9" s="78">
        <f t="shared" si="3"/>
        <v>3.7438471701469629E-5</v>
      </c>
      <c r="L9" s="79"/>
      <c r="M9" s="80"/>
      <c r="N9" s="81">
        <f>分析係数表!H12</f>
        <v>8.227352078918887E-2</v>
      </c>
      <c r="O9" s="82">
        <f t="shared" si="4"/>
        <v>1.2645079008501408</v>
      </c>
      <c r="P9" s="76">
        <f>分析係数表!C12</f>
        <v>0.1131360576170346</v>
      </c>
      <c r="Q9" s="82">
        <f t="shared" si="5"/>
        <v>0.14306143872777699</v>
      </c>
      <c r="R9" s="83">
        <v>0.15968295278912636</v>
      </c>
      <c r="S9" s="84">
        <f t="shared" si="6"/>
        <v>0.15996567725792879</v>
      </c>
      <c r="T9" s="85">
        <f>分析係数表!F12</f>
        <v>0.36784355120975581</v>
      </c>
      <c r="U9" s="86">
        <f t="shared" si="7"/>
        <v>5.8842342794230201E-2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投入係数表!L10</f>
        <v>3.0295968305756233E-3</v>
      </c>
      <c r="E10" s="77">
        <f t="shared" si="0"/>
        <v>0.30295968305756232</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0.19941763125649367</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投入係数表!L11</f>
        <v>7.2244232113726405E-3</v>
      </c>
      <c r="E11" s="77">
        <f t="shared" si="0"/>
        <v>0.72244232113726403</v>
      </c>
      <c r="F11" s="76">
        <f>分析係数表!C14</f>
        <v>0.20006209251785156</v>
      </c>
      <c r="G11" s="77">
        <f t="shared" si="1"/>
        <v>0.14453332249017475</v>
      </c>
      <c r="H11" s="77">
        <v>0.17700340362092462</v>
      </c>
      <c r="I11" s="77">
        <f t="shared" si="2"/>
        <v>0.17700340362092462</v>
      </c>
      <c r="J11" s="76">
        <f>分析係数表!G14</f>
        <v>0.15826840914802714</v>
      </c>
      <c r="K11" s="78">
        <f t="shared" si="3"/>
        <v>2.8014047104869887E-2</v>
      </c>
      <c r="L11" s="79"/>
      <c r="M11" s="80"/>
      <c r="N11" s="81">
        <f>分析係数表!H14</f>
        <v>1.0573936697365637E-3</v>
      </c>
      <c r="O11" s="82">
        <f t="shared" si="4"/>
        <v>1.6251676564527286E-2</v>
      </c>
      <c r="P11" s="76">
        <f>分析係数表!C14</f>
        <v>0.20006209251785156</v>
      </c>
      <c r="Q11" s="82">
        <f t="shared" si="5"/>
        <v>3.2513444204226578E-3</v>
      </c>
      <c r="R11" s="83">
        <v>1.5539585906554946E-2</v>
      </c>
      <c r="S11" s="84">
        <f t="shared" si="6"/>
        <v>0.19254298952747956</v>
      </c>
      <c r="T11" s="85">
        <f>分析係数表!F14</f>
        <v>0.29957275697411412</v>
      </c>
      <c r="U11" s="86">
        <f t="shared" si="7"/>
        <v>5.7680634208785032E-2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投入係数表!L12</f>
        <v>0.20810999766954089</v>
      </c>
      <c r="E12" s="77">
        <f t="shared" si="0"/>
        <v>20.81099976695409</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0.11624728648508931</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投入係数表!L13</f>
        <v>1.3982754602656724E-3</v>
      </c>
      <c r="E13" s="77">
        <f t="shared" si="0"/>
        <v>0.13982754602656725</v>
      </c>
      <c r="F13" s="76">
        <f>分析係数表!C16</f>
        <v>4.6443435489973539E-2</v>
      </c>
      <c r="G13" s="77">
        <f t="shared" si="1"/>
        <v>6.4940716136061821E-3</v>
      </c>
      <c r="H13" s="77">
        <v>1.8734034260478968E-2</v>
      </c>
      <c r="I13" s="77">
        <f t="shared" si="2"/>
        <v>1.8734034260478968E-2</v>
      </c>
      <c r="J13" s="76">
        <f>分析係数表!G16</f>
        <v>3.3687125057683433E-2</v>
      </c>
      <c r="K13" s="78">
        <f t="shared" si="3"/>
        <v>6.3109575496768096E-4</v>
      </c>
      <c r="L13" s="79"/>
      <c r="M13" s="80"/>
      <c r="N13" s="81">
        <f>分析係数表!H16</f>
        <v>1.5193295709469685E-2</v>
      </c>
      <c r="O13" s="82">
        <f t="shared" si="4"/>
        <v>0.23351428600952151</v>
      </c>
      <c r="P13" s="76">
        <f>分析係数表!C16</f>
        <v>4.6443435489973539E-2</v>
      </c>
      <c r="Q13" s="82">
        <f t="shared" si="5"/>
        <v>1.0845205678270443E-2</v>
      </c>
      <c r="R13" s="83">
        <v>1.7212440109969331E-2</v>
      </c>
      <c r="S13" s="84">
        <f t="shared" si="6"/>
        <v>3.5946474370448303E-2</v>
      </c>
      <c r="T13" s="85">
        <f>分析係数表!F16</f>
        <v>0.28887863405629904</v>
      </c>
      <c r="U13" s="86">
        <f t="shared" si="7"/>
        <v>1.0384168415274867E-2</v>
      </c>
      <c r="V13" s="87">
        <f>分析係数表!D16</f>
        <v>0</v>
      </c>
      <c r="W13" s="167">
        <f t="shared" si="8"/>
        <v>0</v>
      </c>
      <c r="X13" s="76">
        <f>分析係数表!E16</f>
        <v>0</v>
      </c>
      <c r="Y13" s="166">
        <f t="shared" si="9"/>
        <v>0</v>
      </c>
    </row>
    <row r="14" spans="1:25" x14ac:dyDescent="0.2">
      <c r="A14" s="6" t="s">
        <v>2</v>
      </c>
      <c r="B14" s="5" t="s">
        <v>365</v>
      </c>
      <c r="C14" s="75">
        <f>最終需要_まとめ!C15</f>
        <v>100</v>
      </c>
      <c r="D14" s="76">
        <f>投入係数表!L14</f>
        <v>0.24539734327662549</v>
      </c>
      <c r="E14" s="77">
        <f t="shared" si="0"/>
        <v>24.539734327662551</v>
      </c>
      <c r="F14" s="76">
        <f>分析係数表!C17</f>
        <v>4.6514856984171016E-2</v>
      </c>
      <c r="G14" s="77">
        <f t="shared" si="1"/>
        <v>1.1414622326807755</v>
      </c>
      <c r="H14" s="77">
        <v>1.1568884889234721</v>
      </c>
      <c r="I14" s="77">
        <f t="shared" si="2"/>
        <v>101.15688848892347</v>
      </c>
      <c r="J14" s="76">
        <f>分析係数表!G17</f>
        <v>0.21533442088091354</v>
      </c>
      <c r="K14" s="78">
        <f t="shared" si="3"/>
        <v>21.782560000877485</v>
      </c>
      <c r="L14" s="79"/>
      <c r="M14" s="80"/>
      <c r="N14" s="81">
        <f>分析係数表!H17</f>
        <v>2.6953171973677116E-3</v>
      </c>
      <c r="O14" s="82">
        <f t="shared" si="4"/>
        <v>4.1425842223304851E-2</v>
      </c>
      <c r="P14" s="76">
        <f>分析係数表!C17</f>
        <v>4.6514856984171016E-2</v>
      </c>
      <c r="Q14" s="82">
        <f t="shared" si="5"/>
        <v>1.9269171264658582E-3</v>
      </c>
      <c r="R14" s="83">
        <v>3.2660404815316227E-3</v>
      </c>
      <c r="S14" s="84">
        <f t="shared" si="6"/>
        <v>101.16015452940501</v>
      </c>
      <c r="T14" s="85">
        <f>分析係数表!F17</f>
        <v>0.33325565136331858</v>
      </c>
      <c r="U14" s="86">
        <f t="shared" si="7"/>
        <v>33.712193189710831</v>
      </c>
      <c r="V14" s="87">
        <f>分析係数表!D17</f>
        <v>4.8240503379165696E-2</v>
      </c>
      <c r="W14" s="167">
        <f t="shared" si="8"/>
        <v>5</v>
      </c>
      <c r="X14" s="76">
        <f>分析係数表!E17</f>
        <v>4.8939641109298535E-2</v>
      </c>
      <c r="Y14" s="166">
        <f t="shared" si="9"/>
        <v>5</v>
      </c>
    </row>
    <row r="15" spans="1:25" x14ac:dyDescent="0.2">
      <c r="A15" s="6" t="s">
        <v>3</v>
      </c>
      <c r="B15" s="5" t="s">
        <v>31</v>
      </c>
      <c r="C15" s="90"/>
      <c r="D15" s="76">
        <f>投入係数表!L15</f>
        <v>3.4956886506641808E-3</v>
      </c>
      <c r="E15" s="77">
        <f t="shared" si="0"/>
        <v>0.3495688650664181</v>
      </c>
      <c r="F15" s="76">
        <f>分析係数表!C18</f>
        <v>0.85217062328572779</v>
      </c>
      <c r="G15" s="77">
        <f t="shared" si="1"/>
        <v>0.29789231762493401</v>
      </c>
      <c r="H15" s="77">
        <v>0.35018955515358524</v>
      </c>
      <c r="I15" s="77">
        <f t="shared" si="2"/>
        <v>0.35018955515358524</v>
      </c>
      <c r="J15" s="76">
        <f>分析係数表!G18</f>
        <v>0.21571921623052903</v>
      </c>
      <c r="K15" s="78">
        <f t="shared" si="3"/>
        <v>7.5542616369849033E-2</v>
      </c>
      <c r="L15" s="79"/>
      <c r="M15" s="80"/>
      <c r="N15" s="81">
        <f>分析係数表!H18</f>
        <v>4.022242586841047E-4</v>
      </c>
      <c r="O15" s="82">
        <f t="shared" si="4"/>
        <v>6.1820103010162631E-3</v>
      </c>
      <c r="P15" s="76">
        <f>分析係数表!C18</f>
        <v>0.85217062328572779</v>
      </c>
      <c r="Q15" s="82">
        <f t="shared" si="5"/>
        <v>5.2681275713758182E-3</v>
      </c>
      <c r="R15" s="83">
        <v>1.3429704203352145E-2</v>
      </c>
      <c r="S15" s="84">
        <f t="shared" si="6"/>
        <v>0.3636192593569374</v>
      </c>
      <c r="T15" s="85">
        <f>分析係数表!F18</f>
        <v>0.45957889739047864</v>
      </c>
      <c r="U15" s="86">
        <f t="shared" si="7"/>
        <v>0.16711173828520376</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投入係数表!L16</f>
        <v>1.8643672803542299E-3</v>
      </c>
      <c r="E16" s="77">
        <f t="shared" si="0"/>
        <v>0.18643672803542299</v>
      </c>
      <c r="F16" s="76">
        <f>分析係数表!C19</f>
        <v>5.907451152740395E-2</v>
      </c>
      <c r="G16" s="77">
        <f t="shared" si="1"/>
        <v>1.1013658639460071E-2</v>
      </c>
      <c r="H16" s="77">
        <v>1.3163609766964159E-2</v>
      </c>
      <c r="I16" s="77">
        <f t="shared" si="2"/>
        <v>1.3163609766964159E-2</v>
      </c>
      <c r="J16" s="76">
        <f>分析係数表!G19</f>
        <v>5.7619514930604236E-2</v>
      </c>
      <c r="K16" s="78">
        <f t="shared" si="3"/>
        <v>7.5848080950823905E-4</v>
      </c>
      <c r="L16" s="79"/>
      <c r="M16" s="80"/>
      <c r="N16" s="81">
        <f>分析係数表!H19</f>
        <v>-1.036660460526043E-4</v>
      </c>
      <c r="O16" s="82">
        <f t="shared" si="4"/>
        <v>-1.5933016239732636E-3</v>
      </c>
      <c r="P16" s="76">
        <f>分析係数表!C19</f>
        <v>5.907451152740395E-2</v>
      </c>
      <c r="Q16" s="82">
        <f t="shared" si="5"/>
        <v>-9.4123515152039997E-5</v>
      </c>
      <c r="R16" s="83">
        <v>2.3499601136452801E-4</v>
      </c>
      <c r="S16" s="84">
        <f t="shared" si="6"/>
        <v>1.3398605778328687E-2</v>
      </c>
      <c r="T16" s="85">
        <f>分析係数表!F19</f>
        <v>0.24001121547735876</v>
      </c>
      <c r="U16" s="86">
        <f t="shared" si="7"/>
        <v>3.2158156585586307E-3</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投入係数表!L17</f>
        <v>2.5635050104870659E-3</v>
      </c>
      <c r="E17" s="77">
        <f t="shared" si="0"/>
        <v>0.2563505010487066</v>
      </c>
      <c r="F17" s="76">
        <f>分析係数表!C20</f>
        <v>0.1238117647058824</v>
      </c>
      <c r="G17" s="77">
        <f t="shared" si="1"/>
        <v>3.1739207918077522E-2</v>
      </c>
      <c r="H17" s="77">
        <v>3.5723175446096607E-2</v>
      </c>
      <c r="I17" s="77">
        <f t="shared" si="2"/>
        <v>3.5723175446096607E-2</v>
      </c>
      <c r="J17" s="76">
        <f>分析係数表!G20</f>
        <v>0.1000078622533218</v>
      </c>
      <c r="K17" s="78">
        <f t="shared" si="3"/>
        <v>3.5725984092644771E-3</v>
      </c>
      <c r="L17" s="79"/>
      <c r="M17" s="80"/>
      <c r="N17" s="81">
        <f>分析係数表!H20</f>
        <v>5.0174366289460479E-4</v>
      </c>
      <c r="O17" s="82">
        <f t="shared" si="4"/>
        <v>7.7115798600305959E-3</v>
      </c>
      <c r="P17" s="76">
        <f>分析係数表!C20</f>
        <v>0.1238117647058824</v>
      </c>
      <c r="Q17" s="82">
        <f t="shared" si="5"/>
        <v>9.5478431114072969E-4</v>
      </c>
      <c r="R17" s="83">
        <v>1.7596706464558833E-3</v>
      </c>
      <c r="S17" s="84">
        <f t="shared" si="6"/>
        <v>3.7482846092552494E-2</v>
      </c>
      <c r="T17" s="85">
        <f>分析係数表!F20</f>
        <v>0.22289488167308752</v>
      </c>
      <c r="U17" s="86">
        <f t="shared" si="7"/>
        <v>8.3547345445700392E-3</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投入係数表!L18</f>
        <v>4.1948263807970168E-3</v>
      </c>
      <c r="E18" s="77">
        <f t="shared" si="0"/>
        <v>0.41948263807970165</v>
      </c>
      <c r="F18" s="76">
        <f>分析係数表!C21</f>
        <v>0.10123797610317908</v>
      </c>
      <c r="G18" s="77">
        <f t="shared" si="1"/>
        <v>4.2467573289611357E-2</v>
      </c>
      <c r="H18" s="77">
        <v>4.8828169476607182E-2</v>
      </c>
      <c r="I18" s="77">
        <f t="shared" si="2"/>
        <v>4.8828169476607182E-2</v>
      </c>
      <c r="J18" s="76">
        <f>分析係数表!G21</f>
        <v>0.28509532062391679</v>
      </c>
      <c r="K18" s="78">
        <f t="shared" si="3"/>
        <v>1.3920682632412272E-2</v>
      </c>
      <c r="L18" s="79"/>
      <c r="M18" s="80"/>
      <c r="N18" s="81">
        <f>分析係数表!H21</f>
        <v>8.3762165210504269E-4</v>
      </c>
      <c r="O18" s="82">
        <f t="shared" si="4"/>
        <v>1.2873877121703969E-2</v>
      </c>
      <c r="P18" s="76">
        <f>分析係数表!C21</f>
        <v>0.10123797610317908</v>
      </c>
      <c r="Q18" s="82">
        <f t="shared" si="5"/>
        <v>1.3033252644023303E-3</v>
      </c>
      <c r="R18" s="83">
        <v>2.9773069920846253E-3</v>
      </c>
      <c r="S18" s="84">
        <f t="shared" si="6"/>
        <v>5.1805476468691811E-2</v>
      </c>
      <c r="T18" s="85">
        <f>分析係数表!F21</f>
        <v>0.42576545349508954</v>
      </c>
      <c r="U18" s="86">
        <f t="shared" si="7"/>
        <v>2.2056982182221758E-2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投入係数表!L19</f>
        <v>4.6609182008855747E-4</v>
      </c>
      <c r="E19" s="77">
        <f t="shared" si="0"/>
        <v>4.6609182008855748E-2</v>
      </c>
      <c r="F19" s="76">
        <f>分析係数表!C22</f>
        <v>0.18558159091777837</v>
      </c>
      <c r="G19" s="77">
        <f t="shared" si="1"/>
        <v>8.6498061485797435E-3</v>
      </c>
      <c r="H19" s="77">
        <v>1.2415677805123189E-2</v>
      </c>
      <c r="I19" s="77">
        <f t="shared" si="2"/>
        <v>1.2415677805123189E-2</v>
      </c>
      <c r="J19" s="76">
        <f>分析係数表!G22</f>
        <v>0.19466002478672587</v>
      </c>
      <c r="K19" s="78">
        <f t="shared" si="3"/>
        <v>2.4168361492892822E-3</v>
      </c>
      <c r="L19" s="79"/>
      <c r="M19" s="80"/>
      <c r="N19" s="81">
        <f>分析係数表!H22</f>
        <v>4.1466418421041717E-5</v>
      </c>
      <c r="O19" s="82">
        <f t="shared" si="4"/>
        <v>6.3732064958930545E-4</v>
      </c>
      <c r="P19" s="76">
        <f>分析係数表!C22</f>
        <v>0.18558159091777837</v>
      </c>
      <c r="Q19" s="82">
        <f t="shared" si="5"/>
        <v>1.1827498007553525E-4</v>
      </c>
      <c r="R19" s="83">
        <v>1.0791699454304692E-3</v>
      </c>
      <c r="S19" s="84">
        <f t="shared" si="6"/>
        <v>1.3494847750553658E-2</v>
      </c>
      <c r="T19" s="85">
        <f>分析係数表!F22</f>
        <v>0.41305594660826944</v>
      </c>
      <c r="U19" s="86">
        <f t="shared" si="7"/>
        <v>5.5741271119394168E-3</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投入係数表!L20</f>
        <v>3.0295968305756233E-3</v>
      </c>
      <c r="E20" s="77">
        <f t="shared" si="0"/>
        <v>0.30295968305756232</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3.8239238975358326E-4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投入係数表!L21</f>
        <v>0</v>
      </c>
      <c r="E21" s="77">
        <f t="shared" si="0"/>
        <v>0</v>
      </c>
      <c r="F21" s="76">
        <f>分析係数表!C24</f>
        <v>0.34092150792205422</v>
      </c>
      <c r="G21" s="77">
        <f t="shared" si="1"/>
        <v>0</v>
      </c>
      <c r="H21" s="77">
        <v>3.0507052936611235E-3</v>
      </c>
      <c r="I21" s="77">
        <f t="shared" si="2"/>
        <v>3.0507052936611235E-3</v>
      </c>
      <c r="J21" s="76">
        <f>分析係数表!G24</f>
        <v>0.20813165537270087</v>
      </c>
      <c r="K21" s="78">
        <f t="shared" si="3"/>
        <v>6.3494834282395117E-4</v>
      </c>
      <c r="L21" s="79"/>
      <c r="M21" s="80"/>
      <c r="N21" s="81">
        <f>分析係数表!H24</f>
        <v>3.0270485447360455E-4</v>
      </c>
      <c r="O21" s="82">
        <f t="shared" si="4"/>
        <v>4.6524407420019294E-3</v>
      </c>
      <c r="P21" s="76">
        <f>分析係数表!C24</f>
        <v>0.34092150792205422</v>
      </c>
      <c r="Q21" s="82">
        <f t="shared" si="5"/>
        <v>1.5861171132812986E-3</v>
      </c>
      <c r="R21" s="83">
        <v>5.3983333611059732E-3</v>
      </c>
      <c r="S21" s="84">
        <f t="shared" si="6"/>
        <v>8.4490386547670972E-3</v>
      </c>
      <c r="T21" s="85">
        <f>分析係数表!F24</f>
        <v>0.39206195546950628</v>
      </c>
      <c r="U21" s="86">
        <f t="shared" si="7"/>
        <v>3.3125466168254349E-3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投入係数表!L22</f>
        <v>0</v>
      </c>
      <c r="E22" s="77">
        <f t="shared" si="0"/>
        <v>0</v>
      </c>
      <c r="F22" s="76">
        <f>分析係数表!C25</f>
        <v>1.146867511126326E-2</v>
      </c>
      <c r="G22" s="77">
        <f t="shared" si="1"/>
        <v>0</v>
      </c>
      <c r="H22" s="77">
        <v>2.3525317340041671E-4</v>
      </c>
      <c r="I22" s="77">
        <f t="shared" si="2"/>
        <v>2.3525317340041671E-4</v>
      </c>
      <c r="J22" s="76">
        <f>分析係数表!G25</f>
        <v>0.19668246445497631</v>
      </c>
      <c r="K22" s="78">
        <f t="shared" si="3"/>
        <v>4.627017391524784E-5</v>
      </c>
      <c r="L22" s="79"/>
      <c r="M22" s="80"/>
      <c r="N22" s="81">
        <f>分析係数表!H25</f>
        <v>4.6442388631566723E-4</v>
      </c>
      <c r="O22" s="82">
        <f t="shared" si="4"/>
        <v>7.1379912754002206E-3</v>
      </c>
      <c r="P22" s="76">
        <f>分析係数表!C25</f>
        <v>1.146867511126326E-2</v>
      </c>
      <c r="Q22" s="82">
        <f t="shared" si="5"/>
        <v>8.186330288459681E-5</v>
      </c>
      <c r="R22" s="83">
        <v>1.9479684112277029E-4</v>
      </c>
      <c r="S22" s="84">
        <f t="shared" si="6"/>
        <v>4.3005001452318698E-4</v>
      </c>
      <c r="T22" s="85">
        <f>分析係数表!F25</f>
        <v>0.34834123222748814</v>
      </c>
      <c r="U22" s="86">
        <f t="shared" si="7"/>
        <v>1.4980415197845612E-4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投入係数表!L23</f>
        <v>0</v>
      </c>
      <c r="E23" s="77">
        <f t="shared" si="0"/>
        <v>0</v>
      </c>
      <c r="F23" s="76">
        <f>分析係数表!C26</f>
        <v>9.1946569835300251E-2</v>
      </c>
      <c r="G23" s="77">
        <f t="shared" si="1"/>
        <v>0</v>
      </c>
      <c r="H23" s="77">
        <v>1.4320998759794138E-3</v>
      </c>
      <c r="I23" s="77">
        <f t="shared" si="2"/>
        <v>1.4320998759794138E-3</v>
      </c>
      <c r="J23" s="76">
        <f>分析係数表!G26</f>
        <v>0.19627813403747013</v>
      </c>
      <c r="K23" s="78">
        <f t="shared" si="3"/>
        <v>2.8108989141253173E-4</v>
      </c>
      <c r="L23" s="79"/>
      <c r="M23" s="80"/>
      <c r="N23" s="81">
        <f>分析係数表!H26</f>
        <v>9.5289829531553863E-3</v>
      </c>
      <c r="O23" s="82">
        <f t="shared" si="4"/>
        <v>0.14645628527562238</v>
      </c>
      <c r="P23" s="76">
        <f>分析係数表!C26</f>
        <v>9.1946569835300251E-2</v>
      </c>
      <c r="Q23" s="82">
        <f t="shared" si="5"/>
        <v>1.3466153061913668E-2</v>
      </c>
      <c r="R23" s="83">
        <v>1.405709400275014E-2</v>
      </c>
      <c r="S23" s="84">
        <f t="shared" si="6"/>
        <v>1.5489193878729553E-2</v>
      </c>
      <c r="T23" s="85">
        <f>分析係数表!F26</f>
        <v>0.33471645919778698</v>
      </c>
      <c r="U23" s="86">
        <f t="shared" si="7"/>
        <v>5.1844881309163924E-3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投入係数表!L24</f>
        <v>0</v>
      </c>
      <c r="E24" s="77">
        <f t="shared" si="0"/>
        <v>0</v>
      </c>
      <c r="F24" s="76">
        <f>分析係数表!C27</f>
        <v>2.4623475974181241E-2</v>
      </c>
      <c r="G24" s="77">
        <f t="shared" si="1"/>
        <v>0</v>
      </c>
      <c r="H24" s="77">
        <v>1.005637709385769E-4</v>
      </c>
      <c r="I24" s="77">
        <f t="shared" si="2"/>
        <v>1.005637709385769E-4</v>
      </c>
      <c r="J24" s="76">
        <f>分析係数表!G27</f>
        <v>0.16949152542372881</v>
      </c>
      <c r="K24" s="78">
        <f t="shared" si="3"/>
        <v>1.7044706938741848E-5</v>
      </c>
      <c r="L24" s="79"/>
      <c r="M24" s="80"/>
      <c r="N24" s="81">
        <f>分析係数表!H27</f>
        <v>1.0092926243681554E-2</v>
      </c>
      <c r="O24" s="82">
        <f t="shared" si="4"/>
        <v>0.15512384611003693</v>
      </c>
      <c r="P24" s="76">
        <f>分析係数表!C27</f>
        <v>2.4623475974181241E-2</v>
      </c>
      <c r="Q24" s="82">
        <f t="shared" si="5"/>
        <v>3.8196882977130828E-3</v>
      </c>
      <c r="R24" s="83">
        <v>3.859456104179784E-3</v>
      </c>
      <c r="S24" s="84">
        <f t="shared" si="6"/>
        <v>3.960019875118361E-3</v>
      </c>
      <c r="T24" s="85">
        <f>分析係数表!F27</f>
        <v>0.31826741996233521</v>
      </c>
      <c r="U24" s="86">
        <f t="shared" si="7"/>
        <v>1.2603453086534897E-3</v>
      </c>
      <c r="V24" s="87">
        <f>分析係数表!D27</f>
        <v>0</v>
      </c>
      <c r="W24" s="167">
        <f t="shared" si="8"/>
        <v>0</v>
      </c>
      <c r="X24" s="76">
        <f>分析係数表!E27</f>
        <v>0</v>
      </c>
      <c r="Y24" s="166">
        <f t="shared" si="9"/>
        <v>0</v>
      </c>
    </row>
    <row r="25" spans="1:25" x14ac:dyDescent="0.2">
      <c r="A25" s="6" t="s">
        <v>13</v>
      </c>
      <c r="B25" s="5" t="s">
        <v>192</v>
      </c>
      <c r="C25" s="90"/>
      <c r="D25" s="76">
        <f>投入係数表!L25</f>
        <v>0</v>
      </c>
      <c r="E25" s="77">
        <f t="shared" si="0"/>
        <v>0</v>
      </c>
      <c r="F25" s="76">
        <f>分析係数表!C28</f>
        <v>0.10144304574762053</v>
      </c>
      <c r="G25" s="77">
        <f t="shared" si="1"/>
        <v>0</v>
      </c>
      <c r="H25" s="77">
        <v>4.8708785826286063E-3</v>
      </c>
      <c r="I25" s="77">
        <f t="shared" si="2"/>
        <v>4.8708785826286063E-3</v>
      </c>
      <c r="J25" s="76">
        <f>分析係数表!G28</f>
        <v>0.12483493265252223</v>
      </c>
      <c r="K25" s="78">
        <f t="shared" si="3"/>
        <v>6.0805579982105501E-4</v>
      </c>
      <c r="L25" s="79"/>
      <c r="M25" s="80"/>
      <c r="N25" s="81">
        <f>分析係数表!H28</f>
        <v>1.8805020753942421E-2</v>
      </c>
      <c r="O25" s="82">
        <f t="shared" si="4"/>
        <v>0.28902491458875001</v>
      </c>
      <c r="P25" s="76">
        <f>分析係数表!C28</f>
        <v>0.10144304574762053</v>
      </c>
      <c r="Q25" s="82">
        <f t="shared" si="5"/>
        <v>2.9319567632828683E-2</v>
      </c>
      <c r="R25" s="83">
        <v>3.1906182594321778E-2</v>
      </c>
      <c r="S25" s="84">
        <f t="shared" si="6"/>
        <v>3.6777061176950385E-2</v>
      </c>
      <c r="T25" s="85">
        <f>分析係数表!F28</f>
        <v>0.21348710273791707</v>
      </c>
      <c r="U25" s="86">
        <f t="shared" si="7"/>
        <v>7.8514282378822683E-3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投入係数表!L26</f>
        <v>2.0974131903985084E-3</v>
      </c>
      <c r="E26" s="77">
        <f t="shared" si="0"/>
        <v>0.20974131903985083</v>
      </c>
      <c r="F26" s="76">
        <f>分析係数表!C29</f>
        <v>0.10401376146788988</v>
      </c>
      <c r="G26" s="77">
        <f t="shared" si="1"/>
        <v>2.1815983528571632E-2</v>
      </c>
      <c r="H26" s="77">
        <v>3.0360919388855094E-2</v>
      </c>
      <c r="I26" s="77">
        <f t="shared" si="2"/>
        <v>3.0360919388855094E-2</v>
      </c>
      <c r="J26" s="76">
        <f>分析係数表!G29</f>
        <v>0.26193840067815766</v>
      </c>
      <c r="K26" s="78">
        <f t="shared" si="3"/>
        <v>7.952690667835171E-3</v>
      </c>
      <c r="L26" s="79"/>
      <c r="M26" s="80"/>
      <c r="N26" s="81">
        <f>分析係数表!H29</f>
        <v>9.1640784710502205E-3</v>
      </c>
      <c r="O26" s="82">
        <f t="shared" si="4"/>
        <v>0.14084786355923651</v>
      </c>
      <c r="P26" s="76">
        <f>分析係数表!C29</f>
        <v>0.10401376146788988</v>
      </c>
      <c r="Q26" s="82">
        <f t="shared" si="5"/>
        <v>1.4650116083512325E-2</v>
      </c>
      <c r="R26" s="83">
        <v>2.0326058151928304E-2</v>
      </c>
      <c r="S26" s="84">
        <f t="shared" si="6"/>
        <v>5.0686977540783398E-2</v>
      </c>
      <c r="T26" s="85">
        <f>分析係数表!F29</f>
        <v>0.46764622774795139</v>
      </c>
      <c r="U26" s="86">
        <f t="shared" si="7"/>
        <v>2.3703573842892491E-2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投入係数表!L27</f>
        <v>3.2626427406199023E-3</v>
      </c>
      <c r="E27" s="77">
        <f t="shared" si="0"/>
        <v>0.32626427406199021</v>
      </c>
      <c r="F27" s="76">
        <f>分析係数表!C30</f>
        <v>1</v>
      </c>
      <c r="G27" s="77">
        <f t="shared" si="1"/>
        <v>0.32626427406199021</v>
      </c>
      <c r="H27" s="77">
        <v>0.39729990092699252</v>
      </c>
      <c r="I27" s="77">
        <f t="shared" si="2"/>
        <v>0.39729990092699252</v>
      </c>
      <c r="J27" s="76">
        <f>分析係数表!G30</f>
        <v>0.34450655250415957</v>
      </c>
      <c r="K27" s="78">
        <f t="shared" si="3"/>
        <v>0.13687241917860235</v>
      </c>
      <c r="L27" s="79"/>
      <c r="M27" s="80"/>
      <c r="N27" s="81">
        <f>分析係数表!H30</f>
        <v>0</v>
      </c>
      <c r="O27" s="82">
        <f t="shared" si="4"/>
        <v>0</v>
      </c>
      <c r="P27" s="76">
        <f>分析係数表!C30</f>
        <v>1</v>
      </c>
      <c r="Q27" s="82">
        <f t="shared" si="5"/>
        <v>0</v>
      </c>
      <c r="R27" s="83">
        <v>5.811525119848325E-2</v>
      </c>
      <c r="S27" s="84">
        <f t="shared" si="6"/>
        <v>0.45541515212547579</v>
      </c>
      <c r="T27" s="85">
        <f>分析係数表!F30</f>
        <v>0.44048531528668372</v>
      </c>
      <c r="U27" s="86">
        <f t="shared" si="7"/>
        <v>0.20060368687032323</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投入係数表!L28</f>
        <v>3.4257748776508973E-2</v>
      </c>
      <c r="E28" s="77">
        <f t="shared" si="0"/>
        <v>3.4257748776508974</v>
      </c>
      <c r="F28" s="76">
        <f>分析係数表!C31</f>
        <v>0.93997640825324391</v>
      </c>
      <c r="G28" s="77">
        <f t="shared" si="1"/>
        <v>3.2201475649784865</v>
      </c>
      <c r="H28" s="77">
        <v>3.6980408096685391</v>
      </c>
      <c r="I28" s="77">
        <f t="shared" si="2"/>
        <v>3.6980408096685391</v>
      </c>
      <c r="J28" s="76">
        <f>分析係数表!G31</f>
        <v>7.0890110114609078E-2</v>
      </c>
      <c r="K28" s="78">
        <f t="shared" si="3"/>
        <v>0.26215452020572083</v>
      </c>
      <c r="L28" s="79"/>
      <c r="M28" s="80"/>
      <c r="N28" s="81">
        <f>分析係数表!H31</f>
        <v>0.11755729622365327</v>
      </c>
      <c r="O28" s="82">
        <f t="shared" si="4"/>
        <v>1.8068040415856808</v>
      </c>
      <c r="P28" s="76">
        <f>分析係数表!C31</f>
        <v>0.93997640825324391</v>
      </c>
      <c r="Q28" s="82">
        <f t="shared" si="5"/>
        <v>1.6983531734271529</v>
      </c>
      <c r="R28" s="83">
        <v>1.9586417675219647</v>
      </c>
      <c r="S28" s="84">
        <f t="shared" si="6"/>
        <v>5.6566825771905034</v>
      </c>
      <c r="T28" s="85">
        <f>分析係数表!F31</f>
        <v>0.34466485525751295</v>
      </c>
      <c r="U28" s="86">
        <f t="shared" si="7"/>
        <v>1.9496596817050602</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投入係数表!L29</f>
        <v>9.3218364017711493E-4</v>
      </c>
      <c r="E29" s="77">
        <f t="shared" si="0"/>
        <v>9.3218364017711497E-2</v>
      </c>
      <c r="F29" s="76">
        <f>分析係数表!C32</f>
        <v>1</v>
      </c>
      <c r="G29" s="77">
        <f t="shared" si="1"/>
        <v>9.3218364017711497E-2</v>
      </c>
      <c r="H29" s="77">
        <v>0.11462044803276364</v>
      </c>
      <c r="I29" s="77">
        <f t="shared" si="2"/>
        <v>0.11462044803276364</v>
      </c>
      <c r="J29" s="76">
        <f>分析係数表!G32</f>
        <v>0.14022787028921999</v>
      </c>
      <c r="K29" s="78">
        <f t="shared" si="3"/>
        <v>1.6072981319230659E-2</v>
      </c>
      <c r="L29" s="79"/>
      <c r="M29" s="80"/>
      <c r="N29" s="81">
        <f>分析係数表!H32</f>
        <v>5.7721254442090076E-3</v>
      </c>
      <c r="O29" s="82">
        <f t="shared" si="4"/>
        <v>8.8715034422831324E-2</v>
      </c>
      <c r="P29" s="76">
        <f>分析係数表!C32</f>
        <v>1</v>
      </c>
      <c r="Q29" s="82">
        <f t="shared" si="5"/>
        <v>8.8715034422831324E-2</v>
      </c>
      <c r="R29" s="83">
        <v>0.11602574440129362</v>
      </c>
      <c r="S29" s="84">
        <f t="shared" si="6"/>
        <v>0.23064619243405726</v>
      </c>
      <c r="T29" s="85">
        <f>分析係数表!F32</f>
        <v>0.48261758691206547</v>
      </c>
      <c r="U29" s="86">
        <f t="shared" si="7"/>
        <v>0.1113139088229806</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投入係数表!L30</f>
        <v>0</v>
      </c>
      <c r="E30" s="77">
        <f t="shared" si="0"/>
        <v>0</v>
      </c>
      <c r="F30" s="76">
        <f>分析係数表!C33</f>
        <v>0.67109402306885713</v>
      </c>
      <c r="G30" s="77">
        <f t="shared" si="1"/>
        <v>0</v>
      </c>
      <c r="H30" s="77">
        <v>3.5578775278793481E-2</v>
      </c>
      <c r="I30" s="77">
        <f t="shared" si="2"/>
        <v>3.5578775278793481E-2</v>
      </c>
      <c r="J30" s="76">
        <f>分析係数表!G33</f>
        <v>0.50883575883575882</v>
      </c>
      <c r="K30" s="78">
        <f t="shared" si="3"/>
        <v>1.8103753117431818E-2</v>
      </c>
      <c r="L30" s="79"/>
      <c r="M30" s="80"/>
      <c r="N30" s="81">
        <f>分析係数表!H33</f>
        <v>8.6664814499977198E-4</v>
      </c>
      <c r="O30" s="82">
        <f t="shared" si="4"/>
        <v>1.3320001576416484E-2</v>
      </c>
      <c r="P30" s="76">
        <f>分析係数表!C33</f>
        <v>0.67109402306885713</v>
      </c>
      <c r="Q30" s="82">
        <f t="shared" si="5"/>
        <v>8.9389734452008564E-3</v>
      </c>
      <c r="R30" s="83">
        <v>3.8702060820807883E-2</v>
      </c>
      <c r="S30" s="84">
        <f t="shared" si="6"/>
        <v>7.4280836099601372E-2</v>
      </c>
      <c r="T30" s="85">
        <f>分析係数表!F33</f>
        <v>0.64656964656964655</v>
      </c>
      <c r="U30" s="86">
        <f t="shared" si="7"/>
        <v>4.8027733943817104E-2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投入係数表!L31</f>
        <v>5.9892798881379633E-2</v>
      </c>
      <c r="E31" s="77">
        <f t="shared" si="0"/>
        <v>5.989279888137963</v>
      </c>
      <c r="F31" s="76">
        <f>分析係数表!C34</f>
        <v>0.15699510206111233</v>
      </c>
      <c r="G31" s="77">
        <f t="shared" si="1"/>
        <v>0.94028760731078698</v>
      </c>
      <c r="H31" s="77">
        <v>0.9829338951353318</v>
      </c>
      <c r="I31" s="77">
        <f t="shared" si="2"/>
        <v>0.9829338951353318</v>
      </c>
      <c r="J31" s="76">
        <f>分析係数表!G34</f>
        <v>0.42474206923151092</v>
      </c>
      <c r="K31" s="78">
        <f t="shared" si="3"/>
        <v>0.41749337653756979</v>
      </c>
      <c r="L31" s="79"/>
      <c r="M31" s="80"/>
      <c r="N31" s="81">
        <f>分析係数表!H34</f>
        <v>0.14441094879311989</v>
      </c>
      <c r="O31" s="82">
        <f t="shared" si="4"/>
        <v>2.2195328942597152</v>
      </c>
      <c r="P31" s="76">
        <f>分析係数表!C34</f>
        <v>0.15699510206111233</v>
      </c>
      <c r="Q31" s="82">
        <f t="shared" si="5"/>
        <v>0.34845579326230003</v>
      </c>
      <c r="R31" s="83">
        <v>0.37855612216330364</v>
      </c>
      <c r="S31" s="84">
        <f t="shared" si="6"/>
        <v>1.3614900172986355</v>
      </c>
      <c r="T31" s="85">
        <f>分析係数表!F34</f>
        <v>0.69954681322919676</v>
      </c>
      <c r="U31" s="86">
        <f t="shared" si="7"/>
        <v>0.95242600284462442</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投入係数表!L32</f>
        <v>3.0295968305756233E-3</v>
      </c>
      <c r="E32" s="77">
        <f t="shared" si="0"/>
        <v>0.30295968305756232</v>
      </c>
      <c r="F32" s="76">
        <f>分析係数表!C35</f>
        <v>0.39629748357108507</v>
      </c>
      <c r="G32" s="77">
        <f t="shared" si="1"/>
        <v>0.12006216001920544</v>
      </c>
      <c r="H32" s="77">
        <v>0.17875074225208923</v>
      </c>
      <c r="I32" s="77">
        <f t="shared" si="2"/>
        <v>0.17875074225208923</v>
      </c>
      <c r="J32" s="76">
        <f>分析係数表!G35</f>
        <v>0.3138388625592417</v>
      </c>
      <c r="K32" s="78">
        <f t="shared" si="3"/>
        <v>5.6098929630015872E-2</v>
      </c>
      <c r="L32" s="79"/>
      <c r="M32" s="80"/>
      <c r="N32" s="81">
        <f>分析係数表!H35</f>
        <v>5.4188315592617317E-2</v>
      </c>
      <c r="O32" s="82">
        <f t="shared" si="4"/>
        <v>0.8328506248833043</v>
      </c>
      <c r="P32" s="76">
        <f>分析係数表!C35</f>
        <v>0.39629748357108507</v>
      </c>
      <c r="Q32" s="82">
        <f t="shared" si="5"/>
        <v>0.33005660683185922</v>
      </c>
      <c r="R32" s="83">
        <v>0.43619923321161785</v>
      </c>
      <c r="S32" s="84">
        <f t="shared" si="6"/>
        <v>0.61494997546370711</v>
      </c>
      <c r="T32" s="85">
        <f>分析係数表!F35</f>
        <v>0.64417061611374404</v>
      </c>
      <c r="U32" s="86">
        <f t="shared" si="7"/>
        <v>0.39613270457358801</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投入係数表!L33</f>
        <v>6.991377301328362E-4</v>
      </c>
      <c r="E33" s="77">
        <f t="shared" si="0"/>
        <v>6.9913773013283623E-2</v>
      </c>
      <c r="F33" s="76">
        <f>分析係数表!C36</f>
        <v>0.84710123832769779</v>
      </c>
      <c r="G33" s="77">
        <f t="shared" si="1"/>
        <v>5.9224043695714136E-2</v>
      </c>
      <c r="H33" s="77">
        <v>0.12220082250680329</v>
      </c>
      <c r="I33" s="77">
        <f t="shared" si="2"/>
        <v>0.12220082250680329</v>
      </c>
      <c r="J33" s="76">
        <f>分析係数表!G36</f>
        <v>4.8807645912591631E-2</v>
      </c>
      <c r="K33" s="78">
        <f t="shared" si="3"/>
        <v>5.9643344751395128E-3</v>
      </c>
      <c r="L33" s="79"/>
      <c r="M33" s="80"/>
      <c r="N33" s="81">
        <f>分析係数表!H36</f>
        <v>0.16462168113153564</v>
      </c>
      <c r="O33" s="82">
        <f t="shared" si="4"/>
        <v>2.5301629788695426</v>
      </c>
      <c r="P33" s="76">
        <f>分析係数表!C36</f>
        <v>0.84710123832769779</v>
      </c>
      <c r="Q33" s="82">
        <f t="shared" si="5"/>
        <v>2.1433041925712861</v>
      </c>
      <c r="R33" s="83">
        <v>2.2248814791828959</v>
      </c>
      <c r="S33" s="84">
        <f t="shared" si="6"/>
        <v>2.3470823016896993</v>
      </c>
      <c r="T33" s="85">
        <f>分析係数表!F36</f>
        <v>0.84954068850329401</v>
      </c>
      <c r="U33" s="86">
        <f t="shared" si="7"/>
        <v>1.9939419145513633</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投入係数表!L34</f>
        <v>1.7245397343276625E-2</v>
      </c>
      <c r="E34" s="77">
        <f t="shared" si="0"/>
        <v>1.7245397343276625</v>
      </c>
      <c r="F34" s="76">
        <f>分析係数表!C37</f>
        <v>0.28253997483350213</v>
      </c>
      <c r="G34" s="77">
        <f t="shared" si="1"/>
        <v>0.48725141313631221</v>
      </c>
      <c r="H34" s="77">
        <v>0.56405572127332593</v>
      </c>
      <c r="I34" s="77">
        <f t="shared" si="2"/>
        <v>0.56405572127332593</v>
      </c>
      <c r="J34" s="76">
        <f>分析係数表!G37</f>
        <v>0.45113451763349577</v>
      </c>
      <c r="K34" s="78">
        <f t="shared" si="3"/>
        <v>0.25446500573505543</v>
      </c>
      <c r="L34" s="79"/>
      <c r="M34" s="80"/>
      <c r="N34" s="81">
        <f>分析係数表!H37</f>
        <v>4.3875617331304247E-2</v>
      </c>
      <c r="O34" s="82">
        <f t="shared" si="4"/>
        <v>0.67434897933044413</v>
      </c>
      <c r="P34" s="76">
        <f>分析係数表!C37</f>
        <v>0.28253997483350213</v>
      </c>
      <c r="Q34" s="82">
        <f t="shared" si="5"/>
        <v>0.19053054364902153</v>
      </c>
      <c r="R34" s="83">
        <v>0.23407838644575038</v>
      </c>
      <c r="S34" s="84">
        <f t="shared" si="6"/>
        <v>0.79813410771907634</v>
      </c>
      <c r="T34" s="85">
        <f>分析係数表!F37</f>
        <v>0.69774144526541948</v>
      </c>
      <c r="U34" s="86">
        <f t="shared" si="7"/>
        <v>0.55689124583553429</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投入係数表!L35</f>
        <v>3.7287345607084597E-3</v>
      </c>
      <c r="E35" s="77">
        <f t="shared" si="0"/>
        <v>0.37287345607084599</v>
      </c>
      <c r="F35" s="76">
        <f>分析係数表!C38</f>
        <v>4.1342922192909581E-2</v>
      </c>
      <c r="G35" s="77">
        <f t="shared" si="1"/>
        <v>1.5415678282138275E-2</v>
      </c>
      <c r="H35" s="77">
        <v>2.3695386991278898E-2</v>
      </c>
      <c r="I35" s="77">
        <f t="shared" si="2"/>
        <v>2.3695386991278898E-2</v>
      </c>
      <c r="J35" s="76">
        <f>分析係数表!G38</f>
        <v>0.30500268961807425</v>
      </c>
      <c r="K35" s="78">
        <f t="shared" si="3"/>
        <v>7.227156763881192E-3</v>
      </c>
      <c r="L35" s="79"/>
      <c r="M35" s="80"/>
      <c r="N35" s="81">
        <f>分析係数表!H38</f>
        <v>3.9185765407884425E-2</v>
      </c>
      <c r="O35" s="82">
        <f t="shared" si="4"/>
        <v>0.60226801386189366</v>
      </c>
      <c r="P35" s="76">
        <f>分析係数表!C38</f>
        <v>4.1342922192909581E-2</v>
      </c>
      <c r="Q35" s="82">
        <f t="shared" si="5"/>
        <v>2.4899519636370458E-2</v>
      </c>
      <c r="R35" s="83">
        <v>3.016896115148452E-2</v>
      </c>
      <c r="S35" s="84">
        <f t="shared" si="6"/>
        <v>5.3864348142763419E-2</v>
      </c>
      <c r="T35" s="85">
        <f>分析係数表!F38</f>
        <v>0.49596557288864979</v>
      </c>
      <c r="U35" s="86">
        <f t="shared" si="7"/>
        <v>2.6714862284899339E-2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投入係数表!L36</f>
        <v>0</v>
      </c>
      <c r="E36" s="77">
        <f t="shared" si="0"/>
        <v>0</v>
      </c>
      <c r="F36" s="76">
        <f>分析係数表!C39</f>
        <v>1</v>
      </c>
      <c r="G36" s="77">
        <f t="shared" si="1"/>
        <v>0</v>
      </c>
      <c r="H36" s="77">
        <v>9.0783738484079765E-3</v>
      </c>
      <c r="I36" s="77">
        <f t="shared" si="2"/>
        <v>9.0783738484079765E-3</v>
      </c>
      <c r="J36" s="76">
        <f>分析係数表!G39</f>
        <v>0.35079793048167313</v>
      </c>
      <c r="K36" s="78">
        <f t="shared" si="3"/>
        <v>3.1846747581604608E-3</v>
      </c>
      <c r="L36" s="79"/>
      <c r="M36" s="80"/>
      <c r="N36" s="81">
        <f>分析係数表!H39</f>
        <v>3.4624459381569837E-3</v>
      </c>
      <c r="O36" s="82">
        <f t="shared" si="4"/>
        <v>5.3216274240707004E-2</v>
      </c>
      <c r="P36" s="76">
        <f>分析係数表!C39</f>
        <v>1</v>
      </c>
      <c r="Q36" s="82">
        <f t="shared" si="5"/>
        <v>5.3216274240707004E-2</v>
      </c>
      <c r="R36" s="83">
        <v>6.5973275822501176E-2</v>
      </c>
      <c r="S36" s="84">
        <f t="shared" si="6"/>
        <v>7.505164967090916E-2</v>
      </c>
      <c r="T36" s="85">
        <f>分析係数表!F39</f>
        <v>0.70145012023609998</v>
      </c>
      <c r="U36" s="86">
        <f t="shared" si="7"/>
        <v>5.2644988685576884E-2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投入係数表!L37</f>
        <v>2.3304591004427873E-4</v>
      </c>
      <c r="E37" s="77">
        <f t="shared" si="0"/>
        <v>2.3304591004427874E-2</v>
      </c>
      <c r="F37" s="76">
        <f>分析係数表!C40</f>
        <v>0.65368852459016391</v>
      </c>
      <c r="G37" s="77">
        <f t="shared" si="1"/>
        <v>1.5233943709861662E-2</v>
      </c>
      <c r="H37" s="77">
        <v>1.635877851923399E-2</v>
      </c>
      <c r="I37" s="77">
        <f t="shared" si="2"/>
        <v>1.635877851923399E-2</v>
      </c>
      <c r="J37" s="76">
        <f>分析係数表!G40</f>
        <v>0.54296393832561696</v>
      </c>
      <c r="K37" s="78">
        <f t="shared" si="3"/>
        <v>8.8822268109997916E-3</v>
      </c>
      <c r="L37" s="79"/>
      <c r="M37" s="80"/>
      <c r="N37" s="81">
        <f>分析係数表!H40</f>
        <v>2.8732081323939809E-2</v>
      </c>
      <c r="O37" s="82">
        <f t="shared" si="4"/>
        <v>0.44159947810042977</v>
      </c>
      <c r="P37" s="76">
        <f>分析係数表!C40</f>
        <v>0.65368852459016391</v>
      </c>
      <c r="Q37" s="82">
        <f t="shared" si="5"/>
        <v>0.28866851129925636</v>
      </c>
      <c r="R37" s="83">
        <v>0.28913768885580038</v>
      </c>
      <c r="S37" s="84">
        <f t="shared" si="6"/>
        <v>0.30549646737503439</v>
      </c>
      <c r="T37" s="85">
        <f>分析係数表!F40</f>
        <v>0.73971031729176395</v>
      </c>
      <c r="U37" s="86">
        <f t="shared" si="7"/>
        <v>0.2259788888134997</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投入係数表!L38</f>
        <v>0</v>
      </c>
      <c r="E38" s="77">
        <f t="shared" si="0"/>
        <v>0</v>
      </c>
      <c r="F38" s="76">
        <f>分析係数表!C41</f>
        <v>0.74623649477748177</v>
      </c>
      <c r="G38" s="77">
        <f t="shared" si="1"/>
        <v>0</v>
      </c>
      <c r="H38" s="77">
        <v>5.5991691801079275E-4</v>
      </c>
      <c r="I38" s="77">
        <f t="shared" si="2"/>
        <v>5.5991691801079275E-4</v>
      </c>
      <c r="J38" s="76">
        <f>分析係数表!G41</f>
        <v>0.4504064389540704</v>
      </c>
      <c r="K38" s="78">
        <f t="shared" si="3"/>
        <v>2.5219018515137937E-4</v>
      </c>
      <c r="L38" s="79"/>
      <c r="M38" s="80"/>
      <c r="N38" s="81">
        <f>分析係数表!H41</f>
        <v>4.8308377460513606E-2</v>
      </c>
      <c r="O38" s="82">
        <f t="shared" si="4"/>
        <v>0.74247855677154084</v>
      </c>
      <c r="P38" s="76">
        <f>分析係数表!C41</f>
        <v>0.74623649477748177</v>
      </c>
      <c r="Q38" s="82">
        <f t="shared" si="5"/>
        <v>0.5540645956526381</v>
      </c>
      <c r="R38" s="83">
        <v>0.56305443383654474</v>
      </c>
      <c r="S38" s="84">
        <f t="shared" si="6"/>
        <v>0.56361435075455557</v>
      </c>
      <c r="T38" s="85">
        <f>分析係数表!F41</f>
        <v>0.55435870740399629</v>
      </c>
      <c r="U38" s="86">
        <f t="shared" si="7"/>
        <v>0.312444522958638</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投入係数表!L39</f>
        <v>2.3304591004427873E-4</v>
      </c>
      <c r="E39" s="77">
        <f>$C$14*D39</f>
        <v>2.3304591004427874E-2</v>
      </c>
      <c r="F39" s="76">
        <f>分析係数表!C42</f>
        <v>0.40538573508005826</v>
      </c>
      <c r="G39" s="77">
        <f>E39*F39</f>
        <v>9.4473487550701066E-3</v>
      </c>
      <c r="H39" s="77">
        <v>1.4009481388800612E-2</v>
      </c>
      <c r="I39" s="77">
        <f>C39+H39</f>
        <v>1.4009481388800612E-2</v>
      </c>
      <c r="J39" s="76">
        <f>分析係数表!G42</f>
        <v>0.48634204275534443</v>
      </c>
      <c r="K39" s="78">
        <f>I39*J39</f>
        <v>6.8133997965722694E-3</v>
      </c>
      <c r="L39" s="79"/>
      <c r="M39" s="80"/>
      <c r="N39" s="81">
        <f>分析係数表!H42</f>
        <v>1.1287159094207556E-2</v>
      </c>
      <c r="O39" s="82">
        <f t="shared" si="4"/>
        <v>0.17347868081820894</v>
      </c>
      <c r="P39" s="76">
        <f>分析係数表!C42</f>
        <v>0.40538573508005826</v>
      </c>
      <c r="Q39" s="82">
        <f>O39*P39</f>
        <v>7.0325782544208432E-2</v>
      </c>
      <c r="R39" s="83">
        <v>7.3635456107163974E-2</v>
      </c>
      <c r="S39" s="84">
        <f>I39+R39</f>
        <v>8.7644937495964581E-2</v>
      </c>
      <c r="T39" s="85">
        <f>分析係数表!F42</f>
        <v>0.55819477434679332</v>
      </c>
      <c r="U39" s="86">
        <f t="shared" si="7"/>
        <v>4.8922946108198757E-2</v>
      </c>
      <c r="V39" s="87">
        <f>分析係数表!D42</f>
        <v>0.21199524940617578</v>
      </c>
      <c r="W39" s="167">
        <f t="shared" si="8"/>
        <v>0</v>
      </c>
      <c r="X39" s="76">
        <f>分析係数表!E42</f>
        <v>0.14608076009501186</v>
      </c>
      <c r="Y39" s="166">
        <f t="shared" si="9"/>
        <v>0</v>
      </c>
    </row>
    <row r="40" spans="1:25" x14ac:dyDescent="0.2">
      <c r="A40" s="6" t="s">
        <v>195</v>
      </c>
      <c r="B40" s="5" t="s">
        <v>41</v>
      </c>
      <c r="C40" s="90"/>
      <c r="D40" s="76">
        <f>投入係数表!L40</f>
        <v>3.588907014681892E-2</v>
      </c>
      <c r="E40" s="77">
        <f>$C$14*D40</f>
        <v>3.588907014681892</v>
      </c>
      <c r="F40" s="76">
        <f>分析係数表!C43</f>
        <v>0.69968719053083295</v>
      </c>
      <c r="G40" s="77">
        <f>E40*F40</f>
        <v>2.5111122661791718</v>
      </c>
      <c r="H40" s="77">
        <v>3.2388661659936382</v>
      </c>
      <c r="I40" s="77">
        <f>C40+H40</f>
        <v>3.2388661659936382</v>
      </c>
      <c r="J40" s="76">
        <f>分析係数表!G43</f>
        <v>0.42616397779886694</v>
      </c>
      <c r="K40" s="78">
        <f>I40*J40</f>
        <v>1.380288088858014</v>
      </c>
      <c r="L40" s="79"/>
      <c r="M40" s="80"/>
      <c r="N40" s="81">
        <f>分析係数表!H43</f>
        <v>3.1178600010781269E-2</v>
      </c>
      <c r="O40" s="82">
        <f t="shared" si="4"/>
        <v>0.47920139642619874</v>
      </c>
      <c r="P40" s="76">
        <f>分析係数表!C43</f>
        <v>0.69968719053083295</v>
      </c>
      <c r="Q40" s="82">
        <f>O40*P40</f>
        <v>0.33529107876389891</v>
      </c>
      <c r="R40" s="83">
        <v>0.69539872423017068</v>
      </c>
      <c r="S40" s="84">
        <f>I40+R40</f>
        <v>3.9342648902238091</v>
      </c>
      <c r="T40" s="85">
        <f>分析係数表!F43</f>
        <v>0.68219595663301991</v>
      </c>
      <c r="U40" s="86">
        <f t="shared" si="7"/>
        <v>2.6839396004339346</v>
      </c>
      <c r="V40" s="87">
        <f>分析係数表!D43</f>
        <v>0.16164840537198402</v>
      </c>
      <c r="W40" s="167">
        <f t="shared" si="8"/>
        <v>1</v>
      </c>
      <c r="X40" s="76">
        <f>分析係数表!E43</f>
        <v>0.1317976591033273</v>
      </c>
      <c r="Y40" s="166">
        <f t="shared" si="9"/>
        <v>1</v>
      </c>
    </row>
    <row r="41" spans="1:25" x14ac:dyDescent="0.2">
      <c r="A41" s="6" t="s">
        <v>341</v>
      </c>
      <c r="B41" s="5" t="s">
        <v>42</v>
      </c>
      <c r="C41" s="90"/>
      <c r="D41" s="76">
        <f>投入係数表!L41</f>
        <v>0</v>
      </c>
      <c r="E41" s="77">
        <f>$C$14*D41</f>
        <v>0</v>
      </c>
      <c r="F41" s="76">
        <f>分析係数表!C44</f>
        <v>0.39267545462210851</v>
      </c>
      <c r="G41" s="77">
        <f>E41*F41</f>
        <v>0</v>
      </c>
      <c r="H41" s="77">
        <v>2.2325789506083367E-3</v>
      </c>
      <c r="I41" s="77">
        <f>C41+H41</f>
        <v>2.2325789506083367E-3</v>
      </c>
      <c r="J41" s="76">
        <f>分析係数表!G44</f>
        <v>0.27061110819189743</v>
      </c>
      <c r="K41" s="78">
        <f>I41*J41</f>
        <v>6.0416066395002545E-4</v>
      </c>
      <c r="L41" s="79"/>
      <c r="M41" s="80"/>
      <c r="N41" s="81">
        <f>分析係数表!H44</f>
        <v>0.10303160985076236</v>
      </c>
      <c r="O41" s="82">
        <f t="shared" si="4"/>
        <v>1.5835506180345471</v>
      </c>
      <c r="P41" s="76">
        <f>分析係数表!C44</f>
        <v>0.39267545462210851</v>
      </c>
      <c r="Q41" s="82">
        <f>O41*P41</f>
        <v>0.62182145885383666</v>
      </c>
      <c r="R41" s="83">
        <v>0.62992078721719602</v>
      </c>
      <c r="S41" s="84">
        <f>I41+R41</f>
        <v>0.63215336616780438</v>
      </c>
      <c r="T41" s="85">
        <f>分析係数表!F44</f>
        <v>0.47233461194892545</v>
      </c>
      <c r="U41" s="86">
        <f t="shared" si="7"/>
        <v>0.29858791490107683</v>
      </c>
      <c r="V41" s="87">
        <f>分析係数表!D44</f>
        <v>0.22804897272870581</v>
      </c>
      <c r="W41" s="167">
        <f t="shared" si="8"/>
        <v>0</v>
      </c>
      <c r="X41" s="76">
        <f>分析係数表!E44</f>
        <v>0.15248804581997794</v>
      </c>
      <c r="Y41" s="166">
        <f t="shared" si="9"/>
        <v>0</v>
      </c>
    </row>
    <row r="42" spans="1:25" x14ac:dyDescent="0.2">
      <c r="A42" s="6" t="s">
        <v>342</v>
      </c>
      <c r="B42" s="5" t="s">
        <v>279</v>
      </c>
      <c r="C42" s="90"/>
      <c r="D42" s="76">
        <f>投入係数表!L42</f>
        <v>0</v>
      </c>
      <c r="E42" s="77">
        <f>$C$14*D42</f>
        <v>0</v>
      </c>
      <c r="F42" s="76">
        <f>分析係数表!C45</f>
        <v>1</v>
      </c>
      <c r="G42" s="77">
        <f>E42*F42</f>
        <v>0</v>
      </c>
      <c r="H42" s="77">
        <v>2.0232339739496452E-2</v>
      </c>
      <c r="I42" s="77">
        <f>C42+H42</f>
        <v>2.0232339739496452E-2</v>
      </c>
      <c r="J42" s="76">
        <f>分析係数表!G45</f>
        <v>0</v>
      </c>
      <c r="K42" s="78">
        <f>I42*J42</f>
        <v>0</v>
      </c>
      <c r="L42" s="79"/>
      <c r="M42" s="80"/>
      <c r="N42" s="81">
        <f>分析係数表!H45</f>
        <v>0</v>
      </c>
      <c r="O42" s="82">
        <f t="shared" si="4"/>
        <v>0</v>
      </c>
      <c r="P42" s="76">
        <f>分析係数表!C45</f>
        <v>1</v>
      </c>
      <c r="Q42" s="82">
        <f>O42*P42</f>
        <v>0</v>
      </c>
      <c r="R42" s="83">
        <v>1.6053873631945874E-2</v>
      </c>
      <c r="S42" s="84">
        <f>I42+R42</f>
        <v>3.6286213371442326E-2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1.8643672803542299E-3</v>
      </c>
      <c r="E43" s="77">
        <f>$C$14*D43</f>
        <v>0.18643672803542299</v>
      </c>
      <c r="F43" s="76">
        <f>分析係数表!C46</f>
        <v>0.19269273551809707</v>
      </c>
      <c r="G43" s="77">
        <f>E43*F43</f>
        <v>3.5925003126189153E-2</v>
      </c>
      <c r="H43" s="77">
        <v>4.7873574242656092E-2</v>
      </c>
      <c r="I43" s="77">
        <f>C43+H43</f>
        <v>4.7873574242656092E-2</v>
      </c>
      <c r="J43" s="76">
        <f>分析係数表!G46</f>
        <v>9.3043863535666807E-3</v>
      </c>
      <c r="K43" s="78">
        <f>I43*J43</f>
        <v>4.4543423087983069E-4</v>
      </c>
      <c r="L43" s="79"/>
      <c r="M43" s="80"/>
      <c r="N43" s="81">
        <f>分析係数表!H46</f>
        <v>2.0061453232099985E-2</v>
      </c>
      <c r="O43" s="82">
        <f t="shared" si="4"/>
        <v>0.30833573027130601</v>
      </c>
      <c r="P43" s="76">
        <f>分析係数表!C46</f>
        <v>0.19269273551809707</v>
      </c>
      <c r="Q43" s="82">
        <f>O43*P43</f>
        <v>5.9414055323948084E-2</v>
      </c>
      <c r="R43" s="83">
        <v>6.7272319089040716E-2</v>
      </c>
      <c r="S43" s="84">
        <f>I43+R43</f>
        <v>0.11514589333169681</v>
      </c>
      <c r="T43" s="85">
        <f>分析係数表!F46</f>
        <v>0.3136907399202481</v>
      </c>
      <c r="U43" s="86">
        <f t="shared" si="7"/>
        <v>3.6120200477997931E-2</v>
      </c>
      <c r="V43" s="87">
        <f>分析係数表!D46</f>
        <v>3.544528134692069E-3</v>
      </c>
      <c r="W43" s="167">
        <f t="shared" si="8"/>
        <v>0</v>
      </c>
      <c r="X43" s="76">
        <f>分析係数表!E46</f>
        <v>9.3043863535666807E-3</v>
      </c>
      <c r="Y43" s="166">
        <f t="shared" si="9"/>
        <v>0</v>
      </c>
    </row>
    <row r="44" spans="1:25" x14ac:dyDescent="0.2">
      <c r="A44" s="192">
        <v>40</v>
      </c>
      <c r="B44" s="14" t="s">
        <v>151</v>
      </c>
      <c r="C44" s="197">
        <f>SUM(C5:C43)</f>
        <v>100</v>
      </c>
      <c r="D44" s="92">
        <f>投入係数表!L44</f>
        <v>0.64926590538336049</v>
      </c>
      <c r="E44" s="91">
        <f>SUM(E5:E43)</f>
        <v>64.926590538336043</v>
      </c>
      <c r="F44" s="92">
        <f>分析係数表!C47</f>
        <v>0.36342947545192861</v>
      </c>
      <c r="G44" s="91">
        <f>SUM(G5:G43)</f>
        <v>9.5461707832074509</v>
      </c>
      <c r="H44" s="91">
        <f>SUM(H5:H43)</f>
        <v>11.34710623190572</v>
      </c>
      <c r="I44" s="91">
        <f>SUM(I5:I43)</f>
        <v>111.34710623190573</v>
      </c>
      <c r="J44" s="92">
        <f>分析係数表!G47</f>
        <v>0.22147530218644357</v>
      </c>
      <c r="K44" s="93">
        <f>SUM(K5:K43)</f>
        <v>24.4998316473391</v>
      </c>
      <c r="L44" s="94">
        <f>最終需要_まとめ!$L$33</f>
        <v>0.62733333333333341</v>
      </c>
      <c r="M44" s="91">
        <f>K44*L44</f>
        <v>15.369561053430731</v>
      </c>
      <c r="N44" s="95">
        <f>分析係数表!H47</f>
        <v>1</v>
      </c>
      <c r="O44" s="96">
        <f>SUM(O5:O43)</f>
        <v>15.369561053430731</v>
      </c>
      <c r="P44" s="92">
        <f>分析係数表!C47</f>
        <v>0.36342947545192861</v>
      </c>
      <c r="Q44" s="96">
        <f>SUM(Q5:Q43)</f>
        <v>7.0519690752353128</v>
      </c>
      <c r="R44" s="91">
        <f>SUM(R5:R43)</f>
        <v>8.1864810358749303</v>
      </c>
      <c r="S44" s="97">
        <f>SUM(S5:S43)</f>
        <v>119.53358726778067</v>
      </c>
      <c r="T44" s="98">
        <f>分析係数表!F47</f>
        <v>0.45852567064717759</v>
      </c>
      <c r="U44" s="99">
        <f>SUM(U5:U43)</f>
        <v>44.006709863259118</v>
      </c>
      <c r="V44" s="100">
        <f>分析係数表!D47</f>
        <v>5.1302381010287716E-2</v>
      </c>
      <c r="W44" s="164">
        <f>SUM(W5:W43)</f>
        <v>6</v>
      </c>
      <c r="X44" s="92">
        <f>分析係数表!E47</f>
        <v>4.4653063209864535E-2</v>
      </c>
      <c r="Y44" s="165">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242</v>
      </c>
      <c r="S2" s="3" t="s">
        <v>153</v>
      </c>
      <c r="U2" s="64" t="s">
        <v>210</v>
      </c>
      <c r="W2" s="3" t="s">
        <v>130</v>
      </c>
      <c r="Y2" s="3" t="s">
        <v>154</v>
      </c>
    </row>
    <row r="3" spans="1:25" ht="44" x14ac:dyDescent="0.2">
      <c r="B3" s="65"/>
      <c r="C3" s="66" t="s">
        <v>228</v>
      </c>
      <c r="D3" s="66" t="s">
        <v>243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1.6435054144372819E-4</v>
      </c>
      <c r="E5" s="77">
        <f t="shared" ref="E5:E38" si="0">$C$15*D5</f>
        <v>1.643505414437282E-2</v>
      </c>
      <c r="F5" s="76">
        <f>分析係数表!C8</f>
        <v>1.2703197330175442E-2</v>
      </c>
      <c r="G5" s="77">
        <f t="shared" ref="G5:G38" si="1">E5*F5</f>
        <v>2.0877773592808564E-4</v>
      </c>
      <c r="H5" s="77">
        <f t="array" ref="H5:H43">MMULT(逆行列係数!C5:AO43,'11'!G5:G43)</f>
        <v>2.6250892088145134E-4</v>
      </c>
      <c r="I5" s="77">
        <f t="shared" ref="I5:I38" si="2">C5+H5</f>
        <v>2.6250892088145134E-4</v>
      </c>
      <c r="J5" s="76">
        <f>分析係数表!G8</f>
        <v>0.12096774193548387</v>
      </c>
      <c r="K5" s="78">
        <f t="shared" ref="K5:K38" si="3">I5*J5</f>
        <v>3.175511139694976E-5</v>
      </c>
      <c r="L5" s="79" t="s">
        <v>183</v>
      </c>
      <c r="M5" s="80" t="s">
        <v>183</v>
      </c>
      <c r="N5" s="81">
        <f>分析係数表!H8</f>
        <v>1.0105366169207868E-2</v>
      </c>
      <c r="O5" s="82">
        <f t="shared" ref="O5:O43" si="4">$M$44*N5</f>
        <v>0.17678535675649959</v>
      </c>
      <c r="P5" s="76">
        <f>分析係数表!C8</f>
        <v>1.2703197330175442E-2</v>
      </c>
      <c r="Q5" s="82">
        <f t="shared" ref="Q5:Q38" si="5">O5*P5</f>
        <v>2.2457392719632788E-3</v>
      </c>
      <c r="R5" s="83">
        <f t="array" ref="R5:R43">MMULT(逆行列係数!C5:AO43,'11'!Q5:Q43)</f>
        <v>2.8623935132833637E-3</v>
      </c>
      <c r="S5" s="84">
        <f t="shared" ref="S5:S38" si="6">I5+R5</f>
        <v>3.1249024341648149E-3</v>
      </c>
      <c r="T5" s="85">
        <f>分析係数表!F8</f>
        <v>0.45967741935483869</v>
      </c>
      <c r="U5" s="86">
        <f t="shared" ref="U5:U43" si="7">S5*T5</f>
        <v>1.4364470866725359E-3</v>
      </c>
      <c r="V5" s="87">
        <f>分析係数表!D8</f>
        <v>0.86693548387096775</v>
      </c>
      <c r="W5" s="167">
        <f t="shared" ref="W5:W43" si="8">ROUND(S5*V5,0)</f>
        <v>0</v>
      </c>
      <c r="X5" s="76">
        <f>分析係数表!E8</f>
        <v>0.59677419354838712</v>
      </c>
      <c r="Y5" s="166">
        <f t="shared" ref="Y5:Y43" si="9">ROUND(S5*X5,0)</f>
        <v>0</v>
      </c>
    </row>
    <row r="6" spans="1:25" x14ac:dyDescent="0.2">
      <c r="A6" s="6" t="s">
        <v>220</v>
      </c>
      <c r="B6" s="5" t="s">
        <v>266</v>
      </c>
      <c r="C6" s="90"/>
      <c r="D6" s="76">
        <f>投入係数表!M6</f>
        <v>0</v>
      </c>
      <c r="E6" s="77">
        <f t="shared" si="0"/>
        <v>0</v>
      </c>
      <c r="F6" s="76">
        <f>分析係数表!C9</f>
        <v>3.6231884057971064E-2</v>
      </c>
      <c r="G6" s="77">
        <f t="shared" si="1"/>
        <v>0</v>
      </c>
      <c r="H6" s="77">
        <v>2.6327565910673625E-4</v>
      </c>
      <c r="I6" s="77">
        <f t="shared" si="2"/>
        <v>2.6327565910673625E-4</v>
      </c>
      <c r="J6" s="76">
        <f>分析係数表!G9</f>
        <v>0.3125</v>
      </c>
      <c r="K6" s="78">
        <f t="shared" si="3"/>
        <v>8.227364347085508E-5</v>
      </c>
      <c r="L6" s="79"/>
      <c r="M6" s="80"/>
      <c r="N6" s="81">
        <f>分析係数表!H9</f>
        <v>5.3491679763143819E-4</v>
      </c>
      <c r="O6" s="82">
        <f t="shared" si="4"/>
        <v>9.3579446128799534E-3</v>
      </c>
      <c r="P6" s="76">
        <f>分析係数表!C9</f>
        <v>3.6231884057971064E-2</v>
      </c>
      <c r="Q6" s="82">
        <f t="shared" si="5"/>
        <v>3.3905596423478137E-4</v>
      </c>
      <c r="R6" s="83">
        <v>3.8916648824149897E-4</v>
      </c>
      <c r="S6" s="84">
        <f t="shared" si="6"/>
        <v>6.5244214734823522E-4</v>
      </c>
      <c r="T6" s="85">
        <f>分析係数表!F9</f>
        <v>0.8125</v>
      </c>
      <c r="U6" s="86">
        <f t="shared" si="7"/>
        <v>5.3010924472044114E-4</v>
      </c>
      <c r="V6" s="87">
        <f>分析係数表!D9</f>
        <v>0</v>
      </c>
      <c r="W6" s="167">
        <f t="shared" si="8"/>
        <v>0</v>
      </c>
      <c r="X6" s="76">
        <f>分析係数表!E9</f>
        <v>0</v>
      </c>
      <c r="Y6" s="166">
        <f t="shared" si="9"/>
        <v>0</v>
      </c>
    </row>
    <row r="7" spans="1:25" x14ac:dyDescent="0.2">
      <c r="A7" s="6" t="s">
        <v>221</v>
      </c>
      <c r="B7" s="5" t="s">
        <v>267</v>
      </c>
      <c r="C7" s="90"/>
      <c r="D7" s="76">
        <f>投入係数表!M7</f>
        <v>0</v>
      </c>
      <c r="E7" s="77">
        <f t="shared" si="0"/>
        <v>0</v>
      </c>
      <c r="F7" s="76">
        <f>分析係数表!C10</f>
        <v>0.26183431952662717</v>
      </c>
      <c r="G7" s="77">
        <f t="shared" si="1"/>
        <v>0</v>
      </c>
      <c r="H7" s="77">
        <v>1.6329810207135227E-4</v>
      </c>
      <c r="I7" s="77">
        <f t="shared" si="2"/>
        <v>1.6329810207135227E-4</v>
      </c>
      <c r="J7" s="76">
        <f>分析係数表!G10</f>
        <v>0.17889908256880735</v>
      </c>
      <c r="K7" s="78">
        <f t="shared" si="3"/>
        <v>2.921388064579238E-5</v>
      </c>
      <c r="L7" s="79"/>
      <c r="M7" s="80"/>
      <c r="N7" s="81">
        <f>分析係数表!H10</f>
        <v>1.0159272513155222E-3</v>
      </c>
      <c r="O7" s="82">
        <f t="shared" si="4"/>
        <v>1.7772840543841772E-2</v>
      </c>
      <c r="P7" s="76">
        <f>分析係数表!C10</f>
        <v>0.26183431952662717</v>
      </c>
      <c r="Q7" s="82">
        <f t="shared" si="5"/>
        <v>4.6535396098520603E-3</v>
      </c>
      <c r="R7" s="83">
        <v>6.9790764082782583E-3</v>
      </c>
      <c r="S7" s="84">
        <f t="shared" si="6"/>
        <v>7.1423745103496106E-3</v>
      </c>
      <c r="T7" s="85">
        <f>分析係数表!F10</f>
        <v>0.51834862385321101</v>
      </c>
      <c r="U7" s="86">
        <f t="shared" si="7"/>
        <v>3.7022399984839726E-3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投入係数表!M8</f>
        <v>6.8716787494749909E-2</v>
      </c>
      <c r="E8" s="77">
        <f t="shared" si="0"/>
        <v>6.8716787494749907</v>
      </c>
      <c r="F8" s="76">
        <f>分析係数表!C11</f>
        <v>1.7921757268741234E-2</v>
      </c>
      <c r="G8" s="77">
        <f t="shared" si="1"/>
        <v>0.12315255857685808</v>
      </c>
      <c r="H8" s="77">
        <v>0.17095589912172632</v>
      </c>
      <c r="I8" s="77">
        <f t="shared" si="2"/>
        <v>0.17095589912172632</v>
      </c>
      <c r="J8" s="76">
        <f>分析係数表!G11</f>
        <v>0.34197730956239869</v>
      </c>
      <c r="K8" s="78">
        <f t="shared" si="3"/>
        <v>5.8463038435468802E-2</v>
      </c>
      <c r="L8" s="79"/>
      <c r="M8" s="80"/>
      <c r="N8" s="81">
        <f>分析係数表!H11</f>
        <v>-1.6586567368416687E-5</v>
      </c>
      <c r="O8" s="82">
        <f t="shared" si="4"/>
        <v>-2.9016882520557991E-4</v>
      </c>
      <c r="P8" s="76">
        <f>分析係数表!C11</f>
        <v>1.7921757268741234E-2</v>
      </c>
      <c r="Q8" s="82">
        <f t="shared" si="5"/>
        <v>-5.2003352522902066E-6</v>
      </c>
      <c r="R8" s="83">
        <v>1.2240081126986857E-2</v>
      </c>
      <c r="S8" s="84">
        <f t="shared" si="6"/>
        <v>0.18319598024871317</v>
      </c>
      <c r="T8" s="85">
        <f>分析係数表!F11</f>
        <v>0.56401944894651534</v>
      </c>
      <c r="U8" s="86">
        <f t="shared" si="7"/>
        <v>0.10332609582909591</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投入係数表!M9</f>
        <v>5.1131279560271E-4</v>
      </c>
      <c r="E9" s="77">
        <f t="shared" si="0"/>
        <v>5.1131279560270998E-2</v>
      </c>
      <c r="F9" s="76">
        <f>分析係数表!C12</f>
        <v>0.1131360576170346</v>
      </c>
      <c r="G9" s="77">
        <f t="shared" si="1"/>
        <v>5.7847913903635237E-3</v>
      </c>
      <c r="H9" s="77">
        <v>6.8121950658466702E-3</v>
      </c>
      <c r="I9" s="77">
        <f t="shared" si="2"/>
        <v>6.8121950658466702E-3</v>
      </c>
      <c r="J9" s="76">
        <f>分析係数表!G12</f>
        <v>0.13242034500958361</v>
      </c>
      <c r="K9" s="78">
        <f t="shared" si="3"/>
        <v>9.0207322089199923E-4</v>
      </c>
      <c r="L9" s="79"/>
      <c r="M9" s="80"/>
      <c r="N9" s="81">
        <f>分析係数表!H12</f>
        <v>8.227352078918887E-2</v>
      </c>
      <c r="O9" s="82">
        <f t="shared" si="4"/>
        <v>1.4393099152259778</v>
      </c>
      <c r="P9" s="76">
        <f>分析係数表!C12</f>
        <v>0.1131360576170346</v>
      </c>
      <c r="Q9" s="82">
        <f t="shared" si="5"/>
        <v>0.16283784949777541</v>
      </c>
      <c r="R9" s="83">
        <v>0.18175707489643367</v>
      </c>
      <c r="S9" s="84">
        <f t="shared" si="6"/>
        <v>0.18856926996228035</v>
      </c>
      <c r="T9" s="85">
        <f>分析係数表!F12</f>
        <v>0.36784355120975581</v>
      </c>
      <c r="U9" s="86">
        <f t="shared" si="7"/>
        <v>6.9363989911956345E-2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投入係数表!M10</f>
        <v>3.3600555139606655E-3</v>
      </c>
      <c r="E10" s="77">
        <f t="shared" si="0"/>
        <v>0.33600555139606653</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0.22698456351706489</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投入係数表!M11</f>
        <v>2.076295173572433E-2</v>
      </c>
      <c r="E11" s="77">
        <f t="shared" si="0"/>
        <v>2.0762951735724329</v>
      </c>
      <c r="F11" s="76">
        <f>分析係数表!C14</f>
        <v>0.20006209251785156</v>
      </c>
      <c r="G11" s="77">
        <f t="shared" si="1"/>
        <v>0.41538795710961673</v>
      </c>
      <c r="H11" s="77">
        <v>0.55730897329428186</v>
      </c>
      <c r="I11" s="77">
        <f t="shared" si="2"/>
        <v>0.55730897329428186</v>
      </c>
      <c r="J11" s="76">
        <f>分析係数表!G14</f>
        <v>0.15826840914802714</v>
      </c>
      <c r="K11" s="78">
        <f t="shared" si="3"/>
        <v>8.8204404607206341E-2</v>
      </c>
      <c r="L11" s="79"/>
      <c r="M11" s="80"/>
      <c r="N11" s="81">
        <f>分析係数表!H14</f>
        <v>1.0573936697365637E-3</v>
      </c>
      <c r="O11" s="82">
        <f t="shared" si="4"/>
        <v>1.849826260685572E-2</v>
      </c>
      <c r="P11" s="76">
        <f>分析係数表!C14</f>
        <v>0.20006209251785156</v>
      </c>
      <c r="Q11" s="82">
        <f t="shared" si="5"/>
        <v>3.7008011250722829E-3</v>
      </c>
      <c r="R11" s="83">
        <v>1.7687734539873833E-2</v>
      </c>
      <c r="S11" s="84">
        <f t="shared" si="6"/>
        <v>0.57499670783415568</v>
      </c>
      <c r="T11" s="85">
        <f>分析係数表!F14</f>
        <v>0.29957275697411412</v>
      </c>
      <c r="U11" s="86">
        <f t="shared" si="7"/>
        <v>0.17225334901691722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投入係数表!M12</f>
        <v>3.4933620642428005E-2</v>
      </c>
      <c r="E12" s="77">
        <f t="shared" si="0"/>
        <v>3.4933620642428007</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0.13231698429374444</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投入係数表!M13</f>
        <v>2.2643852376691441E-2</v>
      </c>
      <c r="E13" s="77">
        <f t="shared" si="0"/>
        <v>2.2643852376691442</v>
      </c>
      <c r="F13" s="76">
        <f>分析係数表!C16</f>
        <v>4.6443435489973539E-2</v>
      </c>
      <c r="G13" s="77">
        <f t="shared" si="1"/>
        <v>0.1051658297101353</v>
      </c>
      <c r="H13" s="77">
        <v>0.13662233505992519</v>
      </c>
      <c r="I13" s="77">
        <f t="shared" si="2"/>
        <v>0.13662233505992519</v>
      </c>
      <c r="J13" s="76">
        <f>分析係数表!G16</f>
        <v>3.3687125057683433E-2</v>
      </c>
      <c r="K13" s="78">
        <f t="shared" si="3"/>
        <v>4.6024136868364277E-3</v>
      </c>
      <c r="L13" s="79"/>
      <c r="M13" s="80"/>
      <c r="N13" s="81">
        <f>分析係数表!H16</f>
        <v>1.5193295709469685E-2</v>
      </c>
      <c r="O13" s="82">
        <f t="shared" si="4"/>
        <v>0.2657946438883112</v>
      </c>
      <c r="P13" s="76">
        <f>分析係数表!C16</f>
        <v>4.6443435489973539E-2</v>
      </c>
      <c r="Q13" s="82">
        <f t="shared" si="5"/>
        <v>1.2344416397007271E-2</v>
      </c>
      <c r="R13" s="83">
        <v>1.9591839401601484E-2</v>
      </c>
      <c r="S13" s="84">
        <f t="shared" si="6"/>
        <v>0.15621417446152666</v>
      </c>
      <c r="T13" s="85">
        <f>分析係数表!F16</f>
        <v>0.28887863405629904</v>
      </c>
      <c r="U13" s="86">
        <f t="shared" si="7"/>
        <v>4.5126937338678216E-2</v>
      </c>
      <c r="V13" s="87">
        <f>分析係数表!D16</f>
        <v>0</v>
      </c>
      <c r="W13" s="167">
        <f t="shared" si="8"/>
        <v>0</v>
      </c>
      <c r="X13" s="76">
        <f>分析係数表!E16</f>
        <v>0</v>
      </c>
      <c r="Y13" s="166">
        <f t="shared" si="9"/>
        <v>0</v>
      </c>
    </row>
    <row r="14" spans="1:25" x14ac:dyDescent="0.2">
      <c r="A14" s="6" t="s">
        <v>2</v>
      </c>
      <c r="B14" s="5" t="s">
        <v>365</v>
      </c>
      <c r="C14" s="90"/>
      <c r="D14" s="76">
        <f>投入係数表!M14</f>
        <v>7.8705648180274288E-3</v>
      </c>
      <c r="E14" s="77">
        <f t="shared" si="0"/>
        <v>0.7870564818027429</v>
      </c>
      <c r="F14" s="76">
        <f>分析係数表!C17</f>
        <v>4.6514856984171016E-2</v>
      </c>
      <c r="G14" s="77">
        <f t="shared" si="1"/>
        <v>3.6609819689519381E-2</v>
      </c>
      <c r="H14" s="77">
        <v>4.430182563452123E-2</v>
      </c>
      <c r="I14" s="77">
        <f t="shared" si="2"/>
        <v>4.430182563452123E-2</v>
      </c>
      <c r="J14" s="76">
        <f>分析係数表!G17</f>
        <v>0.21533442088091354</v>
      </c>
      <c r="K14" s="78">
        <f t="shared" si="3"/>
        <v>9.5397079669768386E-3</v>
      </c>
      <c r="L14" s="79"/>
      <c r="M14" s="80"/>
      <c r="N14" s="81">
        <f>分析係数表!H17</f>
        <v>2.6953171973677116E-3</v>
      </c>
      <c r="O14" s="82">
        <f t="shared" si="4"/>
        <v>4.7152434095906741E-2</v>
      </c>
      <c r="P14" s="76">
        <f>分析係数表!C17</f>
        <v>4.6514856984171016E-2</v>
      </c>
      <c r="Q14" s="82">
        <f t="shared" si="5"/>
        <v>2.1932887284266513E-3</v>
      </c>
      <c r="R14" s="83">
        <v>3.7175287283199004E-3</v>
      </c>
      <c r="S14" s="84">
        <f t="shared" si="6"/>
        <v>4.8019354362841132E-2</v>
      </c>
      <c r="T14" s="85">
        <f>分析係数表!F17</f>
        <v>0.33325565136331858</v>
      </c>
      <c r="U14" s="86">
        <f t="shared" si="7"/>
        <v>1.6002721216234635E-2</v>
      </c>
      <c r="V14" s="87">
        <f>分析係数表!D17</f>
        <v>4.8240503379165696E-2</v>
      </c>
      <c r="W14" s="167">
        <f t="shared" si="8"/>
        <v>0</v>
      </c>
      <c r="X14" s="76">
        <f>分析係数表!E17</f>
        <v>4.8939641109298535E-2</v>
      </c>
      <c r="Y14" s="166">
        <f t="shared" si="9"/>
        <v>0</v>
      </c>
    </row>
    <row r="15" spans="1:25" x14ac:dyDescent="0.2">
      <c r="A15" s="6" t="s">
        <v>3</v>
      </c>
      <c r="B15" s="5" t="s">
        <v>31</v>
      </c>
      <c r="C15" s="75">
        <f>最終需要_まとめ!C16</f>
        <v>100</v>
      </c>
      <c r="D15" s="76">
        <f>投入係数表!M15</f>
        <v>8.6977958766275273E-2</v>
      </c>
      <c r="E15" s="77">
        <f t="shared" si="0"/>
        <v>8.6977958766275272</v>
      </c>
      <c r="F15" s="76">
        <f>分析係数表!C18</f>
        <v>0.85217062328572779</v>
      </c>
      <c r="G15" s="77">
        <f t="shared" si="1"/>
        <v>7.4120061333977132</v>
      </c>
      <c r="H15" s="77">
        <v>8.0605291105945351</v>
      </c>
      <c r="I15" s="77">
        <f t="shared" si="2"/>
        <v>108.06052911059453</v>
      </c>
      <c r="J15" s="76">
        <f>分析係数表!G18</f>
        <v>0.21571921623052903</v>
      </c>
      <c r="K15" s="78">
        <f t="shared" si="3"/>
        <v>23.310732645193717</v>
      </c>
      <c r="L15" s="79"/>
      <c r="M15" s="80"/>
      <c r="N15" s="81">
        <f>分析係数表!H18</f>
        <v>4.022242586841047E-4</v>
      </c>
      <c r="O15" s="82">
        <f t="shared" si="4"/>
        <v>7.0365940112353141E-3</v>
      </c>
      <c r="P15" s="76">
        <f>分析係数表!C18</f>
        <v>0.85217062328572779</v>
      </c>
      <c r="Q15" s="82">
        <f t="shared" si="5"/>
        <v>5.9963787043630168E-3</v>
      </c>
      <c r="R15" s="83">
        <v>1.5286188726413907E-2</v>
      </c>
      <c r="S15" s="84">
        <f t="shared" si="6"/>
        <v>108.07581529932095</v>
      </c>
      <c r="T15" s="85">
        <f>分析係数表!F18</f>
        <v>0.45957889739047864</v>
      </c>
      <c r="U15" s="86">
        <f t="shared" si="7"/>
        <v>49.669364029838945</v>
      </c>
      <c r="V15" s="87">
        <f>分析係数表!D18</f>
        <v>2.6460437172440239E-2</v>
      </c>
      <c r="W15" s="167">
        <f t="shared" si="8"/>
        <v>3</v>
      </c>
      <c r="X15" s="76">
        <f>分析係数表!E18</f>
        <v>2.8487427183579554E-2</v>
      </c>
      <c r="Y15" s="166">
        <f t="shared" si="9"/>
        <v>3</v>
      </c>
    </row>
    <row r="16" spans="1:25" x14ac:dyDescent="0.2">
      <c r="A16" s="6" t="s">
        <v>4</v>
      </c>
      <c r="B16" s="5" t="s">
        <v>32</v>
      </c>
      <c r="C16" s="90"/>
      <c r="D16" s="76">
        <f>投入係数表!M16</f>
        <v>8.4183999561731893E-3</v>
      </c>
      <c r="E16" s="77">
        <f t="shared" si="0"/>
        <v>0.84183999561731893</v>
      </c>
      <c r="F16" s="76">
        <f>分析係数表!C19</f>
        <v>5.907451152740395E-2</v>
      </c>
      <c r="G16" s="77">
        <f t="shared" si="1"/>
        <v>4.9731286525324998E-2</v>
      </c>
      <c r="H16" s="77">
        <v>5.9144450323805081E-2</v>
      </c>
      <c r="I16" s="77">
        <f t="shared" si="2"/>
        <v>5.9144450323805081E-2</v>
      </c>
      <c r="J16" s="76">
        <f>分析係数表!G19</f>
        <v>5.7619514930604236E-2</v>
      </c>
      <c r="K16" s="78">
        <f t="shared" si="3"/>
        <v>3.4078745384948676E-3</v>
      </c>
      <c r="L16" s="79"/>
      <c r="M16" s="80"/>
      <c r="N16" s="81">
        <f>分析係数表!H19</f>
        <v>-1.036660460526043E-4</v>
      </c>
      <c r="O16" s="82">
        <f t="shared" si="4"/>
        <v>-1.8135551575348746E-3</v>
      </c>
      <c r="P16" s="76">
        <f>分析係数表!C19</f>
        <v>5.907451152740395E-2</v>
      </c>
      <c r="Q16" s="82">
        <f t="shared" si="5"/>
        <v>-1.0713488505937683E-4</v>
      </c>
      <c r="R16" s="83">
        <v>2.6748119878739E-4</v>
      </c>
      <c r="S16" s="84">
        <f t="shared" si="6"/>
        <v>5.941193152259247E-2</v>
      </c>
      <c r="T16" s="85">
        <f>分析係数表!F19</f>
        <v>0.24001121547735876</v>
      </c>
      <c r="U16" s="86">
        <f t="shared" si="7"/>
        <v>1.4259529898595025E-2</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投入係数表!M17</f>
        <v>1.0317561768411827E-2</v>
      </c>
      <c r="E17" s="77">
        <f t="shared" si="0"/>
        <v>1.0317561768411827</v>
      </c>
      <c r="F17" s="76">
        <f>分析係数表!C20</f>
        <v>0.1238117647058824</v>
      </c>
      <c r="G17" s="77">
        <f t="shared" si="1"/>
        <v>0.12774355300090132</v>
      </c>
      <c r="H17" s="77">
        <v>0.14888301903566736</v>
      </c>
      <c r="I17" s="77">
        <f t="shared" si="2"/>
        <v>0.14888301903566736</v>
      </c>
      <c r="J17" s="76">
        <f>分析係数表!G20</f>
        <v>0.1000078622533218</v>
      </c>
      <c r="K17" s="78">
        <f t="shared" si="3"/>
        <v>1.4889472459577708E-2</v>
      </c>
      <c r="L17" s="79"/>
      <c r="M17" s="80"/>
      <c r="N17" s="81">
        <f>分析係数表!H20</f>
        <v>5.0174366289460479E-4</v>
      </c>
      <c r="O17" s="82">
        <f t="shared" si="4"/>
        <v>8.7776069624687925E-3</v>
      </c>
      <c r="P17" s="76">
        <f>分析係数表!C20</f>
        <v>0.1238117647058824</v>
      </c>
      <c r="Q17" s="82">
        <f t="shared" si="5"/>
        <v>1.0867710079179012E-3</v>
      </c>
      <c r="R17" s="83">
        <v>2.0029225655872071E-3</v>
      </c>
      <c r="S17" s="84">
        <f t="shared" si="6"/>
        <v>0.15088594160125457</v>
      </c>
      <c r="T17" s="85">
        <f>分析係数表!F20</f>
        <v>0.22289488167308752</v>
      </c>
      <c r="U17" s="86">
        <f t="shared" si="7"/>
        <v>3.3631704099344031E-2</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投入係数表!M18</f>
        <v>1.1048008619272839E-2</v>
      </c>
      <c r="E18" s="77">
        <f t="shared" si="0"/>
        <v>1.104800861927284</v>
      </c>
      <c r="F18" s="76">
        <f>分析係数表!C21</f>
        <v>0.10123797610317908</v>
      </c>
      <c r="G18" s="77">
        <f t="shared" si="1"/>
        <v>0.11184780325856603</v>
      </c>
      <c r="H18" s="77">
        <v>0.13173762363266328</v>
      </c>
      <c r="I18" s="77">
        <f t="shared" si="2"/>
        <v>0.13173762363266328</v>
      </c>
      <c r="J18" s="76">
        <f>分析係数表!G21</f>
        <v>0.28509532062391679</v>
      </c>
      <c r="K18" s="78">
        <f t="shared" si="3"/>
        <v>3.7557780047787016E-2</v>
      </c>
      <c r="L18" s="79"/>
      <c r="M18" s="80"/>
      <c r="N18" s="81">
        <f>分析係数表!H21</f>
        <v>8.3762165210504269E-4</v>
      </c>
      <c r="O18" s="82">
        <f t="shared" si="4"/>
        <v>1.4653525672881786E-2</v>
      </c>
      <c r="P18" s="76">
        <f>分析係数表!C21</f>
        <v>0.10123797610317908</v>
      </c>
      <c r="Q18" s="82">
        <f t="shared" si="5"/>
        <v>1.4834932818985273E-3</v>
      </c>
      <c r="R18" s="83">
        <v>3.3888815336764657E-3</v>
      </c>
      <c r="S18" s="84">
        <f t="shared" si="6"/>
        <v>0.13512650516633976</v>
      </c>
      <c r="T18" s="85">
        <f>分析係数表!F21</f>
        <v>0.42576545349508954</v>
      </c>
      <c r="U18" s="86">
        <f t="shared" si="7"/>
        <v>5.7532197751353209E-2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投入係数表!M19</f>
        <v>2.2461240663976187E-3</v>
      </c>
      <c r="E19" s="77">
        <f t="shared" si="0"/>
        <v>0.22461240663976187</v>
      </c>
      <c r="F19" s="76">
        <f>分析係数表!C22</f>
        <v>0.18558159091777837</v>
      </c>
      <c r="G19" s="77">
        <f t="shared" si="1"/>
        <v>4.1683927764077977E-2</v>
      </c>
      <c r="H19" s="77">
        <v>5.1844589699533768E-2</v>
      </c>
      <c r="I19" s="77">
        <f t="shared" si="2"/>
        <v>5.1844589699533768E-2</v>
      </c>
      <c r="J19" s="76">
        <f>分析係数表!G22</f>
        <v>0.19466002478672587</v>
      </c>
      <c r="K19" s="78">
        <f t="shared" si="3"/>
        <v>1.0092069115968876E-2</v>
      </c>
      <c r="L19" s="79"/>
      <c r="M19" s="80"/>
      <c r="N19" s="81">
        <f>分析係数表!H22</f>
        <v>4.1466418421041717E-5</v>
      </c>
      <c r="O19" s="82">
        <f t="shared" si="4"/>
        <v>7.2542206301394983E-4</v>
      </c>
      <c r="P19" s="76">
        <f>分析係数表!C22</f>
        <v>0.18558159091777837</v>
      </c>
      <c r="Q19" s="82">
        <f t="shared" si="5"/>
        <v>1.3462498054098569E-4</v>
      </c>
      <c r="R19" s="83">
        <v>1.2283513623186381E-3</v>
      </c>
      <c r="S19" s="84">
        <f t="shared" si="6"/>
        <v>5.3072941061852404E-2</v>
      </c>
      <c r="T19" s="85">
        <f>分析係数表!F22</f>
        <v>0.41305594660826944</v>
      </c>
      <c r="U19" s="86">
        <f t="shared" si="7"/>
        <v>2.1922093909588339E-2</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投入係数表!M20</f>
        <v>1.4243713591789778E-3</v>
      </c>
      <c r="E20" s="77">
        <f t="shared" si="0"/>
        <v>0.14243713591789778</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4.3525323780836987E-4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投入係数表!M21</f>
        <v>0</v>
      </c>
      <c r="E21" s="77">
        <f t="shared" si="0"/>
        <v>0</v>
      </c>
      <c r="F21" s="76">
        <f>分析係数表!C24</f>
        <v>0.34092150792205422</v>
      </c>
      <c r="G21" s="77">
        <f t="shared" si="1"/>
        <v>0</v>
      </c>
      <c r="H21" s="77">
        <v>5.7875342370086232E-3</v>
      </c>
      <c r="I21" s="77">
        <f t="shared" si="2"/>
        <v>5.7875342370086232E-3</v>
      </c>
      <c r="J21" s="76">
        <f>分析係数表!G24</f>
        <v>0.20813165537270087</v>
      </c>
      <c r="K21" s="78">
        <f t="shared" si="3"/>
        <v>1.2045690812747861E-3</v>
      </c>
      <c r="L21" s="79"/>
      <c r="M21" s="80"/>
      <c r="N21" s="81">
        <f>分析係数表!H24</f>
        <v>3.0270485447360455E-4</v>
      </c>
      <c r="O21" s="82">
        <f t="shared" si="4"/>
        <v>5.295581060001834E-3</v>
      </c>
      <c r="P21" s="76">
        <f>分析係数表!C24</f>
        <v>0.34092150792205422</v>
      </c>
      <c r="Q21" s="82">
        <f t="shared" si="5"/>
        <v>1.8053774802992955E-3</v>
      </c>
      <c r="R21" s="83">
        <v>6.1445837761165785E-3</v>
      </c>
      <c r="S21" s="84">
        <f t="shared" si="6"/>
        <v>1.1932118013125201E-2</v>
      </c>
      <c r="T21" s="85">
        <f>分析係数表!F24</f>
        <v>0.39206195546950628</v>
      </c>
      <c r="U21" s="86">
        <f t="shared" si="7"/>
        <v>4.6781295211187866E-3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投入係数表!M22</f>
        <v>0</v>
      </c>
      <c r="E22" s="77">
        <f t="shared" si="0"/>
        <v>0</v>
      </c>
      <c r="F22" s="76">
        <f>分析係数表!C25</f>
        <v>1.146867511126326E-2</v>
      </c>
      <c r="G22" s="77">
        <f t="shared" si="1"/>
        <v>0</v>
      </c>
      <c r="H22" s="77">
        <v>4.1293285793108465E-4</v>
      </c>
      <c r="I22" s="77">
        <f t="shared" si="2"/>
        <v>4.1293285793108465E-4</v>
      </c>
      <c r="J22" s="76">
        <f>分析係数表!G25</f>
        <v>0.19668246445497631</v>
      </c>
      <c r="K22" s="78">
        <f t="shared" si="3"/>
        <v>8.1216652152322341E-5</v>
      </c>
      <c r="L22" s="79"/>
      <c r="M22" s="80"/>
      <c r="N22" s="81">
        <f>分析係数表!H25</f>
        <v>4.6442388631566723E-4</v>
      </c>
      <c r="O22" s="82">
        <f t="shared" si="4"/>
        <v>8.1247271057562371E-3</v>
      </c>
      <c r="P22" s="76">
        <f>分析係数表!C25</f>
        <v>1.146867511126326E-2</v>
      </c>
      <c r="Q22" s="82">
        <f t="shared" si="5"/>
        <v>9.3179855543592537E-5</v>
      </c>
      <c r="R22" s="83">
        <v>2.2172500835637742E-4</v>
      </c>
      <c r="S22" s="84">
        <f t="shared" si="6"/>
        <v>6.3465786628746207E-4</v>
      </c>
      <c r="T22" s="85">
        <f>分析係数表!F25</f>
        <v>0.34834123222748814</v>
      </c>
      <c r="U22" s="86">
        <f t="shared" si="7"/>
        <v>2.2107750318544294E-4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投入係数表!M23</f>
        <v>5.4783513814576065E-5</v>
      </c>
      <c r="E23" s="77">
        <f t="shared" si="0"/>
        <v>5.4783513814576062E-3</v>
      </c>
      <c r="F23" s="76">
        <f>分析係数表!C26</f>
        <v>9.1946569835300251E-2</v>
      </c>
      <c r="G23" s="77">
        <f t="shared" si="1"/>
        <v>5.0371561787750541E-4</v>
      </c>
      <c r="H23" s="77">
        <v>3.0130068814357793E-3</v>
      </c>
      <c r="I23" s="77">
        <f t="shared" si="2"/>
        <v>3.0130068814357793E-3</v>
      </c>
      <c r="J23" s="76">
        <f>分析係数表!G26</f>
        <v>0.19627813403747013</v>
      </c>
      <c r="K23" s="78">
        <f t="shared" si="3"/>
        <v>5.913873685302718E-4</v>
      </c>
      <c r="L23" s="79"/>
      <c r="M23" s="80"/>
      <c r="N23" s="81">
        <f>分析係数表!H26</f>
        <v>9.5289829531553863E-3</v>
      </c>
      <c r="O23" s="82">
        <f t="shared" si="4"/>
        <v>0.16670199008060566</v>
      </c>
      <c r="P23" s="76">
        <f>分析係数表!C26</f>
        <v>9.1946569835300251E-2</v>
      </c>
      <c r="Q23" s="82">
        <f t="shared" si="5"/>
        <v>1.5327676172629938E-2</v>
      </c>
      <c r="R23" s="83">
        <v>1.6000307126447691E-2</v>
      </c>
      <c r="S23" s="84">
        <f t="shared" si="6"/>
        <v>1.9013314007883472E-2</v>
      </c>
      <c r="T23" s="85">
        <f>分析係数表!F26</f>
        <v>0.33471645919778698</v>
      </c>
      <c r="U23" s="86">
        <f t="shared" si="7"/>
        <v>6.3640691423344393E-3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投入係数表!M24</f>
        <v>1.8261171271525357E-5</v>
      </c>
      <c r="E24" s="77">
        <f t="shared" si="0"/>
        <v>1.8261171271525358E-3</v>
      </c>
      <c r="F24" s="76">
        <f>分析係数表!C27</f>
        <v>2.4623475974181241E-2</v>
      </c>
      <c r="G24" s="77">
        <f t="shared" si="1"/>
        <v>4.4965351206481338E-5</v>
      </c>
      <c r="H24" s="77">
        <v>2.1223295377250666E-4</v>
      </c>
      <c r="I24" s="77">
        <f t="shared" si="2"/>
        <v>2.1223295377250666E-4</v>
      </c>
      <c r="J24" s="76">
        <f>分析係数表!G27</f>
        <v>0.16949152542372881</v>
      </c>
      <c r="K24" s="78">
        <f t="shared" si="3"/>
        <v>3.5971687080085872E-5</v>
      </c>
      <c r="L24" s="79"/>
      <c r="M24" s="80"/>
      <c r="N24" s="81">
        <f>分析係数表!H27</f>
        <v>1.0092926243681554E-2</v>
      </c>
      <c r="O24" s="82">
        <f t="shared" si="4"/>
        <v>0.17656773013759539</v>
      </c>
      <c r="P24" s="76">
        <f>分析係数表!C27</f>
        <v>2.4623475974181241E-2</v>
      </c>
      <c r="Q24" s="82">
        <f t="shared" si="5"/>
        <v>4.347711260858797E-3</v>
      </c>
      <c r="R24" s="83">
        <v>4.3929764570001814E-3</v>
      </c>
      <c r="S24" s="84">
        <f t="shared" si="6"/>
        <v>4.6052094107726883E-3</v>
      </c>
      <c r="T24" s="85">
        <f>分析係数表!F27</f>
        <v>0.31826741996233521</v>
      </c>
      <c r="U24" s="86">
        <f t="shared" si="7"/>
        <v>1.4656881175528894E-3</v>
      </c>
      <c r="V24" s="87">
        <f>分析係数表!D27</f>
        <v>0</v>
      </c>
      <c r="W24" s="167">
        <f t="shared" si="8"/>
        <v>0</v>
      </c>
      <c r="X24" s="76">
        <f>分析係数表!E27</f>
        <v>0</v>
      </c>
      <c r="Y24" s="166">
        <f t="shared" si="9"/>
        <v>0</v>
      </c>
    </row>
    <row r="25" spans="1:25" x14ac:dyDescent="0.2">
      <c r="A25" s="6" t="s">
        <v>13</v>
      </c>
      <c r="B25" s="5" t="s">
        <v>192</v>
      </c>
      <c r="C25" s="90"/>
      <c r="D25" s="76">
        <f>投入係数表!M25</f>
        <v>0</v>
      </c>
      <c r="E25" s="77">
        <f t="shared" si="0"/>
        <v>0</v>
      </c>
      <c r="F25" s="76">
        <f>分析係数表!C28</f>
        <v>0.10144304574762053</v>
      </c>
      <c r="G25" s="77">
        <f t="shared" si="1"/>
        <v>0</v>
      </c>
      <c r="H25" s="77">
        <v>7.896562682043794E-3</v>
      </c>
      <c r="I25" s="77">
        <f t="shared" si="2"/>
        <v>7.896562682043794E-3</v>
      </c>
      <c r="J25" s="76">
        <f>分析係数表!G28</f>
        <v>0.12483493265252223</v>
      </c>
      <c r="K25" s="78">
        <f t="shared" si="3"/>
        <v>9.8576687059935726E-4</v>
      </c>
      <c r="L25" s="79"/>
      <c r="M25" s="80"/>
      <c r="N25" s="81">
        <f>分析係数表!H28</f>
        <v>1.8805020753942421E-2</v>
      </c>
      <c r="O25" s="82">
        <f t="shared" si="4"/>
        <v>0.3289789055768263</v>
      </c>
      <c r="P25" s="76">
        <f>分析係数表!C28</f>
        <v>0.10144304574762053</v>
      </c>
      <c r="Q25" s="82">
        <f t="shared" si="5"/>
        <v>3.3372622168432127E-2</v>
      </c>
      <c r="R25" s="83">
        <v>3.6316803504464833E-2</v>
      </c>
      <c r="S25" s="84">
        <f t="shared" si="6"/>
        <v>4.4213366186508625E-2</v>
      </c>
      <c r="T25" s="85">
        <f>分析係数表!F28</f>
        <v>0.21348710273791707</v>
      </c>
      <c r="U25" s="86">
        <f t="shared" si="7"/>
        <v>9.4389834494483151E-3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投入係数表!M26</f>
        <v>1.026277825459725E-2</v>
      </c>
      <c r="E26" s="77">
        <f t="shared" si="0"/>
        <v>1.0262778254597249</v>
      </c>
      <c r="F26" s="76">
        <f>分析係数表!C29</f>
        <v>0.10401376146788988</v>
      </c>
      <c r="G26" s="77">
        <f t="shared" si="1"/>
        <v>0.10674701693715255</v>
      </c>
      <c r="H26" s="77">
        <v>0.13091748509436227</v>
      </c>
      <c r="I26" s="77">
        <f t="shared" si="2"/>
        <v>0.13091748509436227</v>
      </c>
      <c r="J26" s="76">
        <f>分析係数表!G29</f>
        <v>0.26193840067815766</v>
      </c>
      <c r="K26" s="78">
        <f t="shared" si="3"/>
        <v>3.4292316666423794E-2</v>
      </c>
      <c r="L26" s="79"/>
      <c r="M26" s="80"/>
      <c r="N26" s="81">
        <f>分析係数表!H29</f>
        <v>9.1640784710502205E-3</v>
      </c>
      <c r="O26" s="82">
        <f t="shared" si="4"/>
        <v>0.16031827592608291</v>
      </c>
      <c r="P26" s="76">
        <f>分析係数表!C29</f>
        <v>0.10401376146788988</v>
      </c>
      <c r="Q26" s="82">
        <f t="shared" si="5"/>
        <v>1.6675306911118942E-2</v>
      </c>
      <c r="R26" s="83">
        <v>2.3135875241160189E-2</v>
      </c>
      <c r="S26" s="84">
        <f t="shared" si="6"/>
        <v>0.15405336033552247</v>
      </c>
      <c r="T26" s="85">
        <f>分析係数表!F29</f>
        <v>0.46764622774795139</v>
      </c>
      <c r="U26" s="86">
        <f t="shared" si="7"/>
        <v>7.2042472832802962E-2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投入係数表!M27</f>
        <v>5.7157466079874363E-3</v>
      </c>
      <c r="E27" s="77">
        <f t="shared" si="0"/>
        <v>0.57157466079874364</v>
      </c>
      <c r="F27" s="76">
        <f>分析係数表!C30</f>
        <v>1</v>
      </c>
      <c r="G27" s="77">
        <f t="shared" si="1"/>
        <v>0.57157466079874364</v>
      </c>
      <c r="H27" s="77">
        <v>0.73628284925332932</v>
      </c>
      <c r="I27" s="77">
        <f t="shared" si="2"/>
        <v>0.73628284925332932</v>
      </c>
      <c r="J27" s="76">
        <f>分析係数表!G30</f>
        <v>0.34450655250415957</v>
      </c>
      <c r="K27" s="78">
        <f t="shared" si="3"/>
        <v>0.25365426606420433</v>
      </c>
      <c r="L27" s="79"/>
      <c r="M27" s="80"/>
      <c r="N27" s="81">
        <f>分析係数表!H30</f>
        <v>0</v>
      </c>
      <c r="O27" s="82">
        <f t="shared" si="4"/>
        <v>0</v>
      </c>
      <c r="P27" s="76">
        <f>分析係数表!C30</f>
        <v>1</v>
      </c>
      <c r="Q27" s="82">
        <f t="shared" si="5"/>
        <v>0</v>
      </c>
      <c r="R27" s="83">
        <v>6.6148940010251747E-2</v>
      </c>
      <c r="S27" s="84">
        <f t="shared" si="6"/>
        <v>0.80243178926358105</v>
      </c>
      <c r="T27" s="85">
        <f>分析係数表!F30</f>
        <v>0.44048531528668372</v>
      </c>
      <c r="U27" s="86">
        <f t="shared" si="7"/>
        <v>0.35345941968982625</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投入係数表!M28</f>
        <v>5.7887912930735377E-2</v>
      </c>
      <c r="E28" s="77">
        <f t="shared" si="0"/>
        <v>5.7887912930735377</v>
      </c>
      <c r="F28" s="76">
        <f>分析係数表!C31</f>
        <v>0.93997640825324391</v>
      </c>
      <c r="G28" s="77">
        <f t="shared" si="1"/>
        <v>5.4413272477909151</v>
      </c>
      <c r="H28" s="77">
        <v>6.6544733864552379</v>
      </c>
      <c r="I28" s="77">
        <f t="shared" si="2"/>
        <v>6.6544733864552379</v>
      </c>
      <c r="J28" s="76">
        <f>分析係数表!G31</f>
        <v>7.0890110114609078E-2</v>
      </c>
      <c r="K28" s="78">
        <f t="shared" si="3"/>
        <v>0.4717363511205474</v>
      </c>
      <c r="L28" s="79"/>
      <c r="M28" s="80"/>
      <c r="N28" s="81">
        <f>分析係数表!H31</f>
        <v>0.11755729622365327</v>
      </c>
      <c r="O28" s="82">
        <f t="shared" si="4"/>
        <v>2.0565715486445475</v>
      </c>
      <c r="P28" s="76">
        <f>分析係数表!C31</f>
        <v>0.93997640825324391</v>
      </c>
      <c r="Q28" s="82">
        <f t="shared" si="5"/>
        <v>1.9331287376107134</v>
      </c>
      <c r="R28" s="83">
        <v>2.2293988946014451</v>
      </c>
      <c r="S28" s="84">
        <f t="shared" si="6"/>
        <v>8.8838722810566821</v>
      </c>
      <c r="T28" s="85">
        <f>分析係数表!F31</f>
        <v>0.34466485525751295</v>
      </c>
      <c r="U28" s="86">
        <f t="shared" si="7"/>
        <v>3.0619585538766327</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投入係数表!M29</f>
        <v>1.2965431602783002E-3</v>
      </c>
      <c r="E29" s="77">
        <f t="shared" si="0"/>
        <v>0.12965431602783004</v>
      </c>
      <c r="F29" s="76">
        <f>分析係数表!C32</f>
        <v>1</v>
      </c>
      <c r="G29" s="77">
        <f t="shared" si="1"/>
        <v>0.12965431602783004</v>
      </c>
      <c r="H29" s="77">
        <v>0.17402017658556893</v>
      </c>
      <c r="I29" s="77">
        <f t="shared" si="2"/>
        <v>0.17402017658556893</v>
      </c>
      <c r="J29" s="76">
        <f>分析係数表!G32</f>
        <v>0.14022787028921999</v>
      </c>
      <c r="K29" s="78">
        <f t="shared" si="3"/>
        <v>2.4402478749948317E-2</v>
      </c>
      <c r="L29" s="79"/>
      <c r="M29" s="80"/>
      <c r="N29" s="81">
        <f>分析係数表!H32</f>
        <v>5.7721254442090076E-3</v>
      </c>
      <c r="O29" s="82">
        <f t="shared" si="4"/>
        <v>0.10097875117154183</v>
      </c>
      <c r="P29" s="76">
        <f>分析係数表!C32</f>
        <v>1</v>
      </c>
      <c r="Q29" s="82">
        <f t="shared" si="5"/>
        <v>0.10097875117154183</v>
      </c>
      <c r="R29" s="83">
        <v>0.13206481685561891</v>
      </c>
      <c r="S29" s="84">
        <f t="shared" si="6"/>
        <v>0.30608499344118784</v>
      </c>
      <c r="T29" s="85">
        <f>分析係数表!F32</f>
        <v>0.48261758691206547</v>
      </c>
      <c r="U29" s="86">
        <f t="shared" si="7"/>
        <v>0.14772200092458146</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投入係数表!M30</f>
        <v>2.0269900111393145E-3</v>
      </c>
      <c r="E30" s="77">
        <f t="shared" si="0"/>
        <v>0.20269900111393147</v>
      </c>
      <c r="F30" s="76">
        <f>分析係数表!C33</f>
        <v>0.67109402306885713</v>
      </c>
      <c r="G30" s="77">
        <f t="shared" si="1"/>
        <v>0.13603008812958703</v>
      </c>
      <c r="H30" s="77">
        <v>0.21245981772673303</v>
      </c>
      <c r="I30" s="77">
        <f t="shared" si="2"/>
        <v>0.21245981772673303</v>
      </c>
      <c r="J30" s="76">
        <f>分析係数表!G33</f>
        <v>0.50883575883575882</v>
      </c>
      <c r="K30" s="78">
        <f t="shared" si="3"/>
        <v>0.10810715257508921</v>
      </c>
      <c r="L30" s="79"/>
      <c r="M30" s="80"/>
      <c r="N30" s="81">
        <f>分析係数表!H33</f>
        <v>8.6664814499977198E-4</v>
      </c>
      <c r="O30" s="82">
        <f t="shared" si="4"/>
        <v>1.5161321116991552E-2</v>
      </c>
      <c r="P30" s="76">
        <f>分析係数表!C33</f>
        <v>0.67109402306885713</v>
      </c>
      <c r="Q30" s="82">
        <f t="shared" si="5"/>
        <v>1.0174671983440679E-2</v>
      </c>
      <c r="R30" s="83">
        <v>4.4052124815999273E-2</v>
      </c>
      <c r="S30" s="84">
        <f t="shared" si="6"/>
        <v>0.2565119425427323</v>
      </c>
      <c r="T30" s="85">
        <f>分析係数表!F33</f>
        <v>0.64656964656964655</v>
      </c>
      <c r="U30" s="86">
        <f t="shared" si="7"/>
        <v>0.16585283603074791</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投入係数表!M31</f>
        <v>3.8512810211646972E-2</v>
      </c>
      <c r="E31" s="77">
        <f t="shared" si="0"/>
        <v>3.8512810211646973</v>
      </c>
      <c r="F31" s="76">
        <f>分析係数表!C34</f>
        <v>0.15699510206111233</v>
      </c>
      <c r="G31" s="77">
        <f t="shared" si="1"/>
        <v>0.60463225698377654</v>
      </c>
      <c r="H31" s="77">
        <v>0.71432088933132554</v>
      </c>
      <c r="I31" s="77">
        <f t="shared" si="2"/>
        <v>0.71432088933132554</v>
      </c>
      <c r="J31" s="76">
        <f>分析係数表!G34</f>
        <v>0.42474206923151092</v>
      </c>
      <c r="K31" s="78">
        <f t="shared" si="3"/>
        <v>0.30340213262988031</v>
      </c>
      <c r="L31" s="79"/>
      <c r="M31" s="80"/>
      <c r="N31" s="81">
        <f>分析係数表!H34</f>
        <v>0.14441094879311989</v>
      </c>
      <c r="O31" s="82">
        <f t="shared" si="4"/>
        <v>2.5263548766523818</v>
      </c>
      <c r="P31" s="76">
        <f>分析係数表!C34</f>
        <v>0.15699510206111233</v>
      </c>
      <c r="Q31" s="82">
        <f t="shared" si="5"/>
        <v>0.39662534170262953</v>
      </c>
      <c r="R31" s="83">
        <v>0.43088665538018783</v>
      </c>
      <c r="S31" s="84">
        <f t="shared" si="6"/>
        <v>1.1452075447115133</v>
      </c>
      <c r="T31" s="85">
        <f>分析係数表!F34</f>
        <v>0.69954681322919676</v>
      </c>
      <c r="U31" s="86">
        <f t="shared" si="7"/>
        <v>0.80112628838897204</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投入係数表!M32</f>
        <v>1.0792352221471485E-2</v>
      </c>
      <c r="E32" s="77">
        <f t="shared" si="0"/>
        <v>1.0792352221471484</v>
      </c>
      <c r="F32" s="76">
        <f>分析係数表!C35</f>
        <v>0.39629748357108507</v>
      </c>
      <c r="G32" s="77">
        <f t="shared" si="1"/>
        <v>0.42769820271819592</v>
      </c>
      <c r="H32" s="77">
        <v>0.57018606020120766</v>
      </c>
      <c r="I32" s="77">
        <f t="shared" si="2"/>
        <v>0.57018606020120766</v>
      </c>
      <c r="J32" s="76">
        <f>分析係数表!G35</f>
        <v>0.3138388625592417</v>
      </c>
      <c r="K32" s="78">
        <f t="shared" si="3"/>
        <v>0.17894654458068232</v>
      </c>
      <c r="L32" s="79"/>
      <c r="M32" s="80"/>
      <c r="N32" s="81">
        <f>分析係数表!H35</f>
        <v>5.4188315592617317E-2</v>
      </c>
      <c r="O32" s="82">
        <f t="shared" si="4"/>
        <v>0.94798155194662959</v>
      </c>
      <c r="P32" s="76">
        <f>分析係数表!C35</f>
        <v>0.39629748357108507</v>
      </c>
      <c r="Q32" s="82">
        <f t="shared" si="5"/>
        <v>0.37568270350826116</v>
      </c>
      <c r="R32" s="83">
        <v>0.49649818791433159</v>
      </c>
      <c r="S32" s="84">
        <f t="shared" si="6"/>
        <v>1.0666842481155392</v>
      </c>
      <c r="T32" s="85">
        <f>分析係数表!F35</f>
        <v>0.64417061611374404</v>
      </c>
      <c r="U32" s="86">
        <f t="shared" si="7"/>
        <v>0.68712664930741274</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投入係数表!M33</f>
        <v>2.3009075802121947E-3</v>
      </c>
      <c r="E33" s="77">
        <f t="shared" si="0"/>
        <v>0.23009075802121948</v>
      </c>
      <c r="F33" s="76">
        <f>分析係数表!C36</f>
        <v>0.84710123832769779</v>
      </c>
      <c r="G33" s="77">
        <f t="shared" si="1"/>
        <v>0.1949101660475337</v>
      </c>
      <c r="H33" s="77">
        <v>0.30997180372182259</v>
      </c>
      <c r="I33" s="77">
        <f t="shared" si="2"/>
        <v>0.30997180372182259</v>
      </c>
      <c r="J33" s="76">
        <f>分析係数表!G36</f>
        <v>4.8807645912591631E-2</v>
      </c>
      <c r="K33" s="78">
        <f t="shared" si="3"/>
        <v>1.512899403894207E-2</v>
      </c>
      <c r="L33" s="79"/>
      <c r="M33" s="80"/>
      <c r="N33" s="81">
        <f>分析係数表!H36</f>
        <v>0.16462168113153564</v>
      </c>
      <c r="O33" s="82">
        <f t="shared" si="4"/>
        <v>2.8799255901653811</v>
      </c>
      <c r="P33" s="76">
        <f>分析係数表!C36</f>
        <v>0.84710123832769779</v>
      </c>
      <c r="Q33" s="82">
        <f t="shared" si="5"/>
        <v>2.4395885337207202</v>
      </c>
      <c r="R33" s="83">
        <v>2.5324428349064871</v>
      </c>
      <c r="S33" s="84">
        <f t="shared" si="6"/>
        <v>2.8424146386283096</v>
      </c>
      <c r="T33" s="85">
        <f>分析係数表!F36</f>
        <v>0.84954068850329401</v>
      </c>
      <c r="U33" s="86">
        <f t="shared" si="7"/>
        <v>2.4147468891121355</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投入係数表!M34</f>
        <v>4.556162232245576E-2</v>
      </c>
      <c r="E34" s="77">
        <f t="shared" si="0"/>
        <v>4.5561622322455761</v>
      </c>
      <c r="F34" s="76">
        <f>分析係数表!C37</f>
        <v>0.28253997483350213</v>
      </c>
      <c r="G34" s="77">
        <f t="shared" si="1"/>
        <v>1.2872979624360179</v>
      </c>
      <c r="H34" s="77">
        <v>1.5280237963291203</v>
      </c>
      <c r="I34" s="77">
        <f t="shared" si="2"/>
        <v>1.5280237963291203</v>
      </c>
      <c r="J34" s="76">
        <f>分析係数表!G37</f>
        <v>0.45113451763349577</v>
      </c>
      <c r="K34" s="78">
        <f t="shared" si="3"/>
        <v>0.68934427828944067</v>
      </c>
      <c r="L34" s="79"/>
      <c r="M34" s="80"/>
      <c r="N34" s="81">
        <f>分析係数表!H37</f>
        <v>4.3875617331304247E-2</v>
      </c>
      <c r="O34" s="82">
        <f t="shared" si="4"/>
        <v>0.76756908487506037</v>
      </c>
      <c r="P34" s="76">
        <f>分析係数表!C37</f>
        <v>0.28253997483350213</v>
      </c>
      <c r="Q34" s="82">
        <f t="shared" si="5"/>
        <v>0.21686894992357381</v>
      </c>
      <c r="R34" s="83">
        <v>0.26643672398168317</v>
      </c>
      <c r="S34" s="84">
        <f t="shared" si="6"/>
        <v>1.7944605203108035</v>
      </c>
      <c r="T34" s="85">
        <f>分析係数表!F37</f>
        <v>0.69774144526541948</v>
      </c>
      <c r="U34" s="86">
        <f t="shared" si="7"/>
        <v>1.2520694769133967</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投入係数表!M35</f>
        <v>5.0948667847555739E-3</v>
      </c>
      <c r="E35" s="77">
        <f t="shared" si="0"/>
        <v>0.5094866784755574</v>
      </c>
      <c r="F35" s="76">
        <f>分析係数表!C38</f>
        <v>4.1342922192909581E-2</v>
      </c>
      <c r="G35" s="77">
        <f t="shared" si="1"/>
        <v>2.106366810653891E-2</v>
      </c>
      <c r="H35" s="77">
        <v>3.6055546711591627E-2</v>
      </c>
      <c r="I35" s="77">
        <f t="shared" si="2"/>
        <v>3.6055546711591627E-2</v>
      </c>
      <c r="J35" s="76">
        <f>分析係数表!G38</f>
        <v>0.30500268961807425</v>
      </c>
      <c r="K35" s="78">
        <f t="shared" si="3"/>
        <v>1.0997038722685558E-2</v>
      </c>
      <c r="L35" s="79"/>
      <c r="M35" s="80"/>
      <c r="N35" s="81">
        <f>分析係数表!H38</f>
        <v>3.9185765407884425E-2</v>
      </c>
      <c r="O35" s="82">
        <f t="shared" si="4"/>
        <v>0.68552384954818257</v>
      </c>
      <c r="P35" s="76">
        <f>分析係数表!C38</f>
        <v>4.1342922192909581E-2</v>
      </c>
      <c r="Q35" s="82">
        <f t="shared" si="5"/>
        <v>2.8341559173254365E-2</v>
      </c>
      <c r="R35" s="83">
        <v>3.433943345724106E-2</v>
      </c>
      <c r="S35" s="84">
        <f t="shared" si="6"/>
        <v>7.0394980168832694E-2</v>
      </c>
      <c r="T35" s="85">
        <f>分析係数表!F38</f>
        <v>0.49596557288864979</v>
      </c>
      <c r="U35" s="86">
        <f t="shared" si="7"/>
        <v>3.4913486667920247E-2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投入係数表!M36</f>
        <v>0</v>
      </c>
      <c r="E36" s="77">
        <f t="shared" si="0"/>
        <v>0</v>
      </c>
      <c r="F36" s="76">
        <f>分析係数表!C39</f>
        <v>1</v>
      </c>
      <c r="G36" s="77">
        <f t="shared" si="1"/>
        <v>0</v>
      </c>
      <c r="H36" s="77">
        <v>4.052083492764328E-2</v>
      </c>
      <c r="I36" s="77">
        <f t="shared" si="2"/>
        <v>4.052083492764328E-2</v>
      </c>
      <c r="J36" s="76">
        <f>分析係数表!G39</f>
        <v>0.35079793048167313</v>
      </c>
      <c r="K36" s="78">
        <f t="shared" si="3"/>
        <v>1.4214625034006759E-2</v>
      </c>
      <c r="L36" s="79"/>
      <c r="M36" s="80"/>
      <c r="N36" s="81">
        <f>分析係数表!H39</f>
        <v>3.4624459381569837E-3</v>
      </c>
      <c r="O36" s="82">
        <f t="shared" si="4"/>
        <v>6.0572742261664814E-2</v>
      </c>
      <c r="P36" s="76">
        <f>分析係数表!C39</f>
        <v>1</v>
      </c>
      <c r="Q36" s="82">
        <f t="shared" si="5"/>
        <v>6.0572742261664814E-2</v>
      </c>
      <c r="R36" s="83">
        <v>7.509323584884238E-2</v>
      </c>
      <c r="S36" s="84">
        <f t="shared" si="6"/>
        <v>0.11561407077648567</v>
      </c>
      <c r="T36" s="85">
        <f>分析係数表!F39</f>
        <v>0.70145012023609998</v>
      </c>
      <c r="U36" s="86">
        <f t="shared" si="7"/>
        <v>8.1097503847150851E-2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投入係数表!M37</f>
        <v>3.1043991161593105E-4</v>
      </c>
      <c r="E37" s="77">
        <f t="shared" si="0"/>
        <v>3.1043991161593103E-2</v>
      </c>
      <c r="F37" s="76">
        <f>分析係数表!C40</f>
        <v>0.65368852459016391</v>
      </c>
      <c r="G37" s="77">
        <f t="shared" si="1"/>
        <v>2.0293100779811883E-2</v>
      </c>
      <c r="H37" s="77">
        <v>2.3518136365605947E-2</v>
      </c>
      <c r="I37" s="77">
        <f t="shared" si="2"/>
        <v>2.3518136365605947E-2</v>
      </c>
      <c r="J37" s="76">
        <f>分析係数表!G40</f>
        <v>0.54296393832561696</v>
      </c>
      <c r="K37" s="78">
        <f t="shared" si="3"/>
        <v>1.2769499943148317E-2</v>
      </c>
      <c r="L37" s="79"/>
      <c r="M37" s="80"/>
      <c r="N37" s="81">
        <f>分析係数表!H40</f>
        <v>2.8732081323939809E-2</v>
      </c>
      <c r="O37" s="82">
        <f t="shared" si="4"/>
        <v>0.50264494746236588</v>
      </c>
      <c r="P37" s="76">
        <f>分析係数表!C40</f>
        <v>0.65368852459016391</v>
      </c>
      <c r="Q37" s="82">
        <f t="shared" si="5"/>
        <v>0.32857323409937439</v>
      </c>
      <c r="R37" s="83">
        <v>0.32910726944125024</v>
      </c>
      <c r="S37" s="84">
        <f t="shared" si="6"/>
        <v>0.3526254058068562</v>
      </c>
      <c r="T37" s="85">
        <f>分析係数表!F40</f>
        <v>0.73971031729176395</v>
      </c>
      <c r="U37" s="86">
        <f t="shared" si="7"/>
        <v>0.26084065081452662</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投入係数表!M38</f>
        <v>0</v>
      </c>
      <c r="E38" s="77">
        <f t="shared" si="0"/>
        <v>0</v>
      </c>
      <c r="F38" s="76">
        <f>分析係数表!C41</f>
        <v>0.74623649477748177</v>
      </c>
      <c r="G38" s="77">
        <f t="shared" si="1"/>
        <v>0</v>
      </c>
      <c r="H38" s="77">
        <v>1.3454704803492167E-3</v>
      </c>
      <c r="I38" s="77">
        <f t="shared" si="2"/>
        <v>1.3454704803492167E-3</v>
      </c>
      <c r="J38" s="76">
        <f>分析係数表!G41</f>
        <v>0.4504064389540704</v>
      </c>
      <c r="K38" s="78">
        <f t="shared" si="3"/>
        <v>6.0600856777191325E-4</v>
      </c>
      <c r="L38" s="79"/>
      <c r="M38" s="80"/>
      <c r="N38" s="81">
        <f>分析係数表!H41</f>
        <v>4.8308377460513606E-2</v>
      </c>
      <c r="O38" s="82">
        <f t="shared" si="4"/>
        <v>0.84511670341125167</v>
      </c>
      <c r="P38" s="76">
        <f>分析係数表!C41</f>
        <v>0.74623649477748177</v>
      </c>
      <c r="Q38" s="82">
        <f t="shared" si="5"/>
        <v>0.63065692643151317</v>
      </c>
      <c r="R38" s="83">
        <v>0.64088949455202471</v>
      </c>
      <c r="S38" s="84">
        <f t="shared" si="6"/>
        <v>0.64223496503237387</v>
      </c>
      <c r="T38" s="85">
        <f>分析係数表!F41</f>
        <v>0.55435870740399629</v>
      </c>
      <c r="U38" s="86">
        <f t="shared" si="7"/>
        <v>0.35602854506499754</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投入係数表!M39</f>
        <v>2.55656397801355E-4</v>
      </c>
      <c r="E39" s="77">
        <f>$C$15*D39</f>
        <v>2.5565639780135499E-2</v>
      </c>
      <c r="F39" s="76">
        <f>分析係数表!C42</f>
        <v>0.40538573508005826</v>
      </c>
      <c r="G39" s="77">
        <f>E39*F39</f>
        <v>1.0363945675062209E-2</v>
      </c>
      <c r="H39" s="77">
        <v>1.9495238067360254E-2</v>
      </c>
      <c r="I39" s="77">
        <f>C39+H39</f>
        <v>1.9495238067360254E-2</v>
      </c>
      <c r="J39" s="76">
        <f>分析係数表!G42</f>
        <v>0.48634204275534443</v>
      </c>
      <c r="K39" s="78">
        <f>I39*J39</f>
        <v>9.4813539056817393E-3</v>
      </c>
      <c r="L39" s="79"/>
      <c r="M39" s="80"/>
      <c r="N39" s="81">
        <f>分析係数表!H42</f>
        <v>1.1287159094207556E-2</v>
      </c>
      <c r="O39" s="82">
        <f t="shared" si="4"/>
        <v>0.19745988555239716</v>
      </c>
      <c r="P39" s="76">
        <f>分析係数表!C42</f>
        <v>0.40538573508005826</v>
      </c>
      <c r="Q39" s="82">
        <f>O39*P39</f>
        <v>8.0047420853482695E-2</v>
      </c>
      <c r="R39" s="83">
        <v>8.381461437763589E-2</v>
      </c>
      <c r="S39" s="84">
        <f>I39+R39</f>
        <v>0.10330985244499614</v>
      </c>
      <c r="T39" s="85">
        <f>分析係数表!F42</f>
        <v>0.55819477434679332</v>
      </c>
      <c r="U39" s="86">
        <f t="shared" si="7"/>
        <v>5.7667019773335139E-2</v>
      </c>
      <c r="V39" s="87">
        <f>分析係数表!D42</f>
        <v>0.21199524940617578</v>
      </c>
      <c r="W39" s="167">
        <f t="shared" si="8"/>
        <v>0</v>
      </c>
      <c r="X39" s="76">
        <f>分析係数表!E42</f>
        <v>0.14608076009501186</v>
      </c>
      <c r="Y39" s="166">
        <f t="shared" si="9"/>
        <v>0</v>
      </c>
    </row>
    <row r="40" spans="1:25" x14ac:dyDescent="0.2">
      <c r="A40" s="6" t="s">
        <v>195</v>
      </c>
      <c r="B40" s="5" t="s">
        <v>41</v>
      </c>
      <c r="C40" s="90"/>
      <c r="D40" s="76">
        <f>投入係数表!M40</f>
        <v>5.3231314256496409E-2</v>
      </c>
      <c r="E40" s="77">
        <f>$C$15*D40</f>
        <v>5.3231314256496409</v>
      </c>
      <c r="F40" s="76">
        <f>分析係数表!C43</f>
        <v>0.69968719053083295</v>
      </c>
      <c r="G40" s="77">
        <f>E40*F40</f>
        <v>3.7245268720391849</v>
      </c>
      <c r="H40" s="77">
        <v>5.1964342197849138</v>
      </c>
      <c r="I40" s="77">
        <f>C40+H40</f>
        <v>5.1964342197849138</v>
      </c>
      <c r="J40" s="76">
        <f>分析係数表!G43</f>
        <v>0.42616397779886694</v>
      </c>
      <c r="K40" s="78">
        <f>I40*J40</f>
        <v>2.2145330774736904</v>
      </c>
      <c r="L40" s="79"/>
      <c r="M40" s="80"/>
      <c r="N40" s="81">
        <f>分析係数表!H43</f>
        <v>3.1178600010781269E-2</v>
      </c>
      <c r="O40" s="82">
        <f t="shared" si="4"/>
        <v>0.54544484918018887</v>
      </c>
      <c r="P40" s="76">
        <f>分析係数表!C43</f>
        <v>0.69968719053083295</v>
      </c>
      <c r="Q40" s="82">
        <f>O40*P40</f>
        <v>0.38164077411240027</v>
      </c>
      <c r="R40" s="83">
        <v>0.79152868728385906</v>
      </c>
      <c r="S40" s="84">
        <f>I40+R40</f>
        <v>5.9879629070687725</v>
      </c>
      <c r="T40" s="85">
        <f>分析係数表!F43</f>
        <v>0.68219595663301991</v>
      </c>
      <c r="U40" s="86">
        <f t="shared" si="7"/>
        <v>4.0849640836708199</v>
      </c>
      <c r="V40" s="87">
        <f>分析係数表!D43</f>
        <v>0.16164840537198402</v>
      </c>
      <c r="W40" s="167">
        <f t="shared" si="8"/>
        <v>1</v>
      </c>
      <c r="X40" s="76">
        <f>分析係数表!E43</f>
        <v>0.1317976591033273</v>
      </c>
      <c r="Y40" s="166">
        <f t="shared" si="9"/>
        <v>1</v>
      </c>
    </row>
    <row r="41" spans="1:25" x14ac:dyDescent="0.2">
      <c r="A41" s="6" t="s">
        <v>341</v>
      </c>
      <c r="B41" s="5" t="s">
        <v>42</v>
      </c>
      <c r="C41" s="90"/>
      <c r="D41" s="76">
        <f>投入係数表!M41</f>
        <v>5.4783513814576065E-5</v>
      </c>
      <c r="E41" s="77">
        <f>$C$15*D41</f>
        <v>5.4783513814576062E-3</v>
      </c>
      <c r="F41" s="76">
        <f>分析係数表!C44</f>
        <v>0.39267545462210851</v>
      </c>
      <c r="G41" s="77">
        <f>E41*F41</f>
        <v>2.1512141192935215E-3</v>
      </c>
      <c r="H41" s="77">
        <v>5.844244385838377E-3</v>
      </c>
      <c r="I41" s="77">
        <f>C41+H41</f>
        <v>5.844244385838377E-3</v>
      </c>
      <c r="J41" s="76">
        <f>分析係数表!G44</f>
        <v>0.27061110819189743</v>
      </c>
      <c r="K41" s="78">
        <f>I41*J41</f>
        <v>1.5815174497959981E-3</v>
      </c>
      <c r="L41" s="79"/>
      <c r="M41" s="80"/>
      <c r="N41" s="81">
        <f>分析係数表!H44</f>
        <v>0.10303160985076236</v>
      </c>
      <c r="O41" s="82">
        <f t="shared" si="4"/>
        <v>1.8024561999707611</v>
      </c>
      <c r="P41" s="76">
        <f>分析係数表!C44</f>
        <v>0.39267545462210851</v>
      </c>
      <c r="Q41" s="82">
        <f>O41*P41</f>
        <v>0.70778030775995671</v>
      </c>
      <c r="R41" s="83">
        <v>0.71699926448787965</v>
      </c>
      <c r="S41" s="84">
        <f>I41+R41</f>
        <v>0.72284350887371807</v>
      </c>
      <c r="T41" s="85">
        <f>分析係数表!F44</f>
        <v>0.47233461194892545</v>
      </c>
      <c r="U41" s="86">
        <f t="shared" si="7"/>
        <v>0.34142400826366726</v>
      </c>
      <c r="V41" s="87">
        <f>分析係数表!D44</f>
        <v>0.22804897272870581</v>
      </c>
      <c r="W41" s="167">
        <f t="shared" si="8"/>
        <v>0</v>
      </c>
      <c r="X41" s="76">
        <f>分析係数表!E44</f>
        <v>0.15248804581997794</v>
      </c>
      <c r="Y41" s="166">
        <f t="shared" si="9"/>
        <v>0</v>
      </c>
    </row>
    <row r="42" spans="1:25" x14ac:dyDescent="0.2">
      <c r="A42" s="6" t="s">
        <v>342</v>
      </c>
      <c r="B42" s="5" t="s">
        <v>279</v>
      </c>
      <c r="C42" s="90"/>
      <c r="D42" s="76">
        <f>投入係数表!M42</f>
        <v>2.1365570387684666E-3</v>
      </c>
      <c r="E42" s="77">
        <f>$C$15*D42</f>
        <v>0.21365570387684665</v>
      </c>
      <c r="F42" s="76">
        <f>分析係数表!C45</f>
        <v>1</v>
      </c>
      <c r="G42" s="77">
        <f>E42*F42</f>
        <v>0.21365570387684665</v>
      </c>
      <c r="H42" s="77">
        <v>0.26460700457646402</v>
      </c>
      <c r="I42" s="77">
        <f>C42+H42</f>
        <v>0.26460700457646402</v>
      </c>
      <c r="J42" s="76">
        <f>分析係数表!G45</f>
        <v>0</v>
      </c>
      <c r="K42" s="78">
        <f>I42*J42</f>
        <v>0</v>
      </c>
      <c r="L42" s="79"/>
      <c r="M42" s="80"/>
      <c r="N42" s="81">
        <f>分析係数表!H45</f>
        <v>0</v>
      </c>
      <c r="O42" s="82">
        <f t="shared" si="4"/>
        <v>0</v>
      </c>
      <c r="P42" s="76">
        <f>分析係数表!C45</f>
        <v>1</v>
      </c>
      <c r="Q42" s="82">
        <f>O42*P42</f>
        <v>0</v>
      </c>
      <c r="R42" s="83">
        <v>1.827311595341544E-2</v>
      </c>
      <c r="S42" s="84">
        <f>I42+R42</f>
        <v>0.28288012052987949</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9.2766750059348809E-3</v>
      </c>
      <c r="E43" s="77">
        <f>$C$15*D43</f>
        <v>0.92766750059348813</v>
      </c>
      <c r="F43" s="76">
        <f>分析係数表!C46</f>
        <v>0.19269273551809707</v>
      </c>
      <c r="G43" s="77">
        <f>E43*F43</f>
        <v>0.17875478834059516</v>
      </c>
      <c r="H43" s="77">
        <v>0.21368113184974502</v>
      </c>
      <c r="I43" s="77">
        <f>C43+H43</f>
        <v>0.21368113184974502</v>
      </c>
      <c r="J43" s="76">
        <f>分析係数表!G46</f>
        <v>9.3043863535666807E-3</v>
      </c>
      <c r="K43" s="78">
        <f>I43*J43</f>
        <v>1.9881718071974503E-3</v>
      </c>
      <c r="L43" s="79"/>
      <c r="M43" s="80"/>
      <c r="N43" s="81">
        <f>分析係数表!H46</f>
        <v>2.0061453232099985E-2</v>
      </c>
      <c r="O43" s="82">
        <f t="shared" si="4"/>
        <v>0.35095919408614895</v>
      </c>
      <c r="P43" s="76">
        <f>分析係数表!C46</f>
        <v>0.19269273551809707</v>
      </c>
      <c r="Q43" s="82">
        <f>O43*P43</f>
        <v>6.7627287163686794E-2</v>
      </c>
      <c r="R43" s="83">
        <v>7.6571855201541444E-2</v>
      </c>
      <c r="S43" s="84">
        <f>I43+R43</f>
        <v>0.29025298705128644</v>
      </c>
      <c r="T43" s="85">
        <f>分析係数表!F46</f>
        <v>0.3136907399202481</v>
      </c>
      <c r="U43" s="86">
        <f t="shared" si="7"/>
        <v>9.1049674272180234E-2</v>
      </c>
      <c r="V43" s="87">
        <f>分析係数表!D46</f>
        <v>3.544528134692069E-3</v>
      </c>
      <c r="W43" s="167">
        <f t="shared" si="8"/>
        <v>0</v>
      </c>
      <c r="X43" s="76">
        <f>分析係数表!E46</f>
        <v>9.3043863535666807E-3</v>
      </c>
      <c r="Y43" s="166">
        <f t="shared" si="9"/>
        <v>0</v>
      </c>
    </row>
    <row r="44" spans="1:25" x14ac:dyDescent="0.2">
      <c r="A44" s="192">
        <v>40</v>
      </c>
      <c r="B44" s="14" t="s">
        <v>151</v>
      </c>
      <c r="C44" s="197">
        <f>SUM(C5:C43)</f>
        <v>100</v>
      </c>
      <c r="D44" s="92">
        <f>投入係数表!M44</f>
        <v>0.52418692134913536</v>
      </c>
      <c r="E44" s="91">
        <f>SUM(E5:E43)</f>
        <v>52.418692134913535</v>
      </c>
      <c r="F44" s="92">
        <f>分析係数表!C47</f>
        <v>0.36342947545192861</v>
      </c>
      <c r="G44" s="91">
        <f>SUM(G5:G43)</f>
        <v>21.500552329935179</v>
      </c>
      <c r="H44" s="91">
        <f>SUM(H5:H43)</f>
        <v>26.218309465604975</v>
      </c>
      <c r="I44" s="91">
        <f>SUM(I5:I43)</f>
        <v>126.21830946560496</v>
      </c>
      <c r="J44" s="92">
        <f>分析係数表!G47</f>
        <v>0.22147530218644357</v>
      </c>
      <c r="K44" s="93">
        <f>SUM(K5:K43)</f>
        <v>27.886619441187214</v>
      </c>
      <c r="L44" s="94">
        <f>最終需要_まとめ!$L$33</f>
        <v>0.62733333333333341</v>
      </c>
      <c r="M44" s="91">
        <f>K44*L44</f>
        <v>17.494205929438113</v>
      </c>
      <c r="N44" s="95">
        <f>分析係数表!H47</f>
        <v>1</v>
      </c>
      <c r="O44" s="96">
        <f>SUM(O5:O43)</f>
        <v>17.494205929438113</v>
      </c>
      <c r="P44" s="92">
        <f>分析係数表!C47</f>
        <v>0.36342947545192861</v>
      </c>
      <c r="Q44" s="96">
        <f>SUM(Q5:Q43)</f>
        <v>8.0268134386738357</v>
      </c>
      <c r="R44" s="91">
        <f>SUM(R5:R43)</f>
        <v>9.3181571406730423</v>
      </c>
      <c r="S44" s="97">
        <f>SUM(S5:S43)</f>
        <v>135.53646660627803</v>
      </c>
      <c r="T44" s="98">
        <f>分析係数表!F47</f>
        <v>0.45852567064717759</v>
      </c>
      <c r="U44" s="99">
        <f>SUM(U5:U43)</f>
        <v>64.494708952325368</v>
      </c>
      <c r="V44" s="100">
        <f>分析係数表!D47</f>
        <v>5.1302381010287716E-2</v>
      </c>
      <c r="W44" s="164">
        <f>SUM(W5:W43)</f>
        <v>4</v>
      </c>
      <c r="X44" s="92">
        <f>分析係数表!E47</f>
        <v>4.4653063209864535E-2</v>
      </c>
      <c r="Y44" s="102">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302</v>
      </c>
      <c r="S2" s="3" t="s">
        <v>153</v>
      </c>
      <c r="U2" s="64" t="s">
        <v>210</v>
      </c>
      <c r="W2" s="3" t="s">
        <v>130</v>
      </c>
      <c r="Y2" s="3" t="s">
        <v>154</v>
      </c>
    </row>
    <row r="3" spans="1:25" ht="44" x14ac:dyDescent="0.2">
      <c r="B3" s="65"/>
      <c r="C3" s="66" t="s">
        <v>228</v>
      </c>
      <c r="D3" s="66" t="s">
        <v>241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1.2703197330175442E-2</v>
      </c>
      <c r="G5" s="77">
        <f t="shared" ref="G5:G38" si="1">E5*F5</f>
        <v>0</v>
      </c>
      <c r="H5" s="77">
        <f t="array" ref="H5:H43">MMULT(逆行列係数!C5:AO43,'12'!G5:G43)</f>
        <v>1.2535795626688603E-5</v>
      </c>
      <c r="I5" s="77">
        <f t="shared" ref="I5:I38" si="2">C5+H5</f>
        <v>1.2535795626688603E-5</v>
      </c>
      <c r="J5" s="76">
        <f>分析係数表!G8</f>
        <v>0.12096774193548387</v>
      </c>
      <c r="K5" s="78">
        <f t="shared" ref="K5:K38" si="3">I5*J5</f>
        <v>1.5164268903252343E-6</v>
      </c>
      <c r="L5" s="79" t="s">
        <v>183</v>
      </c>
      <c r="M5" s="80" t="s">
        <v>183</v>
      </c>
      <c r="N5" s="81">
        <f>分析係数表!H8</f>
        <v>1.0105366169207868E-2</v>
      </c>
      <c r="O5" s="82">
        <f t="shared" ref="O5:O43" si="4">$M$44*N5</f>
        <v>4.92955738020458E-2</v>
      </c>
      <c r="P5" s="76">
        <f>分析係数表!C8</f>
        <v>1.2703197330175442E-2</v>
      </c>
      <c r="Q5" s="82">
        <f t="shared" ref="Q5:Q38" si="5">O5*P5</f>
        <v>6.2621140151161464E-4</v>
      </c>
      <c r="R5" s="83">
        <f t="array" ref="R5:R43">MMULT(逆行列係数!C5:AO43,'12'!Q5:Q43)</f>
        <v>7.9816186856986081E-4</v>
      </c>
      <c r="S5" s="84">
        <f t="shared" ref="S5:S38" si="6">I5+R5</f>
        <v>8.1069766419654941E-4</v>
      </c>
      <c r="T5" s="85">
        <f>分析係数表!F8</f>
        <v>0.45967741935483869</v>
      </c>
      <c r="U5" s="86">
        <f t="shared" ref="U5:U38" si="7">S5*T5</f>
        <v>3.7265941015486543E-4</v>
      </c>
      <c r="V5" s="87">
        <f>分析係数表!D8</f>
        <v>0.86693548387096775</v>
      </c>
      <c r="W5" s="167">
        <f t="shared" ref="W5:W38" si="8">ROUND(S5*V5,0)</f>
        <v>0</v>
      </c>
      <c r="X5" s="76">
        <f>分析係数表!E8</f>
        <v>0.59677419354838712</v>
      </c>
      <c r="Y5" s="166">
        <f t="shared" ref="Y5:Y38" si="9">ROUND(S5*X5,0)</f>
        <v>0</v>
      </c>
    </row>
    <row r="6" spans="1:25" x14ac:dyDescent="0.2">
      <c r="A6" s="6" t="s">
        <v>220</v>
      </c>
      <c r="B6" s="5" t="s">
        <v>266</v>
      </c>
      <c r="C6" s="90"/>
      <c r="D6" s="76">
        <f>投入係数表!N6</f>
        <v>0</v>
      </c>
      <c r="E6" s="77">
        <f t="shared" si="0"/>
        <v>0</v>
      </c>
      <c r="F6" s="76">
        <f>分析係数表!C9</f>
        <v>3.6231884057971064E-2</v>
      </c>
      <c r="G6" s="77">
        <f t="shared" si="1"/>
        <v>0</v>
      </c>
      <c r="H6" s="77">
        <v>1.7765029155484257E-5</v>
      </c>
      <c r="I6" s="77">
        <f t="shared" si="2"/>
        <v>1.7765029155484257E-5</v>
      </c>
      <c r="J6" s="76">
        <f>分析係数表!G9</f>
        <v>0.3125</v>
      </c>
      <c r="K6" s="78">
        <f t="shared" si="3"/>
        <v>5.55157161108883E-6</v>
      </c>
      <c r="L6" s="79"/>
      <c r="M6" s="80"/>
      <c r="N6" s="81">
        <f>分析係数表!H9</f>
        <v>5.3491679763143819E-4</v>
      </c>
      <c r="O6" s="82">
        <f t="shared" si="4"/>
        <v>2.6094087076175246E-3</v>
      </c>
      <c r="P6" s="76">
        <f>分析係数表!C9</f>
        <v>3.6231884057971064E-2</v>
      </c>
      <c r="Q6" s="82">
        <f t="shared" si="5"/>
        <v>9.4543793754258264E-5</v>
      </c>
      <c r="R6" s="83">
        <v>1.0851682342002841E-4</v>
      </c>
      <c r="S6" s="84">
        <f t="shared" si="6"/>
        <v>1.2628185257551266E-4</v>
      </c>
      <c r="T6" s="85">
        <f>分析係数表!F9</f>
        <v>0.8125</v>
      </c>
      <c r="U6" s="86">
        <f t="shared" si="7"/>
        <v>1.0260400521760404E-4</v>
      </c>
      <c r="V6" s="87">
        <f>分析係数表!D9</f>
        <v>0</v>
      </c>
      <c r="W6" s="167">
        <f t="shared" si="8"/>
        <v>0</v>
      </c>
      <c r="X6" s="76">
        <f>分析係数表!E9</f>
        <v>0</v>
      </c>
      <c r="Y6" s="166">
        <f t="shared" si="9"/>
        <v>0</v>
      </c>
    </row>
    <row r="7" spans="1:25" x14ac:dyDescent="0.2">
      <c r="A7" s="6" t="s">
        <v>221</v>
      </c>
      <c r="B7" s="5" t="s">
        <v>267</v>
      </c>
      <c r="C7" s="90"/>
      <c r="D7" s="76">
        <f>投入係数表!N7</f>
        <v>0</v>
      </c>
      <c r="E7" s="77">
        <f t="shared" si="0"/>
        <v>0</v>
      </c>
      <c r="F7" s="76">
        <f>分析係数表!C10</f>
        <v>0.26183431952662717</v>
      </c>
      <c r="G7" s="77">
        <f t="shared" si="1"/>
        <v>0</v>
      </c>
      <c r="H7" s="77">
        <v>8.6100591656860392E-5</v>
      </c>
      <c r="I7" s="77">
        <f t="shared" si="2"/>
        <v>8.6100591656860392E-5</v>
      </c>
      <c r="J7" s="76">
        <f>分析係数表!G10</f>
        <v>0.17889908256880735</v>
      </c>
      <c r="K7" s="78">
        <f t="shared" si="3"/>
        <v>1.5403316856043832E-5</v>
      </c>
      <c r="L7" s="79"/>
      <c r="M7" s="80"/>
      <c r="N7" s="81">
        <f>分析係数表!H10</f>
        <v>1.0159272513155222E-3</v>
      </c>
      <c r="O7" s="82">
        <f t="shared" si="4"/>
        <v>4.9558537470255322E-3</v>
      </c>
      <c r="P7" s="76">
        <f>分析係数表!C10</f>
        <v>0.26183431952662717</v>
      </c>
      <c r="Q7" s="82">
        <f t="shared" si="5"/>
        <v>1.2976125935259158E-3</v>
      </c>
      <c r="R7" s="83">
        <v>1.9460750735609163E-3</v>
      </c>
      <c r="S7" s="84">
        <f t="shared" si="6"/>
        <v>2.0321756652177765E-3</v>
      </c>
      <c r="T7" s="85">
        <f>分析係数表!F10</f>
        <v>0.51834862385321101</v>
      </c>
      <c r="U7" s="86">
        <f t="shared" si="7"/>
        <v>1.0533754594936181E-3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投入係数表!N8</f>
        <v>5.1521099116781155E-2</v>
      </c>
      <c r="E8" s="77">
        <f t="shared" si="0"/>
        <v>5.1521099116781155</v>
      </c>
      <c r="F8" s="76">
        <f>分析係数表!C11</f>
        <v>1.7921757268741234E-2</v>
      </c>
      <c r="G8" s="77">
        <f t="shared" si="1"/>
        <v>9.2334863258971028E-2</v>
      </c>
      <c r="H8" s="77">
        <v>0.12366840254046142</v>
      </c>
      <c r="I8" s="77">
        <f t="shared" si="2"/>
        <v>0.12366840254046142</v>
      </c>
      <c r="J8" s="76">
        <f>分析係数表!G11</f>
        <v>0.34197730956239869</v>
      </c>
      <c r="K8" s="78">
        <f t="shared" si="3"/>
        <v>4.2291787578666709E-2</v>
      </c>
      <c r="L8" s="79"/>
      <c r="M8" s="80"/>
      <c r="N8" s="81">
        <f>分析係数表!H11</f>
        <v>-1.6586567368416687E-5</v>
      </c>
      <c r="O8" s="82">
        <f t="shared" si="4"/>
        <v>-8.0911897910620922E-5</v>
      </c>
      <c r="P8" s="76">
        <f>分析係数表!C11</f>
        <v>1.7921757268741234E-2</v>
      </c>
      <c r="Q8" s="82">
        <f t="shared" si="5"/>
        <v>-1.4500833945073192E-6</v>
      </c>
      <c r="R8" s="83">
        <v>3.4130757977285076E-3</v>
      </c>
      <c r="S8" s="84">
        <f t="shared" si="6"/>
        <v>0.12708147833818992</v>
      </c>
      <c r="T8" s="85">
        <f>分析係数表!F11</f>
        <v>0.56401944894651534</v>
      </c>
      <c r="U8" s="86">
        <f t="shared" si="7"/>
        <v>7.1676425383614406E-2</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投入係数表!N9</f>
        <v>0</v>
      </c>
      <c r="E9" s="77">
        <f t="shared" si="0"/>
        <v>0</v>
      </c>
      <c r="F9" s="76">
        <f>分析係数表!C12</f>
        <v>0.1131360576170346</v>
      </c>
      <c r="G9" s="77">
        <f t="shared" si="1"/>
        <v>0</v>
      </c>
      <c r="H9" s="77">
        <v>1.9225176422010774E-4</v>
      </c>
      <c r="I9" s="77">
        <f t="shared" si="2"/>
        <v>1.9225176422010774E-4</v>
      </c>
      <c r="J9" s="76">
        <f>分析係数表!G12</f>
        <v>0.13242034500958361</v>
      </c>
      <c r="K9" s="78">
        <f t="shared" si="3"/>
        <v>2.545804494672779E-5</v>
      </c>
      <c r="L9" s="79"/>
      <c r="M9" s="80"/>
      <c r="N9" s="81">
        <f>分析係数表!H12</f>
        <v>8.227352078918887E-2</v>
      </c>
      <c r="O9" s="82">
        <f t="shared" si="4"/>
        <v>0.40134324161115742</v>
      </c>
      <c r="P9" s="76">
        <f>分析係数表!C12</f>
        <v>0.1131360576170346</v>
      </c>
      <c r="Q9" s="82">
        <f t="shared" si="5"/>
        <v>4.5406392107127345E-2</v>
      </c>
      <c r="R9" s="83">
        <v>5.0681908637615188E-2</v>
      </c>
      <c r="S9" s="84">
        <f t="shared" si="6"/>
        <v>5.0874160401835296E-2</v>
      </c>
      <c r="T9" s="85">
        <f>分析係数表!F12</f>
        <v>0.36784355120975581</v>
      </c>
      <c r="U9" s="86">
        <f t="shared" si="7"/>
        <v>1.8713731827025834E-2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投入係数表!N10</f>
        <v>3.5048366746109633E-4</v>
      </c>
      <c r="E10" s="77">
        <f t="shared" si="0"/>
        <v>3.504836674610963E-2</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6.3293332140583219E-2</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投入係数表!N11</f>
        <v>4.2058040095331557E-4</v>
      </c>
      <c r="E11" s="77">
        <f t="shared" si="0"/>
        <v>4.205804009533156E-2</v>
      </c>
      <c r="F11" s="76">
        <f>分析係数表!C14</f>
        <v>0.20006209251785156</v>
      </c>
      <c r="G11" s="77">
        <f t="shared" si="1"/>
        <v>8.4142195086717338E-3</v>
      </c>
      <c r="H11" s="77">
        <v>3.5927912810088267E-2</v>
      </c>
      <c r="I11" s="77">
        <f t="shared" si="2"/>
        <v>3.5927912810088267E-2</v>
      </c>
      <c r="J11" s="76">
        <f>分析係数表!G14</f>
        <v>0.15826840914802714</v>
      </c>
      <c r="K11" s="78">
        <f t="shared" si="3"/>
        <v>5.6862536044616956E-3</v>
      </c>
      <c r="L11" s="79"/>
      <c r="M11" s="80"/>
      <c r="N11" s="81">
        <f>分析係数表!H14</f>
        <v>1.0573936697365637E-3</v>
      </c>
      <c r="O11" s="82">
        <f t="shared" si="4"/>
        <v>5.1581334918020831E-3</v>
      </c>
      <c r="P11" s="76">
        <f>分析係数表!C14</f>
        <v>0.20006209251785156</v>
      </c>
      <c r="Q11" s="82">
        <f t="shared" si="5"/>
        <v>1.0319469798563371E-3</v>
      </c>
      <c r="R11" s="83">
        <v>4.9321224302662078E-3</v>
      </c>
      <c r="S11" s="84">
        <f t="shared" si="6"/>
        <v>4.0860035240354475E-2</v>
      </c>
      <c r="T11" s="85">
        <f>分析係数表!F14</f>
        <v>0.29957275697411412</v>
      </c>
      <c r="U11" s="86">
        <f t="shared" si="7"/>
        <v>1.2240553407012449E-2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投入係数表!N12</f>
        <v>3.7852236085798401E-3</v>
      </c>
      <c r="E12" s="77">
        <f t="shared" si="0"/>
        <v>0.37852236085798402</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3.6895825447243139E-2</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投入係数表!N13</f>
        <v>2.2921631851955698E-2</v>
      </c>
      <c r="E13" s="77">
        <f t="shared" si="0"/>
        <v>2.2921631851955699</v>
      </c>
      <c r="F13" s="76">
        <f>分析係数表!C16</f>
        <v>4.6443435489973539E-2</v>
      </c>
      <c r="G13" s="77">
        <f t="shared" si="1"/>
        <v>0.10645593302412272</v>
      </c>
      <c r="H13" s="77">
        <v>0.12555148651975412</v>
      </c>
      <c r="I13" s="77">
        <f t="shared" si="2"/>
        <v>0.12555148651975412</v>
      </c>
      <c r="J13" s="76">
        <f>分析係数表!G16</f>
        <v>3.3687125057683433E-2</v>
      </c>
      <c r="K13" s="78">
        <f t="shared" si="3"/>
        <v>4.2294686275690125E-3</v>
      </c>
      <c r="L13" s="79"/>
      <c r="M13" s="80"/>
      <c r="N13" s="81">
        <f>分析係数表!H16</f>
        <v>1.5193295709469685E-2</v>
      </c>
      <c r="O13" s="82">
        <f t="shared" si="4"/>
        <v>7.4115298486128758E-2</v>
      </c>
      <c r="P13" s="76">
        <f>分析係数表!C16</f>
        <v>4.6443435489973539E-2</v>
      </c>
      <c r="Q13" s="82">
        <f t="shared" si="5"/>
        <v>3.4421690840606544E-3</v>
      </c>
      <c r="R13" s="83">
        <v>5.4630710532758376E-3</v>
      </c>
      <c r="S13" s="84">
        <f t="shared" si="6"/>
        <v>0.13101455757302996</v>
      </c>
      <c r="T13" s="85">
        <f>分析係数表!F16</f>
        <v>0.28887863405629904</v>
      </c>
      <c r="U13" s="86">
        <f t="shared" si="7"/>
        <v>3.7847306433187247E-2</v>
      </c>
      <c r="V13" s="87">
        <f>分析係数表!D16</f>
        <v>0</v>
      </c>
      <c r="W13" s="167">
        <f t="shared" si="8"/>
        <v>0</v>
      </c>
      <c r="X13" s="76">
        <f>分析係数表!E16</f>
        <v>0</v>
      </c>
      <c r="Y13" s="166">
        <f t="shared" si="9"/>
        <v>0</v>
      </c>
    </row>
    <row r="14" spans="1:25" x14ac:dyDescent="0.2">
      <c r="A14" s="6" t="s">
        <v>2</v>
      </c>
      <c r="B14" s="5" t="s">
        <v>365</v>
      </c>
      <c r="C14" s="90"/>
      <c r="D14" s="76">
        <f>投入係数表!N14</f>
        <v>7.0096733492219267E-4</v>
      </c>
      <c r="E14" s="77">
        <f t="shared" si="0"/>
        <v>7.009673349221926E-2</v>
      </c>
      <c r="F14" s="76">
        <f>分析係数表!C17</f>
        <v>4.6514856984171016E-2</v>
      </c>
      <c r="G14" s="77">
        <f t="shared" si="1"/>
        <v>3.2605395334481292E-3</v>
      </c>
      <c r="H14" s="77">
        <v>5.2095203416207842E-3</v>
      </c>
      <c r="I14" s="77">
        <f t="shared" si="2"/>
        <v>5.2095203416207842E-3</v>
      </c>
      <c r="J14" s="76">
        <f>分析係数表!G17</f>
        <v>0.21533442088091354</v>
      </c>
      <c r="K14" s="78">
        <f t="shared" si="3"/>
        <v>1.1217890458302504E-3</v>
      </c>
      <c r="L14" s="79"/>
      <c r="M14" s="80"/>
      <c r="N14" s="81">
        <f>分析係数表!H17</f>
        <v>2.6953171973677116E-3</v>
      </c>
      <c r="O14" s="82">
        <f t="shared" si="4"/>
        <v>1.3148183410475899E-2</v>
      </c>
      <c r="P14" s="76">
        <f>分析係数表!C17</f>
        <v>4.6514856984171016E-2</v>
      </c>
      <c r="Q14" s="82">
        <f t="shared" si="5"/>
        <v>6.1158587093993637E-4</v>
      </c>
      <c r="R14" s="83">
        <v>1.036611375231346E-3</v>
      </c>
      <c r="S14" s="84">
        <f t="shared" si="6"/>
        <v>6.24613171685213E-3</v>
      </c>
      <c r="T14" s="85">
        <f>分析係数表!F17</f>
        <v>0.33325565136331858</v>
      </c>
      <c r="U14" s="86">
        <f t="shared" si="7"/>
        <v>2.08155869380064E-3</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投入係数表!N15</f>
        <v>5.046964811439787E-3</v>
      </c>
      <c r="E15" s="77">
        <f t="shared" si="0"/>
        <v>0.50469648114397869</v>
      </c>
      <c r="F15" s="76">
        <f>分析係数表!C18</f>
        <v>0.85217062328572779</v>
      </c>
      <c r="G15" s="77">
        <f t="shared" si="1"/>
        <v>0.43008751490657787</v>
      </c>
      <c r="H15" s="77">
        <v>0.51033758424687103</v>
      </c>
      <c r="I15" s="77">
        <f t="shared" si="2"/>
        <v>0.51033758424687103</v>
      </c>
      <c r="J15" s="76">
        <f>分析係数表!G18</f>
        <v>0.21571921623052903</v>
      </c>
      <c r="K15" s="78">
        <f t="shared" si="3"/>
        <v>0.1100896236867166</v>
      </c>
      <c r="L15" s="79"/>
      <c r="M15" s="80"/>
      <c r="N15" s="81">
        <f>分析係数表!H18</f>
        <v>4.022242586841047E-4</v>
      </c>
      <c r="O15" s="82">
        <f t="shared" si="4"/>
        <v>1.9621135243325575E-3</v>
      </c>
      <c r="P15" s="76">
        <f>分析係数表!C18</f>
        <v>0.85217062328572779</v>
      </c>
      <c r="Q15" s="82">
        <f t="shared" si="5"/>
        <v>1.6720555049878315E-3</v>
      </c>
      <c r="R15" s="83">
        <v>4.262465276198466E-3</v>
      </c>
      <c r="S15" s="84">
        <f t="shared" si="6"/>
        <v>0.51460004952306948</v>
      </c>
      <c r="T15" s="85">
        <f>分析係数表!F18</f>
        <v>0.45957889739047864</v>
      </c>
      <c r="U15" s="86">
        <f t="shared" si="7"/>
        <v>0.23649932335689797</v>
      </c>
      <c r="V15" s="87">
        <f>分析係数表!D18</f>
        <v>2.6460437172440239E-2</v>
      </c>
      <c r="W15" s="167">
        <f t="shared" si="8"/>
        <v>0</v>
      </c>
      <c r="X15" s="76">
        <f>分析係数表!E18</f>
        <v>2.8487427183579554E-2</v>
      </c>
      <c r="Y15" s="166">
        <f t="shared" si="9"/>
        <v>0</v>
      </c>
    </row>
    <row r="16" spans="1:25" x14ac:dyDescent="0.2">
      <c r="A16" s="6" t="s">
        <v>4</v>
      </c>
      <c r="B16" s="5" t="s">
        <v>32</v>
      </c>
      <c r="C16" s="75">
        <f>最終需要_まとめ!C17</f>
        <v>100</v>
      </c>
      <c r="D16" s="76">
        <f>投入係数表!N16</f>
        <v>0.5370110752838918</v>
      </c>
      <c r="E16" s="77">
        <f t="shared" si="0"/>
        <v>53.70110752838918</v>
      </c>
      <c r="F16" s="76">
        <f>分析係数表!C19</f>
        <v>5.907451152740395E-2</v>
      </c>
      <c r="G16" s="77">
        <f t="shared" si="1"/>
        <v>3.1723666957201857</v>
      </c>
      <c r="H16" s="77">
        <v>3.2776767696520337</v>
      </c>
      <c r="I16" s="77">
        <f t="shared" si="2"/>
        <v>103.27767676965203</v>
      </c>
      <c r="J16" s="76">
        <f>分析係数表!G19</f>
        <v>5.7619514930604236E-2</v>
      </c>
      <c r="K16" s="78">
        <f t="shared" si="3"/>
        <v>5.9508096386270832</v>
      </c>
      <c r="L16" s="79"/>
      <c r="M16" s="80"/>
      <c r="N16" s="81">
        <f>分析係数表!H19</f>
        <v>-1.036660460526043E-4</v>
      </c>
      <c r="O16" s="82">
        <f t="shared" si="4"/>
        <v>-5.056993619413807E-4</v>
      </c>
      <c r="P16" s="76">
        <f>分析係数表!C19</f>
        <v>5.907451152740395E-2</v>
      </c>
      <c r="Q16" s="82">
        <f t="shared" si="5"/>
        <v>-2.9873942786406917E-5</v>
      </c>
      <c r="R16" s="83">
        <v>7.458558456085864E-5</v>
      </c>
      <c r="S16" s="84">
        <f t="shared" si="6"/>
        <v>103.27775135523659</v>
      </c>
      <c r="T16" s="85">
        <f>分析係数表!F19</f>
        <v>0.24001121547735876</v>
      </c>
      <c r="U16" s="86">
        <f t="shared" si="7"/>
        <v>24.78781863453877</v>
      </c>
      <c r="V16" s="87">
        <f>分析係数表!D19</f>
        <v>1.0654703490817327E-2</v>
      </c>
      <c r="W16" s="167">
        <f t="shared" si="8"/>
        <v>1</v>
      </c>
      <c r="X16" s="76">
        <f>分析係数表!E19</f>
        <v>1.044441329034067E-2</v>
      </c>
      <c r="Y16" s="166">
        <f t="shared" si="9"/>
        <v>1</v>
      </c>
    </row>
    <row r="17" spans="1:25" x14ac:dyDescent="0.2">
      <c r="A17" s="6" t="s">
        <v>5</v>
      </c>
      <c r="B17" s="5" t="s">
        <v>33</v>
      </c>
      <c r="C17" s="90"/>
      <c r="D17" s="76">
        <f>投入係数表!N17</f>
        <v>8.6919949530351887E-3</v>
      </c>
      <c r="E17" s="77">
        <f t="shared" si="0"/>
        <v>0.86919949530351892</v>
      </c>
      <c r="F17" s="76">
        <f>分析係数表!C20</f>
        <v>0.1238117647058824</v>
      </c>
      <c r="G17" s="77">
        <f t="shared" si="1"/>
        <v>0.10761712339499102</v>
      </c>
      <c r="H17" s="77">
        <v>0.11911556449887339</v>
      </c>
      <c r="I17" s="77">
        <f t="shared" si="2"/>
        <v>0.11911556449887339</v>
      </c>
      <c r="J17" s="76">
        <f>分析係数表!G20</f>
        <v>0.1000078622533218</v>
      </c>
      <c r="K17" s="78">
        <f t="shared" si="3"/>
        <v>1.1912492966629998E-2</v>
      </c>
      <c r="L17" s="79"/>
      <c r="M17" s="80"/>
      <c r="N17" s="81">
        <f>分析係数表!H20</f>
        <v>5.0174366289460479E-4</v>
      </c>
      <c r="O17" s="82">
        <f t="shared" si="4"/>
        <v>2.4475849117962826E-3</v>
      </c>
      <c r="P17" s="76">
        <f>分析係数表!C20</f>
        <v>0.1238117647058824</v>
      </c>
      <c r="Q17" s="82">
        <f t="shared" si="5"/>
        <v>3.0303980719698927E-4</v>
      </c>
      <c r="R17" s="83">
        <v>5.5850336794400286E-4</v>
      </c>
      <c r="S17" s="84">
        <f t="shared" si="6"/>
        <v>0.11967406786681739</v>
      </c>
      <c r="T17" s="85">
        <f>分析係数表!F20</f>
        <v>0.22289488167308752</v>
      </c>
      <c r="U17" s="86">
        <f t="shared" si="7"/>
        <v>2.6674737196511308E-2</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投入係数表!N18</f>
        <v>8.4116080190663114E-4</v>
      </c>
      <c r="E18" s="77">
        <f t="shared" si="0"/>
        <v>8.411608019066312E-2</v>
      </c>
      <c r="F18" s="76">
        <f>分析係数表!C21</f>
        <v>0.10123797610317908</v>
      </c>
      <c r="G18" s="77">
        <f t="shared" si="1"/>
        <v>8.515741716235448E-3</v>
      </c>
      <c r="H18" s="77">
        <v>1.560137067301501E-2</v>
      </c>
      <c r="I18" s="77">
        <f t="shared" si="2"/>
        <v>1.560137067301501E-2</v>
      </c>
      <c r="J18" s="76">
        <f>分析係数表!G21</f>
        <v>0.28509532062391679</v>
      </c>
      <c r="K18" s="78">
        <f t="shared" si="3"/>
        <v>4.4478777741957867E-3</v>
      </c>
      <c r="L18" s="79"/>
      <c r="M18" s="80"/>
      <c r="N18" s="81">
        <f>分析係数表!H21</f>
        <v>8.3762165210504269E-4</v>
      </c>
      <c r="O18" s="82">
        <f t="shared" si="4"/>
        <v>4.0860508444863566E-3</v>
      </c>
      <c r="P18" s="76">
        <f>分析係数表!C21</f>
        <v>0.10123797610317908</v>
      </c>
      <c r="Q18" s="82">
        <f t="shared" si="5"/>
        <v>4.1366351775048451E-4</v>
      </c>
      <c r="R18" s="83">
        <v>9.4497000664958361E-4</v>
      </c>
      <c r="S18" s="84">
        <f t="shared" si="6"/>
        <v>1.6546340679664595E-2</v>
      </c>
      <c r="T18" s="85">
        <f>分析係数表!F21</f>
        <v>0.42576545349508954</v>
      </c>
      <c r="U18" s="86">
        <f t="shared" si="7"/>
        <v>7.0448602431616445E-3</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投入係数表!N19</f>
        <v>1.4019346698443852E-4</v>
      </c>
      <c r="E19" s="77">
        <f t="shared" si="0"/>
        <v>1.4019346698443852E-2</v>
      </c>
      <c r="F19" s="76">
        <f>分析係数表!C22</f>
        <v>0.18558159091777837</v>
      </c>
      <c r="G19" s="77">
        <f t="shared" si="1"/>
        <v>2.6017326639251135E-3</v>
      </c>
      <c r="H19" s="77">
        <v>4.8728542610917353E-3</v>
      </c>
      <c r="I19" s="77">
        <f t="shared" si="2"/>
        <v>4.8728542610917353E-3</v>
      </c>
      <c r="J19" s="76">
        <f>分析係数表!G22</f>
        <v>0.19466002478672587</v>
      </c>
      <c r="K19" s="78">
        <f t="shared" si="3"/>
        <v>9.4854993124621992E-4</v>
      </c>
      <c r="L19" s="79"/>
      <c r="M19" s="80"/>
      <c r="N19" s="81">
        <f>分析係数表!H22</f>
        <v>4.1466418421041717E-5</v>
      </c>
      <c r="O19" s="82">
        <f t="shared" si="4"/>
        <v>2.0227974477655229E-4</v>
      </c>
      <c r="P19" s="76">
        <f>分析係数表!C22</f>
        <v>0.18558159091777837</v>
      </c>
      <c r="Q19" s="82">
        <f t="shared" si="5"/>
        <v>3.753939684607474E-5</v>
      </c>
      <c r="R19" s="83">
        <v>3.4251866979811773E-4</v>
      </c>
      <c r="S19" s="84">
        <f t="shared" si="6"/>
        <v>5.2153729308898533E-3</v>
      </c>
      <c r="T19" s="85">
        <f>分析係数表!F22</f>
        <v>0.41305594660826944</v>
      </c>
      <c r="U19" s="86">
        <f t="shared" si="7"/>
        <v>2.1542408028838531E-3</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投入係数表!N20</f>
        <v>1.4019346698443852E-4</v>
      </c>
      <c r="E20" s="77">
        <f t="shared" si="0"/>
        <v>1.4019346698443852E-2</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1.2136784686593138E-4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投入係数表!N21</f>
        <v>0</v>
      </c>
      <c r="E21" s="77">
        <f t="shared" si="0"/>
        <v>0</v>
      </c>
      <c r="F21" s="76">
        <f>分析係数表!C24</f>
        <v>0.34092150792205422</v>
      </c>
      <c r="G21" s="77">
        <f t="shared" si="1"/>
        <v>0</v>
      </c>
      <c r="H21" s="77">
        <v>1.5149692394652555E-3</v>
      </c>
      <c r="I21" s="77">
        <f t="shared" si="2"/>
        <v>1.5149692394652555E-3</v>
      </c>
      <c r="J21" s="76">
        <f>分析係数表!G24</f>
        <v>0.20813165537270087</v>
      </c>
      <c r="K21" s="78">
        <f t="shared" si="3"/>
        <v>3.1531305564862531E-4</v>
      </c>
      <c r="L21" s="79"/>
      <c r="M21" s="80"/>
      <c r="N21" s="81">
        <f>分析係数表!H24</f>
        <v>3.0270485447360455E-4</v>
      </c>
      <c r="O21" s="82">
        <f t="shared" si="4"/>
        <v>1.4766421368688318E-3</v>
      </c>
      <c r="P21" s="76">
        <f>分析係数表!C24</f>
        <v>0.34092150792205422</v>
      </c>
      <c r="Q21" s="82">
        <f t="shared" si="5"/>
        <v>5.0341906396256654E-4</v>
      </c>
      <c r="R21" s="83">
        <v>1.713381631690328E-3</v>
      </c>
      <c r="S21" s="84">
        <f t="shared" si="6"/>
        <v>3.2283508711555835E-3</v>
      </c>
      <c r="T21" s="85">
        <f>分析係数表!F24</f>
        <v>0.39206195546950628</v>
      </c>
      <c r="U21" s="86">
        <f t="shared" si="7"/>
        <v>1.2657135554869422E-3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投入係数表!N22</f>
        <v>0</v>
      </c>
      <c r="E22" s="77">
        <f t="shared" si="0"/>
        <v>0</v>
      </c>
      <c r="F22" s="76">
        <f>分析係数表!C25</f>
        <v>1.146867511126326E-2</v>
      </c>
      <c r="G22" s="77">
        <f t="shared" si="1"/>
        <v>0</v>
      </c>
      <c r="H22" s="77">
        <v>1.0536364942995506E-4</v>
      </c>
      <c r="I22" s="77">
        <f t="shared" si="2"/>
        <v>1.0536364942995506E-4</v>
      </c>
      <c r="J22" s="76">
        <f>分析係数表!G25</f>
        <v>0.19668246445497631</v>
      </c>
      <c r="K22" s="78">
        <f t="shared" si="3"/>
        <v>2.0723182233853721E-5</v>
      </c>
      <c r="L22" s="79"/>
      <c r="M22" s="80"/>
      <c r="N22" s="81">
        <f>分析係数表!H25</f>
        <v>4.6442388631566723E-4</v>
      </c>
      <c r="O22" s="82">
        <f t="shared" si="4"/>
        <v>2.2655331414973856E-3</v>
      </c>
      <c r="P22" s="76">
        <f>分析係数表!C25</f>
        <v>1.146867511126326E-2</v>
      </c>
      <c r="Q22" s="82">
        <f t="shared" si="5"/>
        <v>2.5982663553633131E-5</v>
      </c>
      <c r="R22" s="83">
        <v>6.1826735617282272E-5</v>
      </c>
      <c r="S22" s="84">
        <f t="shared" si="6"/>
        <v>1.6719038504723732E-4</v>
      </c>
      <c r="T22" s="85">
        <f>分析係数表!F25</f>
        <v>0.34834123222748814</v>
      </c>
      <c r="U22" s="86">
        <f t="shared" si="7"/>
        <v>5.8239304743942852E-5</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投入係数表!N23</f>
        <v>0</v>
      </c>
      <c r="E23" s="77">
        <f t="shared" si="0"/>
        <v>0</v>
      </c>
      <c r="F23" s="76">
        <f>分析係数表!C26</f>
        <v>9.1946569835300251E-2</v>
      </c>
      <c r="G23" s="77">
        <f t="shared" si="1"/>
        <v>0</v>
      </c>
      <c r="H23" s="77">
        <v>8.3895349315565079E-4</v>
      </c>
      <c r="I23" s="77">
        <f t="shared" si="2"/>
        <v>8.3895349315565079E-4</v>
      </c>
      <c r="J23" s="76">
        <f>分析係数表!G26</f>
        <v>0.19627813403747013</v>
      </c>
      <c r="K23" s="78">
        <f t="shared" si="3"/>
        <v>1.646682261808086E-4</v>
      </c>
      <c r="L23" s="79"/>
      <c r="M23" s="80"/>
      <c r="N23" s="81">
        <f>分析係数表!H26</f>
        <v>9.5289829531553863E-3</v>
      </c>
      <c r="O23" s="82">
        <f t="shared" si="4"/>
        <v>4.6483885349651713E-2</v>
      </c>
      <c r="P23" s="76">
        <f>分析係数表!C26</f>
        <v>9.1946569835300251E-2</v>
      </c>
      <c r="Q23" s="82">
        <f t="shared" si="5"/>
        <v>4.2740338105178412E-3</v>
      </c>
      <c r="R23" s="83">
        <v>4.4615930599591512E-3</v>
      </c>
      <c r="S23" s="84">
        <f t="shared" si="6"/>
        <v>5.300546553114802E-3</v>
      </c>
      <c r="T23" s="85">
        <f>分析係数表!F26</f>
        <v>0.33471645919778698</v>
      </c>
      <c r="U23" s="86">
        <f t="shared" si="7"/>
        <v>1.774180174071621E-3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投入係数表!N24</f>
        <v>0</v>
      </c>
      <c r="E24" s="77">
        <f t="shared" si="0"/>
        <v>0</v>
      </c>
      <c r="F24" s="76">
        <f>分析係数表!C27</f>
        <v>2.4623475974181241E-2</v>
      </c>
      <c r="G24" s="77">
        <f t="shared" si="1"/>
        <v>0</v>
      </c>
      <c r="H24" s="77">
        <v>5.766587608983622E-5</v>
      </c>
      <c r="I24" s="77">
        <f t="shared" si="2"/>
        <v>5.766587608983622E-5</v>
      </c>
      <c r="J24" s="76">
        <f>分析係数表!G27</f>
        <v>0.16949152542372881</v>
      </c>
      <c r="K24" s="78">
        <f t="shared" si="3"/>
        <v>9.7738773033620702E-6</v>
      </c>
      <c r="L24" s="79"/>
      <c r="M24" s="80"/>
      <c r="N24" s="81">
        <f>分析係数表!H27</f>
        <v>1.0092926243681554E-2</v>
      </c>
      <c r="O24" s="82">
        <f t="shared" si="4"/>
        <v>4.9234889878612832E-2</v>
      </c>
      <c r="P24" s="76">
        <f>分析係数表!C27</f>
        <v>2.4623475974181241E-2</v>
      </c>
      <c r="Q24" s="82">
        <f t="shared" si="5"/>
        <v>1.2123341280174823E-3</v>
      </c>
      <c r="R24" s="83">
        <v>1.2249560660444259E-3</v>
      </c>
      <c r="S24" s="84">
        <f t="shared" si="6"/>
        <v>1.2826219421342622E-3</v>
      </c>
      <c r="T24" s="85">
        <f>分析係数表!F27</f>
        <v>0.31826741996233521</v>
      </c>
      <c r="U24" s="86">
        <f t="shared" si="7"/>
        <v>4.0821677631015124E-4</v>
      </c>
      <c r="V24" s="87">
        <f>分析係数表!D27</f>
        <v>0</v>
      </c>
      <c r="W24" s="167">
        <f t="shared" si="8"/>
        <v>0</v>
      </c>
      <c r="X24" s="76">
        <f>分析係数表!E27</f>
        <v>0</v>
      </c>
      <c r="Y24" s="166">
        <f t="shared" si="9"/>
        <v>0</v>
      </c>
    </row>
    <row r="25" spans="1:25" x14ac:dyDescent="0.2">
      <c r="A25" s="6" t="s">
        <v>13</v>
      </c>
      <c r="B25" s="5" t="s">
        <v>192</v>
      </c>
      <c r="C25" s="90"/>
      <c r="D25" s="76">
        <f>投入係数表!N25</f>
        <v>0</v>
      </c>
      <c r="E25" s="77">
        <f t="shared" si="0"/>
        <v>0</v>
      </c>
      <c r="F25" s="76">
        <f>分析係数表!C28</f>
        <v>0.10144304574762053</v>
      </c>
      <c r="G25" s="77">
        <f t="shared" si="1"/>
        <v>0</v>
      </c>
      <c r="H25" s="77">
        <v>1.9042975878823926E-3</v>
      </c>
      <c r="I25" s="77">
        <f t="shared" si="2"/>
        <v>1.9042975878823926E-3</v>
      </c>
      <c r="J25" s="76">
        <f>分析係数表!G28</f>
        <v>0.12483493265252223</v>
      </c>
      <c r="K25" s="78">
        <f t="shared" si="3"/>
        <v>2.3772286113365901E-4</v>
      </c>
      <c r="L25" s="79"/>
      <c r="M25" s="80"/>
      <c r="N25" s="81">
        <f>分析係数表!H28</f>
        <v>1.8805020753942421E-2</v>
      </c>
      <c r="O25" s="82">
        <f t="shared" si="4"/>
        <v>9.1733864256166475E-2</v>
      </c>
      <c r="P25" s="76">
        <f>分析係数表!C28</f>
        <v>0.10144304574762053</v>
      </c>
      <c r="Q25" s="82">
        <f t="shared" si="5"/>
        <v>9.3057625883443077E-3</v>
      </c>
      <c r="R25" s="83">
        <v>1.0126730518040613E-2</v>
      </c>
      <c r="S25" s="84">
        <f t="shared" si="6"/>
        <v>1.2031028105923006E-2</v>
      </c>
      <c r="T25" s="85">
        <f>分析係数表!F28</f>
        <v>0.21348710273791707</v>
      </c>
      <c r="U25" s="86">
        <f t="shared" si="7"/>
        <v>2.5684693332919525E-3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投入係数表!N26</f>
        <v>8.201317818589654E-3</v>
      </c>
      <c r="E26" s="77">
        <f t="shared" si="0"/>
        <v>0.8201317818589654</v>
      </c>
      <c r="F26" s="76">
        <f>分析係数表!C29</f>
        <v>0.10401376146788988</v>
      </c>
      <c r="G26" s="77">
        <f t="shared" si="1"/>
        <v>8.5304991530513921E-2</v>
      </c>
      <c r="H26" s="77">
        <v>9.6582035346152659E-2</v>
      </c>
      <c r="I26" s="77">
        <f t="shared" si="2"/>
        <v>9.6582035346152659E-2</v>
      </c>
      <c r="J26" s="76">
        <f>分析係数表!G29</f>
        <v>0.26193840067815766</v>
      </c>
      <c r="K26" s="78">
        <f t="shared" si="3"/>
        <v>2.529854387281252E-2</v>
      </c>
      <c r="L26" s="79"/>
      <c r="M26" s="80"/>
      <c r="N26" s="81">
        <f>分析係数表!H29</f>
        <v>9.1640784710502205E-3</v>
      </c>
      <c r="O26" s="82">
        <f t="shared" si="4"/>
        <v>4.4703823595618059E-2</v>
      </c>
      <c r="P26" s="76">
        <f>分析係数表!C29</f>
        <v>0.10401376146788988</v>
      </c>
      <c r="Q26" s="82">
        <f t="shared" si="5"/>
        <v>4.6498128441772434E-3</v>
      </c>
      <c r="R26" s="83">
        <v>6.4513049403544893E-3</v>
      </c>
      <c r="S26" s="84">
        <f t="shared" si="6"/>
        <v>0.10303334028650715</v>
      </c>
      <c r="T26" s="85">
        <f>分析係数表!F29</f>
        <v>0.46764622774795139</v>
      </c>
      <c r="U26" s="86">
        <f t="shared" si="7"/>
        <v>4.8183152917256097E-2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投入係数表!N27</f>
        <v>3.995513809056498E-3</v>
      </c>
      <c r="E27" s="77">
        <f t="shared" si="0"/>
        <v>0.39955138090564979</v>
      </c>
      <c r="F27" s="76">
        <f>分析係数表!C30</f>
        <v>1</v>
      </c>
      <c r="G27" s="77">
        <f t="shared" si="1"/>
        <v>0.39955138090564979</v>
      </c>
      <c r="H27" s="77">
        <v>0.49168483835509469</v>
      </c>
      <c r="I27" s="77">
        <f t="shared" si="2"/>
        <v>0.49168483835509469</v>
      </c>
      <c r="J27" s="76">
        <f>分析係数表!G30</f>
        <v>0.34450655250415957</v>
      </c>
      <c r="K27" s="78">
        <f t="shared" si="3"/>
        <v>0.16938864858027863</v>
      </c>
      <c r="L27" s="79"/>
      <c r="M27" s="80"/>
      <c r="N27" s="81">
        <f>分析係数表!H30</f>
        <v>0</v>
      </c>
      <c r="O27" s="82">
        <f t="shared" si="4"/>
        <v>0</v>
      </c>
      <c r="P27" s="76">
        <f>分析係数表!C30</f>
        <v>1</v>
      </c>
      <c r="Q27" s="82">
        <f t="shared" si="5"/>
        <v>0</v>
      </c>
      <c r="R27" s="83">
        <v>1.8445249165596277E-2</v>
      </c>
      <c r="S27" s="84">
        <f t="shared" si="6"/>
        <v>0.510130087520691</v>
      </c>
      <c r="T27" s="85">
        <f>分析係数表!F30</f>
        <v>0.44048531528668372</v>
      </c>
      <c r="U27" s="86">
        <f t="shared" si="7"/>
        <v>0.22470481243877513</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投入係数表!N28</f>
        <v>4.4160942100098133E-2</v>
      </c>
      <c r="E28" s="77">
        <f t="shared" si="0"/>
        <v>4.4160942100098133</v>
      </c>
      <c r="F28" s="76">
        <f>分析係数表!C31</f>
        <v>0.93997640825324391</v>
      </c>
      <c r="G28" s="77">
        <f t="shared" si="1"/>
        <v>4.1510243740329713</v>
      </c>
      <c r="H28" s="77">
        <v>4.8241014082394704</v>
      </c>
      <c r="I28" s="77">
        <f t="shared" si="2"/>
        <v>4.8241014082394704</v>
      </c>
      <c r="J28" s="76">
        <f>分析係数表!G31</f>
        <v>7.0890110114609078E-2</v>
      </c>
      <c r="K28" s="78">
        <f t="shared" si="3"/>
        <v>0.3419810800341368</v>
      </c>
      <c r="L28" s="79"/>
      <c r="M28" s="80"/>
      <c r="N28" s="81">
        <f>分析係数表!H31</f>
        <v>0.11755729622365327</v>
      </c>
      <c r="O28" s="82">
        <f t="shared" si="4"/>
        <v>0.57346307644152572</v>
      </c>
      <c r="P28" s="76">
        <f>分析係数表!C31</f>
        <v>0.93997640825324391</v>
      </c>
      <c r="Q28" s="82">
        <f t="shared" si="5"/>
        <v>0.53904176285936078</v>
      </c>
      <c r="R28" s="83">
        <v>0.6216549818342596</v>
      </c>
      <c r="S28" s="84">
        <f t="shared" si="6"/>
        <v>5.44575639007373</v>
      </c>
      <c r="T28" s="85">
        <f>分析係数表!F31</f>
        <v>0.34466485525751295</v>
      </c>
      <c r="U28" s="86">
        <f t="shared" si="7"/>
        <v>1.8769608379524383</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投入係数表!N29</f>
        <v>9.813542688910696E-4</v>
      </c>
      <c r="E29" s="77">
        <f t="shared" si="0"/>
        <v>9.8135426889106966E-2</v>
      </c>
      <c r="F29" s="76">
        <f>分析係数表!C32</f>
        <v>1</v>
      </c>
      <c r="G29" s="77">
        <f t="shared" si="1"/>
        <v>9.8135426889106966E-2</v>
      </c>
      <c r="H29" s="77">
        <v>0.12033769492991105</v>
      </c>
      <c r="I29" s="77">
        <f t="shared" si="2"/>
        <v>0.12033769492991105</v>
      </c>
      <c r="J29" s="76">
        <f>分析係数表!G32</f>
        <v>0.14022787028921999</v>
      </c>
      <c r="K29" s="78">
        <f t="shared" si="3"/>
        <v>1.6874698675535291E-2</v>
      </c>
      <c r="L29" s="79"/>
      <c r="M29" s="80"/>
      <c r="N29" s="81">
        <f>分析係数表!H32</f>
        <v>5.7721254442090076E-3</v>
      </c>
      <c r="O29" s="82">
        <f t="shared" si="4"/>
        <v>2.8157340472896083E-2</v>
      </c>
      <c r="P29" s="76">
        <f>分析係数表!C32</f>
        <v>1</v>
      </c>
      <c r="Q29" s="82">
        <f t="shared" si="5"/>
        <v>2.8157340472896083E-2</v>
      </c>
      <c r="R29" s="83">
        <v>3.6825510016233139E-2</v>
      </c>
      <c r="S29" s="84">
        <f t="shared" si="6"/>
        <v>0.15716320494614419</v>
      </c>
      <c r="T29" s="85">
        <f>分析係数表!F32</f>
        <v>0.48261758691206547</v>
      </c>
      <c r="U29" s="86">
        <f t="shared" si="7"/>
        <v>7.5849726722474503E-2</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投入係数表!N30</f>
        <v>1.4019346698443852E-4</v>
      </c>
      <c r="E30" s="77">
        <f t="shared" si="0"/>
        <v>1.4019346698443852E-2</v>
      </c>
      <c r="F30" s="76">
        <f>分析係数表!C33</f>
        <v>0.67109402306885713</v>
      </c>
      <c r="G30" s="77">
        <f t="shared" si="1"/>
        <v>9.408299776655785E-3</v>
      </c>
      <c r="H30" s="77">
        <v>5.4647460688150677E-2</v>
      </c>
      <c r="I30" s="77">
        <f t="shared" si="2"/>
        <v>5.4647460688150677E-2</v>
      </c>
      <c r="J30" s="76">
        <f>分析係数表!G33</f>
        <v>0.50883575883575882</v>
      </c>
      <c r="K30" s="78">
        <f t="shared" si="3"/>
        <v>2.7806582127702449E-2</v>
      </c>
      <c r="L30" s="79"/>
      <c r="M30" s="80"/>
      <c r="N30" s="81">
        <f>分析係数表!H33</f>
        <v>8.6664814499977198E-4</v>
      </c>
      <c r="O30" s="82">
        <f t="shared" si="4"/>
        <v>4.2276466658299431E-3</v>
      </c>
      <c r="P30" s="76">
        <f>分析係数表!C33</f>
        <v>0.67109402306885713</v>
      </c>
      <c r="Q30" s="82">
        <f t="shared" si="5"/>
        <v>2.8371484090854568E-3</v>
      </c>
      <c r="R30" s="83">
        <v>1.2283680107030055E-2</v>
      </c>
      <c r="S30" s="84">
        <f t="shared" si="6"/>
        <v>6.6931140795180727E-2</v>
      </c>
      <c r="T30" s="85">
        <f>分析係数表!F33</f>
        <v>0.64656964656964655</v>
      </c>
      <c r="U30" s="86">
        <f t="shared" si="7"/>
        <v>4.3275644048443251E-2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投入係数表!N31</f>
        <v>2.3131922052432356E-2</v>
      </c>
      <c r="E31" s="77">
        <f t="shared" si="0"/>
        <v>2.3131922052432357</v>
      </c>
      <c r="F31" s="76">
        <f>分析係数表!C34</f>
        <v>0.15699510206111233</v>
      </c>
      <c r="G31" s="77">
        <f t="shared" si="1"/>
        <v>0.36315984634913129</v>
      </c>
      <c r="H31" s="77">
        <v>0.40617537778941326</v>
      </c>
      <c r="I31" s="77">
        <f t="shared" si="2"/>
        <v>0.40617537778941326</v>
      </c>
      <c r="J31" s="76">
        <f>分析係数表!G34</f>
        <v>0.42474206923151092</v>
      </c>
      <c r="K31" s="78">
        <f t="shared" si="3"/>
        <v>0.17251977043316608</v>
      </c>
      <c r="L31" s="79"/>
      <c r="M31" s="80"/>
      <c r="N31" s="81">
        <f>分析係数表!H34</f>
        <v>0.14441094879311989</v>
      </c>
      <c r="O31" s="82">
        <f t="shared" si="4"/>
        <v>0.70445943915882103</v>
      </c>
      <c r="P31" s="76">
        <f>分析係数表!C34</f>
        <v>0.15699510206111233</v>
      </c>
      <c r="Q31" s="82">
        <f t="shared" si="5"/>
        <v>0.11059668154865307</v>
      </c>
      <c r="R31" s="83">
        <v>0.12015025062209966</v>
      </c>
      <c r="S31" s="84">
        <f t="shared" si="6"/>
        <v>0.52632562841151298</v>
      </c>
      <c r="T31" s="85">
        <f>分析係数表!F34</f>
        <v>0.69954681322919676</v>
      </c>
      <c r="U31" s="86">
        <f t="shared" si="7"/>
        <v>0.36818941607612826</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投入係数表!N32</f>
        <v>3.7852236085798401E-3</v>
      </c>
      <c r="E32" s="77">
        <f t="shared" si="0"/>
        <v>0.37852236085798402</v>
      </c>
      <c r="F32" s="76">
        <f>分析係数表!C35</f>
        <v>0.39629748357108507</v>
      </c>
      <c r="G32" s="77">
        <f t="shared" si="1"/>
        <v>0.15000745908340526</v>
      </c>
      <c r="H32" s="77">
        <v>0.21801268546452487</v>
      </c>
      <c r="I32" s="77">
        <f t="shared" si="2"/>
        <v>0.21801268546452487</v>
      </c>
      <c r="J32" s="76">
        <f>分析係数表!G35</f>
        <v>0.3138388625592417</v>
      </c>
      <c r="K32" s="78">
        <f t="shared" si="3"/>
        <v>6.8420853229672216E-2</v>
      </c>
      <c r="L32" s="79"/>
      <c r="M32" s="80"/>
      <c r="N32" s="81">
        <f>分析係数表!H35</f>
        <v>5.4188315592617317E-2</v>
      </c>
      <c r="O32" s="82">
        <f t="shared" si="4"/>
        <v>0.26433917047399852</v>
      </c>
      <c r="P32" s="76">
        <f>分析係数表!C35</f>
        <v>0.39629748357108507</v>
      </c>
      <c r="Q32" s="82">
        <f t="shared" si="5"/>
        <v>0.10475694806811368</v>
      </c>
      <c r="R32" s="83">
        <v>0.13844564682257318</v>
      </c>
      <c r="S32" s="84">
        <f t="shared" si="6"/>
        <v>0.35645833228709806</v>
      </c>
      <c r="T32" s="85">
        <f>分析係数表!F35</f>
        <v>0.64417061611374404</v>
      </c>
      <c r="U32" s="86">
        <f t="shared" si="7"/>
        <v>0.22961998352825766</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投入係数表!N33</f>
        <v>9.813542688910696E-4</v>
      </c>
      <c r="E33" s="77">
        <f t="shared" si="0"/>
        <v>9.8135426889106966E-2</v>
      </c>
      <c r="F33" s="76">
        <f>分析係数表!C36</f>
        <v>0.84710123832769779</v>
      </c>
      <c r="G33" s="77">
        <f t="shared" si="1"/>
        <v>8.3130641641579767E-2</v>
      </c>
      <c r="H33" s="77">
        <v>0.12915447275233524</v>
      </c>
      <c r="I33" s="77">
        <f t="shared" si="2"/>
        <v>0.12915447275233524</v>
      </c>
      <c r="J33" s="76">
        <f>分析係数表!G36</f>
        <v>4.8807645912591631E-2</v>
      </c>
      <c r="K33" s="78">
        <f t="shared" si="3"/>
        <v>6.303725774123442E-3</v>
      </c>
      <c r="L33" s="79"/>
      <c r="M33" s="80"/>
      <c r="N33" s="81">
        <f>分析係数表!H36</f>
        <v>0.16462168113153564</v>
      </c>
      <c r="O33" s="82">
        <f t="shared" si="4"/>
        <v>0.80305058676291263</v>
      </c>
      <c r="P33" s="76">
        <f>分析係数表!C36</f>
        <v>0.84710123832769779</v>
      </c>
      <c r="Q33" s="82">
        <f t="shared" si="5"/>
        <v>0.6802651464866476</v>
      </c>
      <c r="R33" s="83">
        <v>0.70615703109134953</v>
      </c>
      <c r="S33" s="84">
        <f t="shared" si="6"/>
        <v>0.8353115038436848</v>
      </c>
      <c r="T33" s="85">
        <f>分析係数表!F36</f>
        <v>0.84954068850329401</v>
      </c>
      <c r="U33" s="86">
        <f t="shared" si="7"/>
        <v>0.70963111009008595</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投入係数表!N34</f>
        <v>1.7103602972101499E-2</v>
      </c>
      <c r="E34" s="77">
        <f t="shared" si="0"/>
        <v>1.7103602972101499</v>
      </c>
      <c r="F34" s="76">
        <f>分析係数表!C37</f>
        <v>0.28253997483350213</v>
      </c>
      <c r="G34" s="77">
        <f t="shared" si="1"/>
        <v>0.48324515532997697</v>
      </c>
      <c r="H34" s="77">
        <v>0.57871014912512952</v>
      </c>
      <c r="I34" s="77">
        <f t="shared" si="2"/>
        <v>0.57871014912512952</v>
      </c>
      <c r="J34" s="76">
        <f>分析係数表!G37</f>
        <v>0.45113451763349577</v>
      </c>
      <c r="K34" s="78">
        <f t="shared" si="3"/>
        <v>0.26107612397517371</v>
      </c>
      <c r="L34" s="79"/>
      <c r="M34" s="80"/>
      <c r="N34" s="81">
        <f>分析係数表!H37</f>
        <v>4.3875617331304247E-2</v>
      </c>
      <c r="O34" s="82">
        <f t="shared" si="4"/>
        <v>0.21403219794807002</v>
      </c>
      <c r="P34" s="76">
        <f>分析係数表!C37</f>
        <v>0.28253997483350213</v>
      </c>
      <c r="Q34" s="82">
        <f t="shared" si="5"/>
        <v>6.0472651821806847E-2</v>
      </c>
      <c r="R34" s="83">
        <v>7.4294338804910626E-2</v>
      </c>
      <c r="S34" s="84">
        <f t="shared" si="6"/>
        <v>0.65300448793004018</v>
      </c>
      <c r="T34" s="85">
        <f>分析係数表!F37</f>
        <v>0.69774144526541948</v>
      </c>
      <c r="U34" s="86">
        <f t="shared" si="7"/>
        <v>0.45562829517311143</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投入係数表!N35</f>
        <v>1.6823216038132623E-3</v>
      </c>
      <c r="E35" s="77">
        <f t="shared" si="0"/>
        <v>0.16823216038132624</v>
      </c>
      <c r="F35" s="76">
        <f>分析係数表!C38</f>
        <v>4.1342922192909581E-2</v>
      </c>
      <c r="G35" s="77">
        <f t="shared" si="1"/>
        <v>6.9552091169902564E-3</v>
      </c>
      <c r="H35" s="77">
        <v>1.241491275889822E-2</v>
      </c>
      <c r="I35" s="77">
        <f t="shared" si="2"/>
        <v>1.241491275889822E-2</v>
      </c>
      <c r="J35" s="76">
        <f>分析係数表!G38</f>
        <v>0.30500268961807425</v>
      </c>
      <c r="K35" s="78">
        <f t="shared" si="3"/>
        <v>3.7865817828377038E-3</v>
      </c>
      <c r="L35" s="79"/>
      <c r="M35" s="80"/>
      <c r="N35" s="81">
        <f>分析係数表!H38</f>
        <v>3.9185765407884425E-2</v>
      </c>
      <c r="O35" s="82">
        <f t="shared" si="4"/>
        <v>0.19115435881384193</v>
      </c>
      <c r="P35" s="76">
        <f>分析係数表!C38</f>
        <v>4.1342922192909581E-2</v>
      </c>
      <c r="Q35" s="82">
        <f t="shared" si="5"/>
        <v>7.9028797832761868E-3</v>
      </c>
      <c r="R35" s="83">
        <v>9.5753523219882421E-3</v>
      </c>
      <c r="S35" s="84">
        <f t="shared" si="6"/>
        <v>2.1990265080886463E-2</v>
      </c>
      <c r="T35" s="85">
        <f>分析係数表!F38</f>
        <v>0.49596557288864979</v>
      </c>
      <c r="U35" s="86">
        <f t="shared" si="7"/>
        <v>1.0906414418815125E-2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投入係数表!N36</f>
        <v>0</v>
      </c>
      <c r="E36" s="77">
        <f t="shared" si="0"/>
        <v>0</v>
      </c>
      <c r="F36" s="76">
        <f>分析係数表!C39</f>
        <v>1</v>
      </c>
      <c r="G36" s="77">
        <f t="shared" si="1"/>
        <v>0</v>
      </c>
      <c r="H36" s="77">
        <v>1.5995152104772786E-2</v>
      </c>
      <c r="I36" s="77">
        <f t="shared" si="2"/>
        <v>1.5995152104772786E-2</v>
      </c>
      <c r="J36" s="76">
        <f>分析係数表!G39</f>
        <v>0.35079793048167313</v>
      </c>
      <c r="K36" s="78">
        <f t="shared" si="3"/>
        <v>5.6110662560938714E-3</v>
      </c>
      <c r="L36" s="79"/>
      <c r="M36" s="80"/>
      <c r="N36" s="81">
        <f>分析係数表!H39</f>
        <v>3.4624459381569837E-3</v>
      </c>
      <c r="O36" s="82">
        <f t="shared" si="4"/>
        <v>1.6890358688842116E-2</v>
      </c>
      <c r="P36" s="76">
        <f>分析係数表!C39</f>
        <v>1</v>
      </c>
      <c r="Q36" s="82">
        <f t="shared" si="5"/>
        <v>1.6890358688842116E-2</v>
      </c>
      <c r="R36" s="83">
        <v>2.0939314305990692E-2</v>
      </c>
      <c r="S36" s="84">
        <f t="shared" si="6"/>
        <v>3.6934466410763478E-2</v>
      </c>
      <c r="T36" s="85">
        <f>分析係数表!F39</f>
        <v>0.70145012023609998</v>
      </c>
      <c r="U36" s="86">
        <f t="shared" si="7"/>
        <v>2.5907685904686239E-2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投入係数表!N37</f>
        <v>7.0096733492219261E-5</v>
      </c>
      <c r="E37" s="77">
        <f t="shared" si="0"/>
        <v>7.0096733492219258E-3</v>
      </c>
      <c r="F37" s="76">
        <f>分析係数表!C40</f>
        <v>0.65368852459016391</v>
      </c>
      <c r="G37" s="77">
        <f t="shared" si="1"/>
        <v>4.5821430295118733E-3</v>
      </c>
      <c r="H37" s="77">
        <v>5.4255548773741022E-3</v>
      </c>
      <c r="I37" s="77">
        <f t="shared" si="2"/>
        <v>5.4255548773741022E-3</v>
      </c>
      <c r="J37" s="76">
        <f>分析係数表!G40</f>
        <v>0.54296393832561696</v>
      </c>
      <c r="K37" s="78">
        <f t="shared" si="3"/>
        <v>2.9458806438208023E-3</v>
      </c>
      <c r="L37" s="79"/>
      <c r="M37" s="80"/>
      <c r="N37" s="81">
        <f>分析係数表!H40</f>
        <v>2.8732081323939809E-2</v>
      </c>
      <c r="O37" s="82">
        <f t="shared" si="4"/>
        <v>0.14015963515567309</v>
      </c>
      <c r="P37" s="76">
        <f>分析係数表!C40</f>
        <v>0.65368852459016391</v>
      </c>
      <c r="Q37" s="82">
        <f t="shared" si="5"/>
        <v>9.1620745112007615E-2</v>
      </c>
      <c r="R37" s="83">
        <v>9.176965777701189E-2</v>
      </c>
      <c r="S37" s="84">
        <f t="shared" si="6"/>
        <v>9.7195212654385993E-2</v>
      </c>
      <c r="T37" s="85">
        <f>分析係数表!F40</f>
        <v>0.73971031729176395</v>
      </c>
      <c r="U37" s="86">
        <f t="shared" si="7"/>
        <v>7.1896301591816328E-2</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投入係数表!N38</f>
        <v>0</v>
      </c>
      <c r="E38" s="77">
        <f t="shared" si="0"/>
        <v>0</v>
      </c>
      <c r="F38" s="76">
        <f>分析係数表!C41</f>
        <v>0.74623649477748177</v>
      </c>
      <c r="G38" s="77">
        <f t="shared" si="1"/>
        <v>0</v>
      </c>
      <c r="H38" s="77">
        <v>5.6584862628838767E-4</v>
      </c>
      <c r="I38" s="77">
        <f t="shared" si="2"/>
        <v>5.6584862628838767E-4</v>
      </c>
      <c r="J38" s="76">
        <f>分析係数表!G41</f>
        <v>0.4504064389540704</v>
      </c>
      <c r="K38" s="78">
        <f t="shared" si="3"/>
        <v>2.5486186475360526E-4</v>
      </c>
      <c r="L38" s="79"/>
      <c r="M38" s="80"/>
      <c r="N38" s="81">
        <f>分析係数表!H41</f>
        <v>4.8308377460513606E-2</v>
      </c>
      <c r="O38" s="82">
        <f t="shared" si="4"/>
        <v>0.23565590266468345</v>
      </c>
      <c r="P38" s="76">
        <f>分析係数表!C41</f>
        <v>0.74623649477748177</v>
      </c>
      <c r="Q38" s="82">
        <f t="shared" si="5"/>
        <v>0.17585503477811681</v>
      </c>
      <c r="R38" s="83">
        <v>0.17870832719002119</v>
      </c>
      <c r="S38" s="84">
        <f t="shared" si="6"/>
        <v>0.17927417581630958</v>
      </c>
      <c r="T38" s="85">
        <f>分析係数表!F41</f>
        <v>0.55435870740399629</v>
      </c>
      <c r="U38" s="86">
        <f t="shared" si="7"/>
        <v>9.9382200376446156E-2</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投入係数表!N39</f>
        <v>5.6077386793775409E-4</v>
      </c>
      <c r="E39" s="77">
        <f>$C$16*D39</f>
        <v>5.6077386793775406E-2</v>
      </c>
      <c r="F39" s="76">
        <f>分析係数表!C42</f>
        <v>0.40538573508005826</v>
      </c>
      <c r="G39" s="77">
        <f>E39*F39</f>
        <v>2.2732972666763395E-2</v>
      </c>
      <c r="H39" s="77">
        <v>2.674024368950479E-2</v>
      </c>
      <c r="I39" s="77">
        <f>C39+H39</f>
        <v>2.674024368950479E-2</v>
      </c>
      <c r="J39" s="76">
        <f>分析係数表!G42</f>
        <v>0.48634204275534443</v>
      </c>
      <c r="K39" s="78">
        <f>I39*J39</f>
        <v>1.3004904739729468E-2</v>
      </c>
      <c r="L39" s="79"/>
      <c r="M39" s="80"/>
      <c r="N39" s="81">
        <f>分析係数表!H42</f>
        <v>1.1287159094207556E-2</v>
      </c>
      <c r="O39" s="82">
        <f t="shared" si="4"/>
        <v>5.5060546528177538E-2</v>
      </c>
      <c r="P39" s="76">
        <f>分析係数表!C42</f>
        <v>0.40538573508005826</v>
      </c>
      <c r="Q39" s="82">
        <f>O39*P39</f>
        <v>2.2320760128235001E-2</v>
      </c>
      <c r="R39" s="83">
        <v>2.337122024441007E-2</v>
      </c>
      <c r="S39" s="84">
        <f>I39+R39</f>
        <v>5.0111463933914857E-2</v>
      </c>
      <c r="T39" s="85">
        <f>分析係数表!F42</f>
        <v>0.55819477434679332</v>
      </c>
      <c r="U39" s="86">
        <f>S39*T39</f>
        <v>2.7971957302779075E-2</v>
      </c>
      <c r="V39" s="87">
        <f>分析係数表!D42</f>
        <v>0.21199524940617578</v>
      </c>
      <c r="W39" s="167">
        <f>ROUND(S39*V39,0)</f>
        <v>0</v>
      </c>
      <c r="X39" s="76">
        <f>分析係数表!E42</f>
        <v>0.14608076009501186</v>
      </c>
      <c r="Y39" s="166">
        <f>ROUND(S39*X39,0)</f>
        <v>0</v>
      </c>
    </row>
    <row r="40" spans="1:25" x14ac:dyDescent="0.2">
      <c r="A40" s="6" t="s">
        <v>195</v>
      </c>
      <c r="B40" s="5" t="s">
        <v>41</v>
      </c>
      <c r="C40" s="90"/>
      <c r="D40" s="76">
        <f>投入係数表!N40</f>
        <v>9.8836394224029161E-3</v>
      </c>
      <c r="E40" s="77">
        <f>$C$16*D40</f>
        <v>0.98836394224029156</v>
      </c>
      <c r="F40" s="76">
        <f>分析係数表!C43</f>
        <v>0.69968719053083295</v>
      </c>
      <c r="G40" s="77">
        <f>E40*F40</f>
        <v>0.69154558996808801</v>
      </c>
      <c r="H40" s="77">
        <v>1.2355243251823937</v>
      </c>
      <c r="I40" s="77">
        <f>C40+H40</f>
        <v>1.2355243251823937</v>
      </c>
      <c r="J40" s="76">
        <f>分析係数表!G43</f>
        <v>0.42616397779886694</v>
      </c>
      <c r="K40" s="78">
        <f>I40*J40</f>
        <v>0.52653596108698975</v>
      </c>
      <c r="L40" s="79"/>
      <c r="M40" s="80"/>
      <c r="N40" s="81">
        <f>分析係数表!H43</f>
        <v>3.1178600010781269E-2</v>
      </c>
      <c r="O40" s="82">
        <f t="shared" si="4"/>
        <v>0.15209414009748967</v>
      </c>
      <c r="P40" s="76">
        <f>分析係数表!C43</f>
        <v>0.69968719053083295</v>
      </c>
      <c r="Q40" s="82">
        <f>O40*P40</f>
        <v>0.10641832158101545</v>
      </c>
      <c r="R40" s="83">
        <v>0.22071319444280477</v>
      </c>
      <c r="S40" s="84">
        <f>I40+R40</f>
        <v>1.4562375196251984</v>
      </c>
      <c r="T40" s="85">
        <f>分析係数表!F43</f>
        <v>0.68219595663301991</v>
      </c>
      <c r="U40" s="86">
        <f>S40*T40</f>
        <v>0.99343934778560838</v>
      </c>
      <c r="V40" s="87">
        <f>分析係数表!D43</f>
        <v>0.16164840537198402</v>
      </c>
      <c r="W40" s="167">
        <f>ROUND(S40*V40,0)</f>
        <v>0</v>
      </c>
      <c r="X40" s="76">
        <f>分析係数表!E43</f>
        <v>0.1317976591033273</v>
      </c>
      <c r="Y40" s="166">
        <f>ROUND(S40*X40,0)</f>
        <v>0</v>
      </c>
    </row>
    <row r="41" spans="1:25" x14ac:dyDescent="0.2">
      <c r="A41" s="6" t="s">
        <v>341</v>
      </c>
      <c r="B41" s="5" t="s">
        <v>42</v>
      </c>
      <c r="C41" s="90"/>
      <c r="D41" s="76">
        <f>投入係数表!N41</f>
        <v>7.0096733492219261E-5</v>
      </c>
      <c r="E41" s="77">
        <f>$C$16*D41</f>
        <v>7.0096733492219258E-3</v>
      </c>
      <c r="F41" s="76">
        <f>分析係数表!C44</f>
        <v>0.39267545462210851</v>
      </c>
      <c r="G41" s="77">
        <f>E41*F41</f>
        <v>2.7525266691581975E-3</v>
      </c>
      <c r="H41" s="77">
        <v>4.0455362608053077E-3</v>
      </c>
      <c r="I41" s="77">
        <f>C41+H41</f>
        <v>4.0455362608053077E-3</v>
      </c>
      <c r="J41" s="76">
        <f>分析係数表!G44</f>
        <v>0.27061110819189743</v>
      </c>
      <c r="K41" s="78">
        <f>I41*J41</f>
        <v>1.0947670507670292E-3</v>
      </c>
      <c r="L41" s="79"/>
      <c r="M41" s="80"/>
      <c r="N41" s="81">
        <f>分析係数表!H44</f>
        <v>0.10303160985076236</v>
      </c>
      <c r="O41" s="82">
        <f t="shared" si="4"/>
        <v>0.50260448184629947</v>
      </c>
      <c r="P41" s="76">
        <f>分析係数表!C44</f>
        <v>0.39267545462210851</v>
      </c>
      <c r="Q41" s="82">
        <f>O41*P41</f>
        <v>0.19736044340410494</v>
      </c>
      <c r="R41" s="83">
        <v>0.199931096144225</v>
      </c>
      <c r="S41" s="84">
        <f>I41+R41</f>
        <v>0.20397663240503031</v>
      </c>
      <c r="T41" s="85">
        <f>分析係数表!F44</f>
        <v>0.47233461194892545</v>
      </c>
      <c r="U41" s="86">
        <f>S41*T41</f>
        <v>9.6345223513678607E-2</v>
      </c>
      <c r="V41" s="87">
        <f>分析係数表!D44</f>
        <v>0.22804897272870581</v>
      </c>
      <c r="W41" s="167">
        <f>ROUND(S41*V41,0)</f>
        <v>0</v>
      </c>
      <c r="X41" s="76">
        <f>分析係数表!E44</f>
        <v>0.15248804581997794</v>
      </c>
      <c r="Y41" s="166">
        <f>ROUND(S41*X41,0)</f>
        <v>0</v>
      </c>
    </row>
    <row r="42" spans="1:25" x14ac:dyDescent="0.2">
      <c r="A42" s="6" t="s">
        <v>342</v>
      </c>
      <c r="B42" s="5" t="s">
        <v>279</v>
      </c>
      <c r="C42" s="90"/>
      <c r="D42" s="76">
        <f>投入係数表!N42</f>
        <v>3.5048366746109633E-4</v>
      </c>
      <c r="E42" s="77">
        <f>$C$16*D42</f>
        <v>3.504836674610963E-2</v>
      </c>
      <c r="F42" s="76">
        <f>分析係数表!C45</f>
        <v>1</v>
      </c>
      <c r="G42" s="77">
        <f>E42*F42</f>
        <v>3.504836674610963E-2</v>
      </c>
      <c r="H42" s="77">
        <v>4.8677430664611408E-2</v>
      </c>
      <c r="I42" s="77">
        <f>C42+H42</f>
        <v>4.8677430664611408E-2</v>
      </c>
      <c r="J42" s="76">
        <f>分析係数表!G45</f>
        <v>0</v>
      </c>
      <c r="K42" s="78">
        <f>I42*J42</f>
        <v>0</v>
      </c>
      <c r="L42" s="79"/>
      <c r="M42" s="80"/>
      <c r="N42" s="81">
        <f>分析係数表!H45</f>
        <v>0</v>
      </c>
      <c r="O42" s="82">
        <f t="shared" si="4"/>
        <v>0</v>
      </c>
      <c r="P42" s="76">
        <f>分析係数表!C45</f>
        <v>1</v>
      </c>
      <c r="Q42" s="82">
        <f>O42*P42</f>
        <v>0</v>
      </c>
      <c r="R42" s="83">
        <v>5.0953526502517501E-3</v>
      </c>
      <c r="S42" s="84">
        <f>I42+R42</f>
        <v>5.3772783314863161E-2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3.7151268750876209E-3</v>
      </c>
      <c r="E43" s="77">
        <f>$C$16*D43</f>
        <v>0.3715126875087621</v>
      </c>
      <c r="F43" s="76">
        <f>分析係数表!C46</f>
        <v>0.19269273551809707</v>
      </c>
      <c r="G43" s="77">
        <f>E43*F43</f>
        <v>7.1587796035743334E-2</v>
      </c>
      <c r="H43" s="77">
        <v>8.4348267057177975E-2</v>
      </c>
      <c r="I43" s="77">
        <f>C43+H43</f>
        <v>8.4348267057177975E-2</v>
      </c>
      <c r="J43" s="76">
        <f>分析係数表!G46</f>
        <v>9.3043863535666807E-3</v>
      </c>
      <c r="K43" s="78">
        <f>I43*J43</f>
        <v>7.8480886495380477E-4</v>
      </c>
      <c r="L43" s="79"/>
      <c r="M43" s="80"/>
      <c r="N43" s="81">
        <f>分析係数表!H46</f>
        <v>2.0061453232099985E-2</v>
      </c>
      <c r="O43" s="82">
        <f t="shared" si="4"/>
        <v>9.7862940522896014E-2</v>
      </c>
      <c r="P43" s="76">
        <f>分析係数表!C46</f>
        <v>0.19269273551809707</v>
      </c>
      <c r="Q43" s="82">
        <f>O43*P43</f>
        <v>1.8857477715201666E-2</v>
      </c>
      <c r="R43" s="83">
        <v>2.1351618756785831E-2</v>
      </c>
      <c r="S43" s="84">
        <f>I43+R43</f>
        <v>0.10569988581396381</v>
      </c>
      <c r="T43" s="85">
        <f>分析係数表!F46</f>
        <v>0.3136907399202481</v>
      </c>
      <c r="U43" s="86">
        <f>S43*T43</f>
        <v>3.3157075390468041E-2</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92">
        <f>投入係数表!N44</f>
        <v>0.75038553203420721</v>
      </c>
      <c r="E44" s="91">
        <f>SUM(E5:E43)</f>
        <v>75.038553203420719</v>
      </c>
      <c r="F44" s="92">
        <f>分析係数表!C47</f>
        <v>0.36342947545192861</v>
      </c>
      <c r="G44" s="91">
        <f>SUM(G5:G43)</f>
        <v>10.58982654349848</v>
      </c>
      <c r="H44" s="91">
        <f>SUM(H5:H43)</f>
        <v>12.575834762482501</v>
      </c>
      <c r="I44" s="91">
        <f>SUM(I5:I43)</f>
        <v>112.57583476248251</v>
      </c>
      <c r="J44" s="92">
        <f>分析係数表!G47</f>
        <v>0.22147530218644357</v>
      </c>
      <c r="K44" s="93">
        <f>SUM(K5:K43)</f>
        <v>7.776022471397753</v>
      </c>
      <c r="L44" s="94">
        <f>最終需要_まとめ!$L$33</f>
        <v>0.62733333333333341</v>
      </c>
      <c r="M44" s="91">
        <f>K44*L44</f>
        <v>4.8781580970568577</v>
      </c>
      <c r="N44" s="95">
        <f>分析係数表!H47</f>
        <v>1</v>
      </c>
      <c r="O44" s="93">
        <f>SUM(O5:O43)</f>
        <v>4.8781580970568585</v>
      </c>
      <c r="P44" s="92">
        <f>分析係数表!C47</f>
        <v>0.36342947545192861</v>
      </c>
      <c r="Q44" s="96">
        <f>SUM(Q5:Q43)</f>
        <v>2.2382304819873129</v>
      </c>
      <c r="R44" s="91">
        <f>SUM(R5:R43)</f>
        <v>2.5983142012140665</v>
      </c>
      <c r="S44" s="97">
        <f>SUM(S5:S43)</f>
        <v>115.17414896369655</v>
      </c>
      <c r="T44" s="98">
        <f>分析係数表!F47</f>
        <v>0.45852567064717759</v>
      </c>
      <c r="U44" s="99">
        <f>SUM(U5:U43)</f>
        <v>30.601404015132903</v>
      </c>
      <c r="V44" s="100">
        <f>分析係数表!D47</f>
        <v>5.1302381010287716E-2</v>
      </c>
      <c r="W44" s="164">
        <f>SUM(W5:W43)</f>
        <v>1</v>
      </c>
      <c r="X44" s="92">
        <f>分析係数表!E47</f>
        <v>4.4653063209864535E-2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301</v>
      </c>
      <c r="S2" s="3" t="s">
        <v>153</v>
      </c>
      <c r="U2" s="64" t="s">
        <v>210</v>
      </c>
      <c r="W2" s="3" t="s">
        <v>130</v>
      </c>
      <c r="Y2" s="3" t="s">
        <v>154</v>
      </c>
    </row>
    <row r="3" spans="1:25" ht="44" x14ac:dyDescent="0.2">
      <c r="B3" s="65"/>
      <c r="C3" s="66" t="s">
        <v>228</v>
      </c>
      <c r="D3" s="66" t="s">
        <v>240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1.2703197330175442E-2</v>
      </c>
      <c r="G5" s="77">
        <f t="shared" ref="G5:G38" si="1">E5*F5</f>
        <v>0</v>
      </c>
      <c r="H5" s="77">
        <f t="array" ref="H5:H43">MMULT(逆行列係数!C5:AO43,'13'!G5:G43)</f>
        <v>1.7742899659786912E-5</v>
      </c>
      <c r="I5" s="77">
        <f t="shared" ref="I5:I38" si="2">C5+H5</f>
        <v>1.7742899659786912E-5</v>
      </c>
      <c r="J5" s="76">
        <f>分析係数表!G8</f>
        <v>0.12096774193548387</v>
      </c>
      <c r="K5" s="78">
        <f t="shared" ref="K5:K38" si="3">I5*J5</f>
        <v>2.1463185072322878E-6</v>
      </c>
      <c r="L5" s="79" t="s">
        <v>184</v>
      </c>
      <c r="M5" s="80" t="s">
        <v>184</v>
      </c>
      <c r="N5" s="81">
        <f>分析係数表!H8</f>
        <v>1.0105366169207868E-2</v>
      </c>
      <c r="O5" s="82">
        <f t="shared" ref="O5:O43" si="4">$M$44*N5</f>
        <v>8.2298998067691059E-2</v>
      </c>
      <c r="P5" s="76">
        <f>分析係数表!C8</f>
        <v>1.2703197330175442E-2</v>
      </c>
      <c r="Q5" s="82">
        <f t="shared" ref="Q5:Q38" si="5">O5*P5</f>
        <v>1.0454604125296068E-3</v>
      </c>
      <c r="R5" s="83">
        <f t="array" ref="R5:R43">MMULT(逆行列係数!C5:AO43,'13'!Q5:Q43)</f>
        <v>1.3325318484559271E-3</v>
      </c>
      <c r="S5" s="84">
        <f t="shared" ref="S5:S38" si="6">I5+R5</f>
        <v>1.350274748115714E-3</v>
      </c>
      <c r="T5" s="85">
        <f>分析係数表!F8</f>
        <v>0.45967741935483869</v>
      </c>
      <c r="U5" s="86">
        <f t="shared" ref="U5:U38" si="7">S5*T5</f>
        <v>6.2069081163383623E-4</v>
      </c>
      <c r="V5" s="87">
        <f>分析係数表!D8</f>
        <v>0.86693548387096775</v>
      </c>
      <c r="W5" s="167">
        <f t="shared" ref="W5:W38" si="8">ROUND(S5*V5,0)</f>
        <v>0</v>
      </c>
      <c r="X5" s="76">
        <f>分析係数表!E8</f>
        <v>0.59677419354838712</v>
      </c>
      <c r="Y5" s="166">
        <f t="shared" ref="Y5:Y38" si="9">ROUND(S5*X5,0)</f>
        <v>0</v>
      </c>
    </row>
    <row r="6" spans="1:25" x14ac:dyDescent="0.2">
      <c r="A6" s="6" t="s">
        <v>220</v>
      </c>
      <c r="B6" s="5" t="s">
        <v>266</v>
      </c>
      <c r="C6" s="90"/>
      <c r="D6" s="76">
        <f>投入係数表!O6</f>
        <v>0</v>
      </c>
      <c r="E6" s="77">
        <f t="shared" si="0"/>
        <v>0</v>
      </c>
      <c r="F6" s="76">
        <f>分析係数表!C9</f>
        <v>3.6231884057971064E-2</v>
      </c>
      <c r="G6" s="77">
        <f t="shared" si="1"/>
        <v>0</v>
      </c>
      <c r="H6" s="77">
        <v>4.5100236562857606E-5</v>
      </c>
      <c r="I6" s="77">
        <f t="shared" si="2"/>
        <v>4.5100236562857606E-5</v>
      </c>
      <c r="J6" s="76">
        <f>分析係数表!G9</f>
        <v>0.3125</v>
      </c>
      <c r="K6" s="78">
        <f t="shared" si="3"/>
        <v>1.4093823925893002E-5</v>
      </c>
      <c r="L6" s="79"/>
      <c r="M6" s="80"/>
      <c r="N6" s="81">
        <f>分析係数表!H9</f>
        <v>5.3491679763143819E-4</v>
      </c>
      <c r="O6" s="82">
        <f t="shared" si="4"/>
        <v>4.3564098279573844E-3</v>
      </c>
      <c r="P6" s="76">
        <f>分析係数表!C9</f>
        <v>3.6231884057971064E-2</v>
      </c>
      <c r="Q6" s="82">
        <f t="shared" si="5"/>
        <v>1.5784093579555763E-4</v>
      </c>
      <c r="R6" s="83">
        <v>1.8116891948189999E-4</v>
      </c>
      <c r="S6" s="84">
        <f t="shared" si="6"/>
        <v>2.262691560447576E-4</v>
      </c>
      <c r="T6" s="85">
        <f>分析係数表!F9</f>
        <v>0.8125</v>
      </c>
      <c r="U6" s="86">
        <f t="shared" si="7"/>
        <v>1.8384368928636556E-4</v>
      </c>
      <c r="V6" s="87">
        <f>分析係数表!D9</f>
        <v>0</v>
      </c>
      <c r="W6" s="167">
        <f t="shared" si="8"/>
        <v>0</v>
      </c>
      <c r="X6" s="76">
        <f>分析係数表!E9</f>
        <v>0</v>
      </c>
      <c r="Y6" s="166">
        <f t="shared" si="9"/>
        <v>0</v>
      </c>
    </row>
    <row r="7" spans="1:25" x14ac:dyDescent="0.2">
      <c r="A7" s="6" t="s">
        <v>221</v>
      </c>
      <c r="B7" s="5" t="s">
        <v>267</v>
      </c>
      <c r="C7" s="90"/>
      <c r="D7" s="76">
        <f>投入係数表!O7</f>
        <v>0</v>
      </c>
      <c r="E7" s="77">
        <f t="shared" si="0"/>
        <v>0</v>
      </c>
      <c r="F7" s="76">
        <f>分析係数表!C10</f>
        <v>0.26183431952662717</v>
      </c>
      <c r="G7" s="77">
        <f t="shared" si="1"/>
        <v>0</v>
      </c>
      <c r="H7" s="77">
        <v>3.1862512137624793E-4</v>
      </c>
      <c r="I7" s="77">
        <f t="shared" si="2"/>
        <v>3.1862512137624793E-4</v>
      </c>
      <c r="J7" s="76">
        <f>分析係数表!G10</f>
        <v>0.17889908256880735</v>
      </c>
      <c r="K7" s="78">
        <f t="shared" si="3"/>
        <v>5.7001741897585641E-5</v>
      </c>
      <c r="L7" s="79"/>
      <c r="M7" s="80"/>
      <c r="N7" s="81">
        <f>分析係数表!H10</f>
        <v>1.0159272513155222E-3</v>
      </c>
      <c r="O7" s="82">
        <f t="shared" si="4"/>
        <v>8.2738016112368935E-3</v>
      </c>
      <c r="P7" s="76">
        <f>分析係数表!C10</f>
        <v>0.26183431952662717</v>
      </c>
      <c r="Q7" s="82">
        <f t="shared" si="5"/>
        <v>2.1663652147765233E-3</v>
      </c>
      <c r="R7" s="83">
        <v>3.2489738198751782E-3</v>
      </c>
      <c r="S7" s="84">
        <f t="shared" si="6"/>
        <v>3.5675989412514261E-3</v>
      </c>
      <c r="T7" s="85">
        <f>分析係数表!F10</f>
        <v>0.51834862385321101</v>
      </c>
      <c r="U7" s="86">
        <f t="shared" si="7"/>
        <v>1.8492600016578493E-3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投入係数表!O8</f>
        <v>0.14851796524884031</v>
      </c>
      <c r="E8" s="77">
        <f t="shared" si="0"/>
        <v>14.851796524884032</v>
      </c>
      <c r="F8" s="76">
        <f>分析係数表!C11</f>
        <v>1.7921757268741234E-2</v>
      </c>
      <c r="G8" s="77">
        <f t="shared" si="1"/>
        <v>0.2661702923237062</v>
      </c>
      <c r="H8" s="77">
        <v>0.30462000229736652</v>
      </c>
      <c r="I8" s="77">
        <f t="shared" si="2"/>
        <v>0.30462000229736652</v>
      </c>
      <c r="J8" s="76">
        <f>分析係数表!G11</f>
        <v>0.34197730956239869</v>
      </c>
      <c r="K8" s="78">
        <f t="shared" si="3"/>
        <v>0.10417312882454512</v>
      </c>
      <c r="L8" s="79"/>
      <c r="M8" s="80"/>
      <c r="N8" s="81">
        <f>分析係数表!H11</f>
        <v>-1.6586567368416687E-5</v>
      </c>
      <c r="O8" s="82">
        <f t="shared" si="4"/>
        <v>-1.3508247528550029E-4</v>
      </c>
      <c r="P8" s="76">
        <f>分析係数表!C11</f>
        <v>1.7921757268741234E-2</v>
      </c>
      <c r="Q8" s="82">
        <f t="shared" si="5"/>
        <v>-2.4209153333274731E-6</v>
      </c>
      <c r="R8" s="83">
        <v>5.6981326479758777E-3</v>
      </c>
      <c r="S8" s="84">
        <f t="shared" si="6"/>
        <v>0.31031813494534238</v>
      </c>
      <c r="T8" s="85">
        <f>分析係数表!F11</f>
        <v>0.56401944894651534</v>
      </c>
      <c r="U8" s="86">
        <f t="shared" si="7"/>
        <v>0.17502546346998241</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投入係数表!O9</f>
        <v>0</v>
      </c>
      <c r="E9" s="77">
        <f t="shared" si="0"/>
        <v>0</v>
      </c>
      <c r="F9" s="76">
        <f>分析係数表!C12</f>
        <v>0.1131360576170346</v>
      </c>
      <c r="G9" s="77">
        <f t="shared" si="1"/>
        <v>0</v>
      </c>
      <c r="H9" s="77">
        <v>2.9651698921795313E-4</v>
      </c>
      <c r="I9" s="77">
        <f t="shared" si="2"/>
        <v>2.9651698921795313E-4</v>
      </c>
      <c r="J9" s="76">
        <f>分析係数表!G12</f>
        <v>0.13242034500958361</v>
      </c>
      <c r="K9" s="78">
        <f t="shared" si="3"/>
        <v>3.9264882013444339E-5</v>
      </c>
      <c r="L9" s="79"/>
      <c r="M9" s="80"/>
      <c r="N9" s="81">
        <f>分析係数表!H12</f>
        <v>8.227352078918887E-2</v>
      </c>
      <c r="O9" s="82">
        <f t="shared" si="4"/>
        <v>0.67004284803490277</v>
      </c>
      <c r="P9" s="76">
        <f>分析係数表!C12</f>
        <v>0.1131360576170346</v>
      </c>
      <c r="Q9" s="82">
        <f t="shared" si="5"/>
        <v>7.5806006261158715E-2</v>
      </c>
      <c r="R9" s="83">
        <v>8.4613485133240934E-2</v>
      </c>
      <c r="S9" s="84">
        <f t="shared" si="6"/>
        <v>8.4910002122458889E-2</v>
      </c>
      <c r="T9" s="85">
        <f>分析係数表!F12</f>
        <v>0.36784355120975581</v>
      </c>
      <c r="U9" s="86">
        <f t="shared" si="7"/>
        <v>3.123359671395318E-2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投入係数表!O10</f>
        <v>8.648478653982231E-4</v>
      </c>
      <c r="E10" s="77">
        <f t="shared" si="0"/>
        <v>8.6484786539822306E-2</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0.1056682662920826</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投入係数表!O11</f>
        <v>2.3586759965406085E-3</v>
      </c>
      <c r="E11" s="77">
        <f t="shared" si="0"/>
        <v>0.23586759965406084</v>
      </c>
      <c r="F11" s="76">
        <f>分析係数表!C14</f>
        <v>0.20006209251785156</v>
      </c>
      <c r="G11" s="77">
        <f t="shared" si="1"/>
        <v>4.7188165543954295E-2</v>
      </c>
      <c r="H11" s="77">
        <v>9.4304459367246921E-2</v>
      </c>
      <c r="I11" s="77">
        <f t="shared" si="2"/>
        <v>9.4304459367246921E-2</v>
      </c>
      <c r="J11" s="76">
        <f>分析係数表!G14</f>
        <v>0.15826840914802714</v>
      </c>
      <c r="K11" s="78">
        <f t="shared" si="3"/>
        <v>1.4925416759618936E-2</v>
      </c>
      <c r="L11" s="79"/>
      <c r="M11" s="80"/>
      <c r="N11" s="81">
        <f>分析係数表!H14</f>
        <v>1.0573936697365637E-3</v>
      </c>
      <c r="O11" s="82">
        <f t="shared" si="4"/>
        <v>8.6115077994506437E-3</v>
      </c>
      <c r="P11" s="76">
        <f>分析係数表!C14</f>
        <v>0.20006209251785156</v>
      </c>
      <c r="Q11" s="82">
        <f t="shared" si="5"/>
        <v>1.722836270091895E-3</v>
      </c>
      <c r="R11" s="83">
        <v>8.2341821598037428E-3</v>
      </c>
      <c r="S11" s="84">
        <f t="shared" si="6"/>
        <v>0.10253864152705067</v>
      </c>
      <c r="T11" s="85">
        <f>分析係数表!F14</f>
        <v>0.29957275697411412</v>
      </c>
      <c r="U11" s="86">
        <f t="shared" si="7"/>
        <v>3.0717783538638955E-2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投入係数表!O12</f>
        <v>8.8057237204182716E-3</v>
      </c>
      <c r="E12" s="77">
        <f t="shared" si="0"/>
        <v>0.88057237204182714</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6.1597608730188137E-2</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投入係数表!O13</f>
        <v>2.7517886626307101E-3</v>
      </c>
      <c r="E13" s="77">
        <f t="shared" si="0"/>
        <v>0.27517886626307103</v>
      </c>
      <c r="F13" s="76">
        <f>分析係数表!C16</f>
        <v>4.6443435489973539E-2</v>
      </c>
      <c r="G13" s="77">
        <f t="shared" si="1"/>
        <v>1.2780251923492995E-2</v>
      </c>
      <c r="H13" s="77">
        <v>2.8535764393045865E-2</v>
      </c>
      <c r="I13" s="77">
        <f t="shared" si="2"/>
        <v>2.8535764393045865E-2</v>
      </c>
      <c r="J13" s="76">
        <f>分析係数表!G16</f>
        <v>3.3687125057683433E-2</v>
      </c>
      <c r="K13" s="78">
        <f t="shared" si="3"/>
        <v>9.6128786372512605E-4</v>
      </c>
      <c r="L13" s="79"/>
      <c r="M13" s="80"/>
      <c r="N13" s="81">
        <f>分析係数表!H16</f>
        <v>1.5193295709469685E-2</v>
      </c>
      <c r="O13" s="82">
        <f t="shared" si="4"/>
        <v>0.12373554736151826</v>
      </c>
      <c r="P13" s="76">
        <f>分析係数表!C16</f>
        <v>4.6443435489973539E-2</v>
      </c>
      <c r="Q13" s="82">
        <f t="shared" si="5"/>
        <v>5.7467039117012385E-3</v>
      </c>
      <c r="R13" s="83">
        <v>9.1206012909529812E-3</v>
      </c>
      <c r="S13" s="84">
        <f t="shared" si="6"/>
        <v>3.7656365683998848E-2</v>
      </c>
      <c r="T13" s="85">
        <f>分析係数表!F16</f>
        <v>0.28887863405629904</v>
      </c>
      <c r="U13" s="86">
        <f t="shared" si="7"/>
        <v>1.087811948231808E-2</v>
      </c>
      <c r="V13" s="87">
        <f>分析係数表!D16</f>
        <v>0</v>
      </c>
      <c r="W13" s="167">
        <f t="shared" si="8"/>
        <v>0</v>
      </c>
      <c r="X13" s="76">
        <f>分析係数表!E16</f>
        <v>0</v>
      </c>
      <c r="Y13" s="166">
        <f t="shared" si="9"/>
        <v>0</v>
      </c>
    </row>
    <row r="14" spans="1:25" x14ac:dyDescent="0.2">
      <c r="A14" s="6" t="s">
        <v>2</v>
      </c>
      <c r="B14" s="5" t="s">
        <v>365</v>
      </c>
      <c r="C14" s="90"/>
      <c r="D14" s="76">
        <f>投入係数表!O14</f>
        <v>5.5035773252614202E-3</v>
      </c>
      <c r="E14" s="77">
        <f t="shared" si="0"/>
        <v>0.55035773252614206</v>
      </c>
      <c r="F14" s="76">
        <f>分析係数表!C17</f>
        <v>4.6514856984171016E-2</v>
      </c>
      <c r="G14" s="77">
        <f t="shared" si="1"/>
        <v>2.5599811218586142E-2</v>
      </c>
      <c r="H14" s="77">
        <v>3.0254244509075372E-2</v>
      </c>
      <c r="I14" s="77">
        <f t="shared" si="2"/>
        <v>3.0254244509075372E-2</v>
      </c>
      <c r="J14" s="76">
        <f>分析係数表!G17</f>
        <v>0.21533442088091354</v>
      </c>
      <c r="K14" s="78">
        <f t="shared" si="3"/>
        <v>6.5147802205513033E-3</v>
      </c>
      <c r="L14" s="79"/>
      <c r="M14" s="80"/>
      <c r="N14" s="81">
        <f>分析係数表!H17</f>
        <v>2.6953171973677116E-3</v>
      </c>
      <c r="O14" s="82">
        <f t="shared" si="4"/>
        <v>2.1950902233893798E-2</v>
      </c>
      <c r="P14" s="76">
        <f>分析係数表!C17</f>
        <v>4.6514856984171016E-2</v>
      </c>
      <c r="Q14" s="82">
        <f t="shared" si="5"/>
        <v>1.02104307808309E-3</v>
      </c>
      <c r="R14" s="83">
        <v>1.7306234817287107E-3</v>
      </c>
      <c r="S14" s="84">
        <f t="shared" si="6"/>
        <v>3.1984867990804085E-2</v>
      </c>
      <c r="T14" s="85">
        <f>分析係数表!F17</f>
        <v>0.33325565136331858</v>
      </c>
      <c r="U14" s="86">
        <f t="shared" si="7"/>
        <v>1.0659138016045174E-2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投入係数表!O15</f>
        <v>9.2774589197263928E-3</v>
      </c>
      <c r="E15" s="77">
        <f t="shared" si="0"/>
        <v>0.92774589197263924</v>
      </c>
      <c r="F15" s="76">
        <f>分析係数表!C18</f>
        <v>0.85217062328572779</v>
      </c>
      <c r="G15" s="77">
        <f t="shared" si="1"/>
        <v>0.79059779501309746</v>
      </c>
      <c r="H15" s="77">
        <v>0.92736701806603616</v>
      </c>
      <c r="I15" s="77">
        <f t="shared" si="2"/>
        <v>0.92736701806603616</v>
      </c>
      <c r="J15" s="76">
        <f>分析係数表!G18</f>
        <v>0.21571921623052903</v>
      </c>
      <c r="K15" s="78">
        <f t="shared" si="3"/>
        <v>0.20005088629524817</v>
      </c>
      <c r="L15" s="79"/>
      <c r="M15" s="80"/>
      <c r="N15" s="81">
        <f>分析係数表!H18</f>
        <v>4.022242586841047E-4</v>
      </c>
      <c r="O15" s="82">
        <f t="shared" si="4"/>
        <v>3.2757500256733823E-3</v>
      </c>
      <c r="P15" s="76">
        <f>分析係数表!C18</f>
        <v>0.85217062328572779</v>
      </c>
      <c r="Q15" s="82">
        <f t="shared" si="5"/>
        <v>2.7914979411063248E-3</v>
      </c>
      <c r="R15" s="83">
        <v>7.1161890302390484E-3</v>
      </c>
      <c r="S15" s="84">
        <f t="shared" si="6"/>
        <v>0.93448320709627519</v>
      </c>
      <c r="T15" s="85">
        <f>分析係数表!F18</f>
        <v>0.45957889739047864</v>
      </c>
      <c r="U15" s="86">
        <f t="shared" si="7"/>
        <v>0.42946876194722444</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投入係数表!O16</f>
        <v>1.1793379982703042E-3</v>
      </c>
      <c r="E16" s="77">
        <f t="shared" si="0"/>
        <v>0.11793379982703042</v>
      </c>
      <c r="F16" s="76">
        <f>分析係数表!C19</f>
        <v>5.907451152740395E-2</v>
      </c>
      <c r="G16" s="77">
        <f t="shared" si="1"/>
        <v>6.9668816173524585E-3</v>
      </c>
      <c r="H16" s="77">
        <v>9.2813723014200308E-3</v>
      </c>
      <c r="I16" s="77">
        <f t="shared" si="2"/>
        <v>9.2813723014200308E-3</v>
      </c>
      <c r="J16" s="76">
        <f>分析係数表!G19</f>
        <v>5.7619514930604236E-2</v>
      </c>
      <c r="K16" s="78">
        <f t="shared" si="3"/>
        <v>5.3478816989816803E-4</v>
      </c>
      <c r="L16" s="79"/>
      <c r="M16" s="80"/>
      <c r="N16" s="81">
        <f>分析係数表!H19</f>
        <v>-1.036660460526043E-4</v>
      </c>
      <c r="O16" s="82">
        <f t="shared" si="4"/>
        <v>-8.4426547053437684E-4</v>
      </c>
      <c r="P16" s="76">
        <f>分析係数表!C19</f>
        <v>5.907451152740395E-2</v>
      </c>
      <c r="Q16" s="82">
        <f t="shared" si="5"/>
        <v>-4.9874570271272164E-5</v>
      </c>
      <c r="R16" s="83">
        <v>1.2452069032203804E-4</v>
      </c>
      <c r="S16" s="84">
        <f t="shared" si="6"/>
        <v>9.4058929917420694E-3</v>
      </c>
      <c r="T16" s="85">
        <f>分析係数表!F19</f>
        <v>0.24001121547735876</v>
      </c>
      <c r="U16" s="86">
        <f t="shared" si="7"/>
        <v>2.2575198095979845E-3</v>
      </c>
      <c r="V16" s="87">
        <f>分析係数表!D19</f>
        <v>1.0654703490817327E-2</v>
      </c>
      <c r="W16" s="167">
        <f t="shared" si="8"/>
        <v>0</v>
      </c>
      <c r="X16" s="76">
        <f>分析係数表!E19</f>
        <v>1.044441329034067E-2</v>
      </c>
      <c r="Y16" s="166">
        <f t="shared" si="9"/>
        <v>0</v>
      </c>
    </row>
    <row r="17" spans="1:25" x14ac:dyDescent="0.2">
      <c r="A17" s="6" t="s">
        <v>5</v>
      </c>
      <c r="B17" s="5" t="s">
        <v>33</v>
      </c>
      <c r="C17" s="75">
        <f>最終需要_まとめ!C18</f>
        <v>100</v>
      </c>
      <c r="D17" s="76">
        <f>投入係数表!O17</f>
        <v>0.41811463165343188</v>
      </c>
      <c r="E17" s="77">
        <f t="shared" si="0"/>
        <v>41.811463165343184</v>
      </c>
      <c r="F17" s="76">
        <f>分析係数表!C20</f>
        <v>0.1238117647058824</v>
      </c>
      <c r="G17" s="77">
        <f t="shared" si="1"/>
        <v>5.1767510394361391</v>
      </c>
      <c r="H17" s="77">
        <v>5.4621534157886513</v>
      </c>
      <c r="I17" s="77">
        <f t="shared" si="2"/>
        <v>105.46215341578865</v>
      </c>
      <c r="J17" s="76">
        <f>分析係数表!G20</f>
        <v>0.1000078622533218</v>
      </c>
      <c r="K17" s="78">
        <f t="shared" si="3"/>
        <v>10.547044511744883</v>
      </c>
      <c r="L17" s="79"/>
      <c r="M17" s="80"/>
      <c r="N17" s="81">
        <f>分析係数表!H20</f>
        <v>5.0174366289460479E-4</v>
      </c>
      <c r="O17" s="82">
        <f t="shared" si="4"/>
        <v>4.0862448773863842E-3</v>
      </c>
      <c r="P17" s="76">
        <f>分析係数表!C20</f>
        <v>0.1238117647058824</v>
      </c>
      <c r="Q17" s="82">
        <f t="shared" si="5"/>
        <v>5.0592518928958027E-4</v>
      </c>
      <c r="R17" s="83">
        <v>9.3242179883734134E-4</v>
      </c>
      <c r="S17" s="84">
        <f t="shared" si="6"/>
        <v>105.46308583758749</v>
      </c>
      <c r="T17" s="85">
        <f>分析係数表!F20</f>
        <v>0.22289488167308752</v>
      </c>
      <c r="U17" s="86">
        <f t="shared" si="7"/>
        <v>23.507182038647734</v>
      </c>
      <c r="V17" s="87">
        <f>分析係数表!D20</f>
        <v>1.3129963047409387E-2</v>
      </c>
      <c r="W17" s="167">
        <f t="shared" si="8"/>
        <v>1</v>
      </c>
      <c r="X17" s="76">
        <f>分析係数表!E20</f>
        <v>1.4466546112115732E-2</v>
      </c>
      <c r="Y17" s="166">
        <f t="shared" si="9"/>
        <v>2</v>
      </c>
    </row>
    <row r="18" spans="1:25" x14ac:dyDescent="0.2">
      <c r="A18" s="6" t="s">
        <v>6</v>
      </c>
      <c r="B18" s="5" t="s">
        <v>34</v>
      </c>
      <c r="C18" s="90"/>
      <c r="D18" s="76">
        <f>投入係数表!O18</f>
        <v>1.8083182640144665E-3</v>
      </c>
      <c r="E18" s="77">
        <f t="shared" si="0"/>
        <v>0.18083182640144665</v>
      </c>
      <c r="F18" s="76">
        <f>分析係数表!C21</f>
        <v>0.10123797610317908</v>
      </c>
      <c r="G18" s="77">
        <f t="shared" si="1"/>
        <v>1.8307048119923886E-2</v>
      </c>
      <c r="H18" s="77">
        <v>2.6595359887899645E-2</v>
      </c>
      <c r="I18" s="77">
        <f t="shared" si="2"/>
        <v>2.6595359887899645E-2</v>
      </c>
      <c r="J18" s="76">
        <f>分析係数表!G21</f>
        <v>0.28509532062391679</v>
      </c>
      <c r="K18" s="78">
        <f t="shared" si="3"/>
        <v>7.5822126543492055E-3</v>
      </c>
      <c r="L18" s="79"/>
      <c r="M18" s="80"/>
      <c r="N18" s="81">
        <f>分析係数表!H21</f>
        <v>8.3762165210504269E-4</v>
      </c>
      <c r="O18" s="82">
        <f t="shared" si="4"/>
        <v>6.8216650019177648E-3</v>
      </c>
      <c r="P18" s="76">
        <f>分析係数表!C21</f>
        <v>0.10123797610317908</v>
      </c>
      <c r="Q18" s="82">
        <f t="shared" si="5"/>
        <v>6.9061155844804371E-4</v>
      </c>
      <c r="R18" s="83">
        <v>1.5776281469727523E-3</v>
      </c>
      <c r="S18" s="84">
        <f t="shared" si="6"/>
        <v>2.8172988034872396E-2</v>
      </c>
      <c r="T18" s="85">
        <f>分析係数表!F21</f>
        <v>0.42576545349508954</v>
      </c>
      <c r="U18" s="86">
        <f t="shared" si="7"/>
        <v>1.1995085026979177E-2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投入係数表!O19</f>
        <v>0</v>
      </c>
      <c r="E19" s="77">
        <f t="shared" si="0"/>
        <v>0</v>
      </c>
      <c r="F19" s="76">
        <f>分析係数表!C22</f>
        <v>0.18558159091777837</v>
      </c>
      <c r="G19" s="77">
        <f t="shared" si="1"/>
        <v>0</v>
      </c>
      <c r="H19" s="77">
        <v>2.4356310432026721E-3</v>
      </c>
      <c r="I19" s="77">
        <f t="shared" si="2"/>
        <v>2.4356310432026721E-3</v>
      </c>
      <c r="J19" s="76">
        <f>分析係数表!G22</f>
        <v>0.19466002478672587</v>
      </c>
      <c r="K19" s="78">
        <f t="shared" si="3"/>
        <v>4.7411999924115115E-4</v>
      </c>
      <c r="L19" s="79"/>
      <c r="M19" s="80"/>
      <c r="N19" s="81">
        <f>分析係数表!H22</f>
        <v>4.1466418421041717E-5</v>
      </c>
      <c r="O19" s="82">
        <f t="shared" si="4"/>
        <v>3.3770618821375069E-4</v>
      </c>
      <c r="P19" s="76">
        <f>分析係数表!C22</f>
        <v>0.18558159091777837</v>
      </c>
      <c r="Q19" s="82">
        <f t="shared" si="5"/>
        <v>6.2672051671486546E-5</v>
      </c>
      <c r="R19" s="83">
        <v>5.7183518051865214E-4</v>
      </c>
      <c r="S19" s="84">
        <f t="shared" si="6"/>
        <v>3.0074662237213243E-3</v>
      </c>
      <c r="T19" s="85">
        <f>分析係数表!F22</f>
        <v>0.41305594660826944</v>
      </c>
      <c r="U19" s="86">
        <f t="shared" si="7"/>
        <v>1.242251807931609E-3</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投入係数表!O20</f>
        <v>1.5724506643604056E-4</v>
      </c>
      <c r="E20" s="77">
        <f t="shared" si="0"/>
        <v>1.5724506643604058E-2</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2.0262371292825043E-4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投入係数表!O21</f>
        <v>0</v>
      </c>
      <c r="E21" s="77">
        <f t="shared" si="0"/>
        <v>0</v>
      </c>
      <c r="F21" s="76">
        <f>分析係数表!C24</f>
        <v>0.34092150792205422</v>
      </c>
      <c r="G21" s="77">
        <f t="shared" si="1"/>
        <v>0</v>
      </c>
      <c r="H21" s="77">
        <v>2.0591886288283115E-3</v>
      </c>
      <c r="I21" s="77">
        <f t="shared" si="2"/>
        <v>2.0591886288283115E-3</v>
      </c>
      <c r="J21" s="76">
        <f>分析係数表!G24</f>
        <v>0.20813165537270087</v>
      </c>
      <c r="K21" s="78">
        <f t="shared" si="3"/>
        <v>4.2858233804267859E-4</v>
      </c>
      <c r="L21" s="79"/>
      <c r="M21" s="80"/>
      <c r="N21" s="81">
        <f>分析係数表!H24</f>
        <v>3.0270485447360455E-4</v>
      </c>
      <c r="O21" s="82">
        <f t="shared" si="4"/>
        <v>2.4652551739603804E-3</v>
      </c>
      <c r="P21" s="76">
        <f>分析係数表!C24</f>
        <v>0.34092150792205422</v>
      </c>
      <c r="Q21" s="82">
        <f t="shared" si="5"/>
        <v>8.4045851131921894E-4</v>
      </c>
      <c r="R21" s="83">
        <v>2.8604919411618183E-3</v>
      </c>
      <c r="S21" s="84">
        <f t="shared" si="6"/>
        <v>4.9196805699901298E-3</v>
      </c>
      <c r="T21" s="85">
        <f>分析係数表!F24</f>
        <v>0.39206195546950628</v>
      </c>
      <c r="U21" s="86">
        <f t="shared" si="7"/>
        <v>1.9288195845556656E-3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投入係数表!O22</f>
        <v>1.5724506643604056E-4</v>
      </c>
      <c r="E22" s="77">
        <f t="shared" si="0"/>
        <v>1.5724506643604058E-2</v>
      </c>
      <c r="F22" s="76">
        <f>分析係数表!C25</f>
        <v>1.146867511126326E-2</v>
      </c>
      <c r="G22" s="77">
        <f t="shared" si="1"/>
        <v>1.8033925798039565E-4</v>
      </c>
      <c r="H22" s="77">
        <v>3.3881492539973026E-4</v>
      </c>
      <c r="I22" s="77">
        <f t="shared" si="2"/>
        <v>3.3881492539973026E-4</v>
      </c>
      <c r="J22" s="76">
        <f>分析係数表!G25</f>
        <v>0.19668246445497631</v>
      </c>
      <c r="K22" s="78">
        <f t="shared" si="3"/>
        <v>6.6638954521747892E-5</v>
      </c>
      <c r="L22" s="79"/>
      <c r="M22" s="80"/>
      <c r="N22" s="81">
        <f>分析係数表!H25</f>
        <v>4.6442388631566723E-4</v>
      </c>
      <c r="O22" s="82">
        <f t="shared" si="4"/>
        <v>3.7823093079940081E-3</v>
      </c>
      <c r="P22" s="76">
        <f>分析係数表!C25</f>
        <v>1.146867511126326E-2</v>
      </c>
      <c r="Q22" s="82">
        <f t="shared" si="5"/>
        <v>4.3378076623690246E-5</v>
      </c>
      <c r="R22" s="83">
        <v>1.0321978227763711E-4</v>
      </c>
      <c r="S22" s="84">
        <f t="shared" si="6"/>
        <v>4.4203470767736734E-4</v>
      </c>
      <c r="T22" s="85">
        <f>分析係数表!F25</f>
        <v>0.34834123222748814</v>
      </c>
      <c r="U22" s="86">
        <f t="shared" si="7"/>
        <v>1.5397891475965166E-4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投入係数表!O23</f>
        <v>0</v>
      </c>
      <c r="E23" s="77">
        <f t="shared" si="0"/>
        <v>0</v>
      </c>
      <c r="F23" s="76">
        <f>分析係数表!C26</f>
        <v>9.1946569835300251E-2</v>
      </c>
      <c r="G23" s="77">
        <f t="shared" si="1"/>
        <v>0</v>
      </c>
      <c r="H23" s="77">
        <v>9.0661427684171029E-4</v>
      </c>
      <c r="I23" s="77">
        <f t="shared" si="2"/>
        <v>9.0661427684171029E-4</v>
      </c>
      <c r="J23" s="76">
        <f>分析係数表!G26</f>
        <v>0.19627813403747013</v>
      </c>
      <c r="K23" s="78">
        <f t="shared" si="3"/>
        <v>1.7794855855022128E-4</v>
      </c>
      <c r="L23" s="79"/>
      <c r="M23" s="80"/>
      <c r="N23" s="81">
        <f>分析係数表!H26</f>
        <v>9.5289829531553863E-3</v>
      </c>
      <c r="O23" s="82">
        <f t="shared" si="4"/>
        <v>7.7604882051519913E-2</v>
      </c>
      <c r="P23" s="76">
        <f>分析係数表!C26</f>
        <v>9.1946569835300251E-2</v>
      </c>
      <c r="Q23" s="82">
        <f t="shared" si="5"/>
        <v>7.1355027071103149E-3</v>
      </c>
      <c r="R23" s="83">
        <v>7.4486330171323343E-3</v>
      </c>
      <c r="S23" s="84">
        <f t="shared" si="6"/>
        <v>8.3552472939740444E-3</v>
      </c>
      <c r="T23" s="85">
        <f>分析係数表!F26</f>
        <v>0.33471645919778698</v>
      </c>
      <c r="U23" s="86">
        <f t="shared" si="7"/>
        <v>2.7966387899608833E-3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投入係数表!O24</f>
        <v>0</v>
      </c>
      <c r="E24" s="77">
        <f t="shared" si="0"/>
        <v>0</v>
      </c>
      <c r="F24" s="76">
        <f>分析係数表!C27</f>
        <v>2.4623475974181241E-2</v>
      </c>
      <c r="G24" s="77">
        <f t="shared" si="1"/>
        <v>0</v>
      </c>
      <c r="H24" s="77">
        <v>6.4876106747497662E-5</v>
      </c>
      <c r="I24" s="77">
        <f t="shared" si="2"/>
        <v>6.4876106747497662E-5</v>
      </c>
      <c r="J24" s="76">
        <f>分析係数表!G27</f>
        <v>0.16949152542372881</v>
      </c>
      <c r="K24" s="78">
        <f t="shared" si="3"/>
        <v>1.0995950296186044E-5</v>
      </c>
      <c r="L24" s="79"/>
      <c r="M24" s="80"/>
      <c r="N24" s="81">
        <f>分析係数表!H27</f>
        <v>1.0092926243681554E-2</v>
      </c>
      <c r="O24" s="82">
        <f t="shared" si="4"/>
        <v>8.2197686211226931E-2</v>
      </c>
      <c r="P24" s="76">
        <f>分析係数表!C27</f>
        <v>2.4623475974181241E-2</v>
      </c>
      <c r="Q24" s="82">
        <f t="shared" si="5"/>
        <v>2.0239927515554351E-3</v>
      </c>
      <c r="R24" s="83">
        <v>2.0450650867200743E-3</v>
      </c>
      <c r="S24" s="84">
        <f t="shared" si="6"/>
        <v>2.109941193467572E-3</v>
      </c>
      <c r="T24" s="85">
        <f>分析係数表!F27</f>
        <v>0.31826741996233521</v>
      </c>
      <c r="U24" s="86">
        <f t="shared" si="7"/>
        <v>6.7152553991717452E-4</v>
      </c>
      <c r="V24" s="87">
        <f>分析係数表!D27</f>
        <v>0</v>
      </c>
      <c r="W24" s="167">
        <f t="shared" si="8"/>
        <v>0</v>
      </c>
      <c r="X24" s="76">
        <f>分析係数表!E27</f>
        <v>0</v>
      </c>
      <c r="Y24" s="166">
        <f t="shared" si="9"/>
        <v>0</v>
      </c>
    </row>
    <row r="25" spans="1:25" x14ac:dyDescent="0.2">
      <c r="A25" s="6" t="s">
        <v>13</v>
      </c>
      <c r="B25" s="5" t="s">
        <v>192</v>
      </c>
      <c r="C25" s="90"/>
      <c r="D25" s="76">
        <f>投入係数表!O25</f>
        <v>0</v>
      </c>
      <c r="E25" s="77">
        <f t="shared" si="0"/>
        <v>0</v>
      </c>
      <c r="F25" s="76">
        <f>分析係数表!C28</f>
        <v>0.10144304574762053</v>
      </c>
      <c r="G25" s="77">
        <f t="shared" si="1"/>
        <v>0</v>
      </c>
      <c r="H25" s="77">
        <v>2.427597319259722E-3</v>
      </c>
      <c r="I25" s="77">
        <f t="shared" si="2"/>
        <v>2.427597319259722E-3</v>
      </c>
      <c r="J25" s="76">
        <f>分析係数表!G28</f>
        <v>0.12483493265252223</v>
      </c>
      <c r="K25" s="78">
        <f t="shared" si="3"/>
        <v>3.030489478572309E-4</v>
      </c>
      <c r="L25" s="79"/>
      <c r="M25" s="80"/>
      <c r="N25" s="81">
        <f>分析係数表!H28</f>
        <v>1.8805020753942421E-2</v>
      </c>
      <c r="O25" s="82">
        <f t="shared" si="4"/>
        <v>0.15314975635493597</v>
      </c>
      <c r="P25" s="76">
        <f>分析係数表!C28</f>
        <v>0.10144304574762053</v>
      </c>
      <c r="Q25" s="82">
        <f t="shared" si="5"/>
        <v>1.5535977740150708E-2</v>
      </c>
      <c r="R25" s="83">
        <v>1.6906584325054857E-2</v>
      </c>
      <c r="S25" s="84">
        <f t="shared" si="6"/>
        <v>1.933418164431458E-2</v>
      </c>
      <c r="T25" s="85">
        <f>分析係数表!F28</f>
        <v>0.21348710273791707</v>
      </c>
      <c r="U25" s="86">
        <f t="shared" si="7"/>
        <v>4.1275984230533368E-3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投入係数表!O26</f>
        <v>3.341457661765862E-2</v>
      </c>
      <c r="E26" s="77">
        <f t="shared" si="0"/>
        <v>3.3414576617658618</v>
      </c>
      <c r="F26" s="76">
        <f>分析係数表!C29</f>
        <v>0.10401376146788988</v>
      </c>
      <c r="G26" s="77">
        <f t="shared" si="1"/>
        <v>0.34755758018596739</v>
      </c>
      <c r="H26" s="77">
        <v>0.3770302083622421</v>
      </c>
      <c r="I26" s="77">
        <f t="shared" si="2"/>
        <v>0.3770302083622421</v>
      </c>
      <c r="J26" s="76">
        <f>分析係数表!G29</f>
        <v>0.26193840067815766</v>
      </c>
      <c r="K26" s="78">
        <f t="shared" si="3"/>
        <v>9.8758689785758233E-2</v>
      </c>
      <c r="L26" s="79"/>
      <c r="M26" s="80"/>
      <c r="N26" s="81">
        <f>分析係数表!H29</f>
        <v>9.1640784710502205E-3</v>
      </c>
      <c r="O26" s="82">
        <f t="shared" si="4"/>
        <v>7.4633067595238911E-2</v>
      </c>
      <c r="P26" s="76">
        <f>分析係数表!C29</f>
        <v>0.10401376146788988</v>
      </c>
      <c r="Q26" s="82">
        <f t="shared" si="5"/>
        <v>7.7628660904680812E-3</v>
      </c>
      <c r="R26" s="83">
        <v>1.0770458519305959E-2</v>
      </c>
      <c r="S26" s="84">
        <f t="shared" si="6"/>
        <v>0.38780066688154807</v>
      </c>
      <c r="T26" s="85">
        <f>分析係数表!F29</f>
        <v>0.46764622774795139</v>
      </c>
      <c r="U26" s="86">
        <f t="shared" si="7"/>
        <v>0.18135351898529586</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投入係数表!O27</f>
        <v>3.0662787955027912E-3</v>
      </c>
      <c r="E27" s="77">
        <f t="shared" si="0"/>
        <v>0.30662787955027915</v>
      </c>
      <c r="F27" s="76">
        <f>分析係数表!C30</f>
        <v>1</v>
      </c>
      <c r="G27" s="77">
        <f t="shared" si="1"/>
        <v>0.30662787955027915</v>
      </c>
      <c r="H27" s="77">
        <v>0.39947294214766693</v>
      </c>
      <c r="I27" s="77">
        <f t="shared" si="2"/>
        <v>0.39947294214766693</v>
      </c>
      <c r="J27" s="76">
        <f>分析係数表!G30</f>
        <v>0.34450655250415957</v>
      </c>
      <c r="K27" s="78">
        <f t="shared" si="3"/>
        <v>0.13762104611798631</v>
      </c>
      <c r="L27" s="79"/>
      <c r="M27" s="80"/>
      <c r="N27" s="81">
        <f>分析係数表!H30</f>
        <v>0</v>
      </c>
      <c r="O27" s="82">
        <f t="shared" si="4"/>
        <v>0</v>
      </c>
      <c r="P27" s="76">
        <f>分析係数表!C30</f>
        <v>1</v>
      </c>
      <c r="Q27" s="82">
        <f t="shared" si="5"/>
        <v>0</v>
      </c>
      <c r="R27" s="83">
        <v>3.0794357552938949E-2</v>
      </c>
      <c r="S27" s="84">
        <f t="shared" si="6"/>
        <v>0.4302672997006059</v>
      </c>
      <c r="T27" s="85">
        <f>分析係数表!F30</f>
        <v>0.44048531528668372</v>
      </c>
      <c r="U27" s="86">
        <f t="shared" si="7"/>
        <v>0.18952642716617144</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投入係数表!O28</f>
        <v>3.6716723012815471E-2</v>
      </c>
      <c r="E28" s="77">
        <f t="shared" si="0"/>
        <v>3.6716723012815469</v>
      </c>
      <c r="F28" s="76">
        <f>分析係数表!C31</f>
        <v>0.93997640825324391</v>
      </c>
      <c r="G28" s="77">
        <f t="shared" si="1"/>
        <v>3.451285342041551</v>
      </c>
      <c r="H28" s="77">
        <v>4.1587853105348351</v>
      </c>
      <c r="I28" s="77">
        <f t="shared" si="2"/>
        <v>4.1587853105348351</v>
      </c>
      <c r="J28" s="76">
        <f>分析係数表!G31</f>
        <v>7.0890110114609078E-2</v>
      </c>
      <c r="K28" s="78">
        <f t="shared" si="3"/>
        <v>0.29481674860683316</v>
      </c>
      <c r="L28" s="79"/>
      <c r="M28" s="80"/>
      <c r="N28" s="81">
        <f>分析係数表!H31</f>
        <v>0.11755729622365327</v>
      </c>
      <c r="O28" s="82">
        <f t="shared" si="4"/>
        <v>0.95739704358598332</v>
      </c>
      <c r="P28" s="76">
        <f>分析係数表!C31</f>
        <v>0.93997640825324391</v>
      </c>
      <c r="Q28" s="82">
        <f t="shared" si="5"/>
        <v>0.89993063430222697</v>
      </c>
      <c r="R28" s="83">
        <v>1.037853466402394</v>
      </c>
      <c r="S28" s="84">
        <f t="shared" si="6"/>
        <v>5.1966387769372293</v>
      </c>
      <c r="T28" s="85">
        <f>分析係数表!F31</f>
        <v>0.34466485525751295</v>
      </c>
      <c r="U28" s="86">
        <f t="shared" si="7"/>
        <v>1.7910987518786492</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投入係数表!O29</f>
        <v>7.0760279896218254E-4</v>
      </c>
      <c r="E29" s="77">
        <f t="shared" si="0"/>
        <v>7.0760279896218248E-2</v>
      </c>
      <c r="F29" s="76">
        <f>分析係数表!C32</f>
        <v>1</v>
      </c>
      <c r="G29" s="77">
        <f t="shared" si="1"/>
        <v>7.0760279896218248E-2</v>
      </c>
      <c r="H29" s="77">
        <v>9.4112513232162021E-2</v>
      </c>
      <c r="I29" s="77">
        <f t="shared" si="2"/>
        <v>9.4112513232162021E-2</v>
      </c>
      <c r="J29" s="76">
        <f>分析係数表!G32</f>
        <v>0.14022787028921999</v>
      </c>
      <c r="K29" s="78">
        <f t="shared" si="3"/>
        <v>1.3197197298112116E-2</v>
      </c>
      <c r="L29" s="79"/>
      <c r="M29" s="80"/>
      <c r="N29" s="81">
        <f>分析係数表!H32</f>
        <v>5.7721254442090076E-3</v>
      </c>
      <c r="O29" s="82">
        <f t="shared" si="4"/>
        <v>4.7008701399354105E-2</v>
      </c>
      <c r="P29" s="76">
        <f>分析係数表!C32</f>
        <v>1</v>
      </c>
      <c r="Q29" s="82">
        <f t="shared" si="5"/>
        <v>4.7008701399354105E-2</v>
      </c>
      <c r="R29" s="83">
        <v>6.1480217064476726E-2</v>
      </c>
      <c r="S29" s="84">
        <f t="shared" si="6"/>
        <v>0.15559273029663875</v>
      </c>
      <c r="T29" s="85">
        <f>分析係数表!F32</f>
        <v>0.48261758691206547</v>
      </c>
      <c r="U29" s="86">
        <f t="shared" si="7"/>
        <v>7.509178803682362E-2</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投入係数表!O30</f>
        <v>1.5724506643604056E-4</v>
      </c>
      <c r="E30" s="77">
        <f t="shared" si="0"/>
        <v>1.5724506643604058E-2</v>
      </c>
      <c r="F30" s="76">
        <f>分析係数表!C33</f>
        <v>0.67109402306885713</v>
      </c>
      <c r="G30" s="77">
        <f t="shared" si="1"/>
        <v>1.0552622424229219E-2</v>
      </c>
      <c r="H30" s="77">
        <v>5.3063301168519011E-2</v>
      </c>
      <c r="I30" s="77">
        <f t="shared" si="2"/>
        <v>5.3063301168519011E-2</v>
      </c>
      <c r="J30" s="76">
        <f>分析係数表!G33</f>
        <v>0.50883575883575882</v>
      </c>
      <c r="K30" s="78">
        <f t="shared" si="3"/>
        <v>2.7000505116413779E-2</v>
      </c>
      <c r="L30" s="79"/>
      <c r="M30" s="80"/>
      <c r="N30" s="81">
        <f>分析係数表!H33</f>
        <v>8.6664814499977198E-4</v>
      </c>
      <c r="O30" s="82">
        <f t="shared" si="4"/>
        <v>7.0580593336673908E-3</v>
      </c>
      <c r="P30" s="76">
        <f>分析係数表!C33</f>
        <v>0.67109402306885713</v>
      </c>
      <c r="Q30" s="82">
        <f t="shared" si="5"/>
        <v>4.7366214332895465E-3</v>
      </c>
      <c r="R30" s="83">
        <v>2.0507613309303788E-2</v>
      </c>
      <c r="S30" s="84">
        <f t="shared" si="6"/>
        <v>7.3570914477822796E-2</v>
      </c>
      <c r="T30" s="85">
        <f>分析係数表!F33</f>
        <v>0.64656964656964655</v>
      </c>
      <c r="U30" s="86">
        <f t="shared" si="7"/>
        <v>4.7568720171731575E-2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投入係数表!O31</f>
        <v>3.9389889142228164E-2</v>
      </c>
      <c r="E31" s="77">
        <f t="shared" si="0"/>
        <v>3.9389889142228163</v>
      </c>
      <c r="F31" s="76">
        <f>分析係数表!C34</f>
        <v>0.15699510206111233</v>
      </c>
      <c r="G31" s="77">
        <f t="shared" si="1"/>
        <v>0.61840196660600111</v>
      </c>
      <c r="H31" s="77">
        <v>0.6899855749217636</v>
      </c>
      <c r="I31" s="77">
        <f t="shared" si="2"/>
        <v>0.6899855749217636</v>
      </c>
      <c r="J31" s="76">
        <f>分析係数表!G34</f>
        <v>0.42474206923151092</v>
      </c>
      <c r="K31" s="78">
        <f t="shared" si="3"/>
        <v>0.29306590083216361</v>
      </c>
      <c r="L31" s="79"/>
      <c r="M31" s="80"/>
      <c r="N31" s="81">
        <f>分析係数表!H34</f>
        <v>0.14441094879311989</v>
      </c>
      <c r="O31" s="82">
        <f t="shared" si="4"/>
        <v>1.1760955710732082</v>
      </c>
      <c r="P31" s="76">
        <f>分析係数表!C34</f>
        <v>0.15699510206111233</v>
      </c>
      <c r="Q31" s="82">
        <f t="shared" si="5"/>
        <v>0.18464124421426051</v>
      </c>
      <c r="R31" s="83">
        <v>0.20059093507032888</v>
      </c>
      <c r="S31" s="84">
        <f t="shared" si="6"/>
        <v>0.89057650999209248</v>
      </c>
      <c r="T31" s="85">
        <f>分析係数表!F34</f>
        <v>0.69954681322919676</v>
      </c>
      <c r="U31" s="86">
        <f t="shared" si="7"/>
        <v>0.62299995950174825</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投入係数表!O32</f>
        <v>7.7050082553659881E-3</v>
      </c>
      <c r="E32" s="77">
        <f t="shared" si="0"/>
        <v>0.77050082553659882</v>
      </c>
      <c r="F32" s="76">
        <f>分析係数表!C35</f>
        <v>0.39629748357108507</v>
      </c>
      <c r="G32" s="77">
        <f t="shared" si="1"/>
        <v>0.30534753824959776</v>
      </c>
      <c r="H32" s="77">
        <v>0.39372409782475321</v>
      </c>
      <c r="I32" s="77">
        <f t="shared" si="2"/>
        <v>0.39372409782475321</v>
      </c>
      <c r="J32" s="76">
        <f>分析係数表!G35</f>
        <v>0.3138388625592417</v>
      </c>
      <c r="K32" s="78">
        <f t="shared" si="3"/>
        <v>0.12356592302348415</v>
      </c>
      <c r="L32" s="79"/>
      <c r="M32" s="80"/>
      <c r="N32" s="81">
        <f>分析係数表!H35</f>
        <v>5.4188315592617317E-2</v>
      </c>
      <c r="O32" s="82">
        <f t="shared" si="4"/>
        <v>0.44131444675772946</v>
      </c>
      <c r="P32" s="76">
        <f>分析係数表!C35</f>
        <v>0.39629748357108507</v>
      </c>
      <c r="Q32" s="82">
        <f t="shared" si="5"/>
        <v>0.17489180471365379</v>
      </c>
      <c r="R32" s="83">
        <v>0.23113511298367992</v>
      </c>
      <c r="S32" s="84">
        <f t="shared" si="6"/>
        <v>0.6248592108084331</v>
      </c>
      <c r="T32" s="85">
        <f>分析係数表!F35</f>
        <v>0.64417061611374404</v>
      </c>
      <c r="U32" s="86">
        <f t="shared" si="7"/>
        <v>0.40251594281081621</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投入係数表!O33</f>
        <v>8.648478653982231E-4</v>
      </c>
      <c r="E33" s="77">
        <f t="shared" si="0"/>
        <v>8.6484786539822306E-2</v>
      </c>
      <c r="F33" s="76">
        <f>分析係数表!C36</f>
        <v>0.84710123832769779</v>
      </c>
      <c r="G33" s="77">
        <f t="shared" si="1"/>
        <v>7.3261369774390087E-2</v>
      </c>
      <c r="H33" s="77">
        <v>0.1378452193010993</v>
      </c>
      <c r="I33" s="77">
        <f t="shared" si="2"/>
        <v>0.1378452193010993</v>
      </c>
      <c r="J33" s="76">
        <f>分析係数表!G36</f>
        <v>4.8807645912591631E-2</v>
      </c>
      <c r="K33" s="78">
        <f t="shared" si="3"/>
        <v>6.7279006543915967E-3</v>
      </c>
      <c r="L33" s="79"/>
      <c r="M33" s="80"/>
      <c r="N33" s="81">
        <f>分析係数表!H36</f>
        <v>0.16462168113153564</v>
      </c>
      <c r="O33" s="82">
        <f t="shared" si="4"/>
        <v>1.3406935672085905</v>
      </c>
      <c r="P33" s="76">
        <f>分析係数表!C36</f>
        <v>0.84710123832769779</v>
      </c>
      <c r="Q33" s="82">
        <f t="shared" si="5"/>
        <v>1.1357031810003755</v>
      </c>
      <c r="R33" s="83">
        <v>1.1789297020995742</v>
      </c>
      <c r="S33" s="84">
        <f t="shared" si="6"/>
        <v>1.3167749214006734</v>
      </c>
      <c r="T33" s="85">
        <f>分析係数表!F36</f>
        <v>0.84954068850329401</v>
      </c>
      <c r="U33" s="86">
        <f t="shared" si="7"/>
        <v>1.1186538733305988</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投入係数表!O34</f>
        <v>2.7753754225961162E-2</v>
      </c>
      <c r="E34" s="77">
        <f t="shared" si="0"/>
        <v>2.7753754225961162</v>
      </c>
      <c r="F34" s="76">
        <f>分析係数表!C37</f>
        <v>0.28253997483350213</v>
      </c>
      <c r="G34" s="77">
        <f t="shared" si="1"/>
        <v>0.78415450205382697</v>
      </c>
      <c r="H34" s="77">
        <v>0.92088551406501762</v>
      </c>
      <c r="I34" s="77">
        <f t="shared" si="2"/>
        <v>0.92088551406501762</v>
      </c>
      <c r="J34" s="76">
        <f>分析係数表!G37</f>
        <v>0.45113451763349577</v>
      </c>
      <c r="K34" s="78">
        <f t="shared" si="3"/>
        <v>0.41544324218339551</v>
      </c>
      <c r="L34" s="79"/>
      <c r="M34" s="80"/>
      <c r="N34" s="81">
        <f>分析係数表!H37</f>
        <v>4.3875617331304247E-2</v>
      </c>
      <c r="O34" s="82">
        <f t="shared" si="4"/>
        <v>0.35732691774896969</v>
      </c>
      <c r="P34" s="76">
        <f>分析係数表!C37</f>
        <v>0.28253997483350213</v>
      </c>
      <c r="Q34" s="82">
        <f t="shared" si="5"/>
        <v>0.10095913834812678</v>
      </c>
      <c r="R34" s="83">
        <v>0.12403445531030566</v>
      </c>
      <c r="S34" s="84">
        <f t="shared" si="6"/>
        <v>1.0449199693753233</v>
      </c>
      <c r="T34" s="85">
        <f>分析係数表!F37</f>
        <v>0.69774144526541948</v>
      </c>
      <c r="U34" s="86">
        <f t="shared" si="7"/>
        <v>0.72908396961863597</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投入係数表!O35</f>
        <v>2.515921062976649E-3</v>
      </c>
      <c r="E35" s="77">
        <f t="shared" si="0"/>
        <v>0.25159210629766493</v>
      </c>
      <c r="F35" s="76">
        <f>分析係数表!C38</f>
        <v>4.1342922192909581E-2</v>
      </c>
      <c r="G35" s="77">
        <f t="shared" si="1"/>
        <v>1.0401552875014599E-2</v>
      </c>
      <c r="H35" s="77">
        <v>1.7726556900211153E-2</v>
      </c>
      <c r="I35" s="77">
        <f t="shared" si="2"/>
        <v>1.7726556900211153E-2</v>
      </c>
      <c r="J35" s="76">
        <f>分析係数表!G38</f>
        <v>0.30500268961807425</v>
      </c>
      <c r="K35" s="78">
        <f t="shared" si="3"/>
        <v>5.4066475322322345E-3</v>
      </c>
      <c r="L35" s="79"/>
      <c r="M35" s="80"/>
      <c r="N35" s="81">
        <f>分析係数表!H38</f>
        <v>3.9185765407884425E-2</v>
      </c>
      <c r="O35" s="82">
        <f t="shared" si="4"/>
        <v>0.31913234786199446</v>
      </c>
      <c r="P35" s="76">
        <f>分析係数表!C38</f>
        <v>4.1342922192909581E-2</v>
      </c>
      <c r="Q35" s="82">
        <f t="shared" si="5"/>
        <v>1.3193863826898992E-2</v>
      </c>
      <c r="R35" s="83">
        <v>1.5986058006126042E-2</v>
      </c>
      <c r="S35" s="84">
        <f t="shared" si="6"/>
        <v>3.3712614906337195E-2</v>
      </c>
      <c r="T35" s="85">
        <f>分析係数表!F38</f>
        <v>0.49596557288864979</v>
      </c>
      <c r="U35" s="86">
        <f t="shared" si="7"/>
        <v>1.6720296365595962E-2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投入係数表!O36</f>
        <v>0</v>
      </c>
      <c r="E36" s="77">
        <f t="shared" si="0"/>
        <v>0</v>
      </c>
      <c r="F36" s="76">
        <f>分析係数表!C39</f>
        <v>1</v>
      </c>
      <c r="G36" s="77">
        <f t="shared" si="1"/>
        <v>0</v>
      </c>
      <c r="H36" s="77">
        <v>2.3076077341910844E-2</v>
      </c>
      <c r="I36" s="77">
        <f t="shared" si="2"/>
        <v>2.3076077341910844E-2</v>
      </c>
      <c r="J36" s="76">
        <f>分析係数表!G39</f>
        <v>0.35079793048167313</v>
      </c>
      <c r="K36" s="78">
        <f t="shared" si="3"/>
        <v>8.0950401751773531E-3</v>
      </c>
      <c r="L36" s="79"/>
      <c r="M36" s="80"/>
      <c r="N36" s="81">
        <f>分析係数表!H39</f>
        <v>3.4624459381569837E-3</v>
      </c>
      <c r="O36" s="82">
        <f t="shared" si="4"/>
        <v>2.8198466715848188E-2</v>
      </c>
      <c r="P36" s="76">
        <f>分析係数表!C39</f>
        <v>1</v>
      </c>
      <c r="Q36" s="82">
        <f t="shared" si="5"/>
        <v>2.8198466715848188E-2</v>
      </c>
      <c r="R36" s="83">
        <v>3.4958201207427403E-2</v>
      </c>
      <c r="S36" s="84">
        <f t="shared" si="6"/>
        <v>5.803427854933825E-2</v>
      </c>
      <c r="T36" s="85">
        <f>分析係数表!F39</f>
        <v>0.70145012023609998</v>
      </c>
      <c r="U36" s="86">
        <f t="shared" si="7"/>
        <v>4.0708151666248631E-2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投入係数表!O37</f>
        <v>0</v>
      </c>
      <c r="E37" s="77">
        <f t="shared" si="0"/>
        <v>0</v>
      </c>
      <c r="F37" s="76">
        <f>分析係数表!C40</f>
        <v>0.65368852459016391</v>
      </c>
      <c r="G37" s="77">
        <f t="shared" si="1"/>
        <v>0</v>
      </c>
      <c r="H37" s="77">
        <v>8.9838175370425956E-4</v>
      </c>
      <c r="I37" s="77">
        <f t="shared" si="2"/>
        <v>8.9838175370425956E-4</v>
      </c>
      <c r="J37" s="76">
        <f>分析係数表!G40</f>
        <v>0.54296393832561696</v>
      </c>
      <c r="K37" s="78">
        <f t="shared" si="3"/>
        <v>4.8778889511113919E-4</v>
      </c>
      <c r="L37" s="79"/>
      <c r="M37" s="80"/>
      <c r="N37" s="81">
        <f>分析係数表!H40</f>
        <v>2.8732081323939809E-2</v>
      </c>
      <c r="O37" s="82">
        <f t="shared" si="4"/>
        <v>0.23399661781330788</v>
      </c>
      <c r="P37" s="76">
        <f>分析係数表!C40</f>
        <v>0.65368852459016391</v>
      </c>
      <c r="Q37" s="82">
        <f t="shared" si="5"/>
        <v>0.15296090385746969</v>
      </c>
      <c r="R37" s="83">
        <v>0.15320951366529251</v>
      </c>
      <c r="S37" s="84">
        <f t="shared" si="6"/>
        <v>0.15410789541899678</v>
      </c>
      <c r="T37" s="85">
        <f>分析係数表!F40</f>
        <v>0.73971031729176395</v>
      </c>
      <c r="U37" s="86">
        <f t="shared" si="7"/>
        <v>0.11399520021755208</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投入係数表!O38</f>
        <v>0</v>
      </c>
      <c r="E38" s="77">
        <f t="shared" si="0"/>
        <v>0</v>
      </c>
      <c r="F38" s="76">
        <f>分析係数表!C41</f>
        <v>0.74623649477748177</v>
      </c>
      <c r="G38" s="77">
        <f t="shared" si="1"/>
        <v>0</v>
      </c>
      <c r="H38" s="77">
        <v>7.3870460292873815E-4</v>
      </c>
      <c r="I38" s="77">
        <f t="shared" si="2"/>
        <v>7.3870460292873815E-4</v>
      </c>
      <c r="J38" s="76">
        <f>分析係数表!G41</f>
        <v>0.4504064389540704</v>
      </c>
      <c r="K38" s="78">
        <f t="shared" si="3"/>
        <v>3.3271730964411352E-4</v>
      </c>
      <c r="L38" s="79"/>
      <c r="M38" s="80"/>
      <c r="N38" s="81">
        <f>分析係数表!H41</f>
        <v>4.8308377460513606E-2</v>
      </c>
      <c r="O38" s="82">
        <f t="shared" si="4"/>
        <v>0.39342770926901965</v>
      </c>
      <c r="P38" s="76">
        <f>分析係数表!C41</f>
        <v>0.74623649477748177</v>
      </c>
      <c r="Q38" s="82">
        <f t="shared" si="5"/>
        <v>0.29359011471324742</v>
      </c>
      <c r="R38" s="83">
        <v>0.29835368857155864</v>
      </c>
      <c r="S38" s="84">
        <f t="shared" si="6"/>
        <v>0.29909239317448738</v>
      </c>
      <c r="T38" s="85">
        <f>分析係数表!F41</f>
        <v>0.55435870740399629</v>
      </c>
      <c r="U38" s="86">
        <f t="shared" si="7"/>
        <v>0.16580447247457666</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投入係数表!O39</f>
        <v>2.3586759965406085E-4</v>
      </c>
      <c r="E39" s="77">
        <f>$C$17*D39</f>
        <v>2.3586759965406084E-2</v>
      </c>
      <c r="F39" s="76">
        <f>分析係数表!C42</f>
        <v>0.40538573508005826</v>
      </c>
      <c r="G39" s="77">
        <f>E39*F39</f>
        <v>9.5617360267330354E-3</v>
      </c>
      <c r="H39" s="77">
        <v>1.4095649347075329E-2</v>
      </c>
      <c r="I39" s="77">
        <f>C39+H39</f>
        <v>1.4095649347075329E-2</v>
      </c>
      <c r="J39" s="76">
        <f>分析係数表!G42</f>
        <v>0.48634204275534443</v>
      </c>
      <c r="K39" s="78">
        <f>I39*J39</f>
        <v>6.8553068974196519E-3</v>
      </c>
      <c r="L39" s="79"/>
      <c r="M39" s="80"/>
      <c r="N39" s="81">
        <f>分析係数表!H42</f>
        <v>1.1287159094207556E-2</v>
      </c>
      <c r="O39" s="82">
        <f t="shared" si="4"/>
        <v>9.1923624431782952E-2</v>
      </c>
      <c r="P39" s="76">
        <f>分析係数表!C42</f>
        <v>0.40538573508005826</v>
      </c>
      <c r="Q39" s="82">
        <f>O39*P39</f>
        <v>3.7264526061501532E-2</v>
      </c>
      <c r="R39" s="83">
        <v>3.9018270026800313E-2</v>
      </c>
      <c r="S39" s="84">
        <f>I39+R39</f>
        <v>5.3113919373875641E-2</v>
      </c>
      <c r="T39" s="85">
        <f>分析係数表!F42</f>
        <v>0.55819477434679332</v>
      </c>
      <c r="U39" s="86">
        <f>S39*T39</f>
        <v>2.9647912239574286E-2</v>
      </c>
      <c r="V39" s="87">
        <f>分析係数表!D42</f>
        <v>0.21199524940617578</v>
      </c>
      <c r="W39" s="167">
        <f>ROUND(S39*V39,0)</f>
        <v>0</v>
      </c>
      <c r="X39" s="76">
        <f>分析係数表!E42</f>
        <v>0.14608076009501186</v>
      </c>
      <c r="Y39" s="166">
        <f>ROUND(S39*X39,0)</f>
        <v>0</v>
      </c>
    </row>
    <row r="40" spans="1:25" x14ac:dyDescent="0.2">
      <c r="A40" s="6" t="s">
        <v>195</v>
      </c>
      <c r="B40" s="5" t="s">
        <v>41</v>
      </c>
      <c r="C40" s="90"/>
      <c r="D40" s="76">
        <f>投入係数表!O40</f>
        <v>1.3051340514191366E-2</v>
      </c>
      <c r="E40" s="77">
        <f>$C$17*D40</f>
        <v>1.3051340514191367</v>
      </c>
      <c r="F40" s="76">
        <f>分析係数表!C43</f>
        <v>0.69968719053083295</v>
      </c>
      <c r="G40" s="77">
        <f>E40*F40</f>
        <v>0.91318557770357944</v>
      </c>
      <c r="H40" s="77">
        <v>1.5602195162493826</v>
      </c>
      <c r="I40" s="77">
        <f>C40+H40</f>
        <v>1.5602195162493826</v>
      </c>
      <c r="J40" s="76">
        <f>分析係数表!G43</f>
        <v>0.42616397779886694</v>
      </c>
      <c r="K40" s="78">
        <f>I40*J40</f>
        <v>0.66490935528426076</v>
      </c>
      <c r="L40" s="79"/>
      <c r="M40" s="80"/>
      <c r="N40" s="81">
        <f>分析係数表!H43</f>
        <v>3.1178600010781269E-2</v>
      </c>
      <c r="O40" s="82">
        <f t="shared" si="4"/>
        <v>0.25392128291791916</v>
      </c>
      <c r="P40" s="76">
        <f>分析係数表!C43</f>
        <v>0.69968719053083295</v>
      </c>
      <c r="Q40" s="82">
        <f>O40*P40</f>
        <v>0.17766546906082364</v>
      </c>
      <c r="R40" s="83">
        <v>0.36848084649353391</v>
      </c>
      <c r="S40" s="84">
        <f>I40+R40</f>
        <v>1.9287003627429165</v>
      </c>
      <c r="T40" s="85">
        <f>分析係数表!F43</f>
        <v>0.68219595663301991</v>
      </c>
      <c r="U40" s="86">
        <f>S40*T40</f>
        <v>1.3157515890198563</v>
      </c>
      <c r="V40" s="87">
        <f>分析係数表!D43</f>
        <v>0.16164840537198402</v>
      </c>
      <c r="W40" s="167">
        <f>ROUND(S40*V40,0)</f>
        <v>0</v>
      </c>
      <c r="X40" s="76">
        <f>分析係数表!E43</f>
        <v>0.1317976591033273</v>
      </c>
      <c r="Y40" s="166">
        <f>ROUND(S40*X40,0)</f>
        <v>0</v>
      </c>
    </row>
    <row r="41" spans="1:25" x14ac:dyDescent="0.2">
      <c r="A41" s="6" t="s">
        <v>341</v>
      </c>
      <c r="B41" s="5" t="s">
        <v>42</v>
      </c>
      <c r="C41" s="90"/>
      <c r="D41" s="76">
        <f>投入係数表!O41</f>
        <v>7.8622533218020282E-5</v>
      </c>
      <c r="E41" s="77">
        <f>$C$17*D41</f>
        <v>7.8622533218020291E-3</v>
      </c>
      <c r="F41" s="76">
        <f>分析係数表!C44</f>
        <v>0.39267545462210851</v>
      </c>
      <c r="G41" s="77">
        <f>E41*F41</f>
        <v>3.0873138974927944E-3</v>
      </c>
      <c r="H41" s="77">
        <v>4.7978324085456384E-3</v>
      </c>
      <c r="I41" s="77">
        <f>C41+H41</f>
        <v>4.7978324085456384E-3</v>
      </c>
      <c r="J41" s="76">
        <f>分析係数表!G44</f>
        <v>0.27061110819189743</v>
      </c>
      <c r="K41" s="78">
        <f>I41*J41</f>
        <v>1.2983467449955357E-3</v>
      </c>
      <c r="L41" s="79"/>
      <c r="M41" s="80"/>
      <c r="N41" s="81">
        <f>分析係数表!H44</f>
        <v>0.10303160985076236</v>
      </c>
      <c r="O41" s="82">
        <f t="shared" si="4"/>
        <v>0.83909856585470644</v>
      </c>
      <c r="P41" s="76">
        <f>分析係数表!C44</f>
        <v>0.39267545462210851</v>
      </c>
      <c r="Q41" s="82">
        <f>O41*P41</f>
        <v>0.32949341081975608</v>
      </c>
      <c r="R41" s="83">
        <v>0.3337851175304114</v>
      </c>
      <c r="S41" s="84">
        <f>I41+R41</f>
        <v>0.33858294993895705</v>
      </c>
      <c r="T41" s="85">
        <f>分析係数表!F44</f>
        <v>0.47233461194892545</v>
      </c>
      <c r="U41" s="86">
        <f>S41*T41</f>
        <v>0.15992444627193972</v>
      </c>
      <c r="V41" s="87">
        <f>分析係数表!D44</f>
        <v>0.22804897272870581</v>
      </c>
      <c r="W41" s="167">
        <f>ROUND(S41*V41,0)</f>
        <v>0</v>
      </c>
      <c r="X41" s="76">
        <f>分析係数表!E44</f>
        <v>0.15248804581997794</v>
      </c>
      <c r="Y41" s="166">
        <f>ROUND(S41*X41,0)</f>
        <v>0</v>
      </c>
    </row>
    <row r="42" spans="1:25" x14ac:dyDescent="0.2">
      <c r="A42" s="6" t="s">
        <v>342</v>
      </c>
      <c r="B42" s="5" t="s">
        <v>279</v>
      </c>
      <c r="C42" s="90"/>
      <c r="D42" s="76">
        <f>投入係数表!O42</f>
        <v>5.5035773252614197E-4</v>
      </c>
      <c r="E42" s="77">
        <f>$C$17*D42</f>
        <v>5.5035773252614197E-2</v>
      </c>
      <c r="F42" s="76">
        <f>分析係数表!C45</f>
        <v>1</v>
      </c>
      <c r="G42" s="77">
        <f>E42*F42</f>
        <v>5.5035773252614197E-2</v>
      </c>
      <c r="H42" s="77">
        <v>7.6095169402306068E-2</v>
      </c>
      <c r="I42" s="77">
        <f>C42+H42</f>
        <v>7.6095169402306068E-2</v>
      </c>
      <c r="J42" s="76">
        <f>分析係数表!G45</f>
        <v>0</v>
      </c>
      <c r="K42" s="78">
        <f>I42*J42</f>
        <v>0</v>
      </c>
      <c r="L42" s="79"/>
      <c r="M42" s="80"/>
      <c r="N42" s="81">
        <f>分析係数表!H45</f>
        <v>0</v>
      </c>
      <c r="O42" s="82">
        <f t="shared" si="4"/>
        <v>0</v>
      </c>
      <c r="P42" s="76">
        <f>分析係数表!C45</f>
        <v>1</v>
      </c>
      <c r="Q42" s="82">
        <f>O42*P42</f>
        <v>0</v>
      </c>
      <c r="R42" s="83">
        <v>8.5066951365899372E-3</v>
      </c>
      <c r="S42" s="84">
        <f>I42+R42</f>
        <v>8.460186453889601E-2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5.3463322588253792E-3</v>
      </c>
      <c r="E43" s="77">
        <f>$C$17*D43</f>
        <v>0.53463322588253792</v>
      </c>
      <c r="F43" s="76">
        <f>分析係数表!C46</f>
        <v>0.19269273551809707</v>
      </c>
      <c r="G43" s="77">
        <f>E43*F43</f>
        <v>0.10301993879417093</v>
      </c>
      <c r="H43" s="77">
        <v>0.12168856673059059</v>
      </c>
      <c r="I43" s="77">
        <f>C43+H43</f>
        <v>0.12168856673059059</v>
      </c>
      <c r="J43" s="76">
        <f>分析係数表!G46</f>
        <v>9.3043863535666807E-3</v>
      </c>
      <c r="K43" s="78">
        <f>I43*J43</f>
        <v>1.1322374396731953E-3</v>
      </c>
      <c r="L43" s="79"/>
      <c r="M43" s="80"/>
      <c r="N43" s="81">
        <f>分析係数表!H46</f>
        <v>2.0061453232099985E-2</v>
      </c>
      <c r="O43" s="82">
        <f t="shared" si="4"/>
        <v>0.1633822538578126</v>
      </c>
      <c r="P43" s="76">
        <f>分析係数表!C46</f>
        <v>0.19269273551809707</v>
      </c>
      <c r="Q43" s="82">
        <f>O43*P43</f>
        <v>3.1482573430974076E-2</v>
      </c>
      <c r="R43" s="83">
        <v>3.5646543802556718E-2</v>
      </c>
      <c r="S43" s="84">
        <f>I43+R43</f>
        <v>0.1573351105331473</v>
      </c>
      <c r="T43" s="85">
        <f>分析係数表!F46</f>
        <v>0.3136907399202481</v>
      </c>
      <c r="U43" s="86">
        <f>S43*T43</f>
        <v>4.9354567238577E-2</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92">
        <f>投入係数表!O44</f>
        <v>0.77105118326912492</v>
      </c>
      <c r="E44" s="91">
        <f>SUM(E5:E43)</f>
        <v>77.105118326912503</v>
      </c>
      <c r="F44" s="92">
        <f>分析係数表!C47</f>
        <v>0.36342947545192861</v>
      </c>
      <c r="G44" s="91">
        <f>SUM(G5:G43)</f>
        <v>13.406782597785901</v>
      </c>
      <c r="H44" s="91">
        <f>SUM(H5:H43)</f>
        <v>15.936263480452551</v>
      </c>
      <c r="I44" s="91">
        <f>SUM(I5:I43)</f>
        <v>115.93626348045255</v>
      </c>
      <c r="J44" s="92">
        <f>分析係数表!G47</f>
        <v>0.22147530218644357</v>
      </c>
      <c r="K44" s="93">
        <f>SUM(K5:K43)</f>
        <v>12.982075447944723</v>
      </c>
      <c r="L44" s="94">
        <f>最終需要_まとめ!$L$33</f>
        <v>0.62733333333333341</v>
      </c>
      <c r="M44" s="91">
        <f>K44*L44</f>
        <v>8.1440886643439914</v>
      </c>
      <c r="N44" s="95">
        <f>分析係数表!H47</f>
        <v>1</v>
      </c>
      <c r="O44" s="96">
        <f>SUM(O5:O43)</f>
        <v>8.1440886643439914</v>
      </c>
      <c r="P44" s="92">
        <f>分析係数表!C47</f>
        <v>0.36342947545192861</v>
      </c>
      <c r="Q44" s="96">
        <f>SUM(Q5:Q43)</f>
        <v>3.736727497114082</v>
      </c>
      <c r="R44" s="91">
        <f>SUM(R5:R43)</f>
        <v>4.3378875410533562</v>
      </c>
      <c r="S44" s="97">
        <f>SUM(S5:S43)</f>
        <v>120.2741510215059</v>
      </c>
      <c r="T44" s="98">
        <f>分析係数表!F47</f>
        <v>0.45852567064717759</v>
      </c>
      <c r="U44" s="99">
        <f>SUM(U5:U43)</f>
        <v>31.272791701209616</v>
      </c>
      <c r="V44" s="100">
        <f>分析係数表!D47</f>
        <v>5.1302381010287716E-2</v>
      </c>
      <c r="W44" s="164">
        <f>SUM(W5:W43)</f>
        <v>1</v>
      </c>
      <c r="X44" s="92">
        <f>分析係数表!E47</f>
        <v>4.4653063209864535E-2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300</v>
      </c>
      <c r="S2" s="3" t="s">
        <v>153</v>
      </c>
      <c r="U2" s="64" t="s">
        <v>210</v>
      </c>
      <c r="W2" s="3" t="s">
        <v>130</v>
      </c>
      <c r="Y2" s="3" t="s">
        <v>154</v>
      </c>
    </row>
    <row r="3" spans="1:25" ht="44" x14ac:dyDescent="0.2">
      <c r="B3" s="65"/>
      <c r="C3" s="66" t="s">
        <v>228</v>
      </c>
      <c r="D3" s="66" t="s">
        <v>239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1.2703197330175442E-2</v>
      </c>
      <c r="G5" s="77">
        <f t="shared" ref="G5:G38" si="1">E5*F5</f>
        <v>0</v>
      </c>
      <c r="H5" s="77">
        <f t="array" ref="H5:H43">MMULT(逆行列係数!C5:AO43,'14'!G5:G43)</f>
        <v>1.490397885320276E-5</v>
      </c>
      <c r="I5" s="77">
        <f t="shared" ref="I5:I38" si="2">C5+H5</f>
        <v>1.490397885320276E-5</v>
      </c>
      <c r="J5" s="76">
        <f>分析係数表!G8</f>
        <v>0.12096774193548387</v>
      </c>
      <c r="K5" s="78">
        <f t="shared" ref="K5:K38" si="3">I5*J5</f>
        <v>1.8029006677261405E-6</v>
      </c>
      <c r="L5" s="79" t="s">
        <v>184</v>
      </c>
      <c r="M5" s="80" t="s">
        <v>184</v>
      </c>
      <c r="N5" s="81">
        <f>分析係数表!H8</f>
        <v>1.0105366169207868E-2</v>
      </c>
      <c r="O5" s="82">
        <f t="shared" ref="O5:O43" si="4">$M$44*N5</f>
        <v>0.19837542482944062</v>
      </c>
      <c r="P5" s="76">
        <f>分析係数表!C8</f>
        <v>1.2703197330175442E-2</v>
      </c>
      <c r="Q5" s="82">
        <f t="shared" ref="Q5:Q38" si="5">O5*P5</f>
        <v>2.5200021670657691E-3</v>
      </c>
      <c r="R5" s="83">
        <f t="array" ref="R5:R43">MMULT(逆行列係数!C5:AO43,'14'!Q5:Q43)</f>
        <v>3.2119658530810171E-3</v>
      </c>
      <c r="S5" s="84">
        <f t="shared" ref="S5:S38" si="6">I5+R5</f>
        <v>3.2268698319342197E-3</v>
      </c>
      <c r="T5" s="85">
        <f>分析係数表!F8</f>
        <v>0.45967741935483869</v>
      </c>
      <c r="U5" s="86">
        <f t="shared" ref="U5:U38" si="7">S5*T5</f>
        <v>1.4833191969375042E-3</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投入係数表!P6</f>
        <v>0</v>
      </c>
      <c r="E6" s="77">
        <f t="shared" si="0"/>
        <v>0</v>
      </c>
      <c r="F6" s="76">
        <f>分析係数表!C9</f>
        <v>3.6231884057971064E-2</v>
      </c>
      <c r="G6" s="77">
        <f t="shared" si="1"/>
        <v>0</v>
      </c>
      <c r="H6" s="77">
        <v>5.4499965625916671E-5</v>
      </c>
      <c r="I6" s="77">
        <f t="shared" si="2"/>
        <v>5.4499965625916671E-5</v>
      </c>
      <c r="J6" s="76">
        <f>分析係数表!G9</f>
        <v>0.3125</v>
      </c>
      <c r="K6" s="78">
        <f t="shared" si="3"/>
        <v>1.7031239258098959E-5</v>
      </c>
      <c r="L6" s="79"/>
      <c r="M6" s="80"/>
      <c r="N6" s="81">
        <f>分析係数表!H9</f>
        <v>5.3491679763143819E-4</v>
      </c>
      <c r="O6" s="82">
        <f t="shared" si="4"/>
        <v>1.0500791876486597E-2</v>
      </c>
      <c r="P6" s="76">
        <f>分析係数表!C9</f>
        <v>3.6231884057971064E-2</v>
      </c>
      <c r="Q6" s="82">
        <f t="shared" si="5"/>
        <v>3.8046347378574679E-4</v>
      </c>
      <c r="R6" s="83">
        <v>4.3669378986305949E-4</v>
      </c>
      <c r="S6" s="84">
        <f t="shared" si="6"/>
        <v>4.9119375548897619E-4</v>
      </c>
      <c r="T6" s="85">
        <f>分析係数表!F9</f>
        <v>0.8125</v>
      </c>
      <c r="U6" s="86">
        <f t="shared" si="7"/>
        <v>3.9909492633479317E-4</v>
      </c>
      <c r="V6" s="87">
        <f>分析係数表!D9</f>
        <v>0</v>
      </c>
      <c r="W6" s="88">
        <f t="shared" si="8"/>
        <v>0</v>
      </c>
      <c r="X6" s="76">
        <f>分析係数表!E9</f>
        <v>0</v>
      </c>
      <c r="Y6" s="89">
        <f t="shared" si="9"/>
        <v>0</v>
      </c>
    </row>
    <row r="7" spans="1:25" x14ac:dyDescent="0.2">
      <c r="A7" s="6" t="s">
        <v>221</v>
      </c>
      <c r="B7" s="5" t="s">
        <v>267</v>
      </c>
      <c r="C7" s="90"/>
      <c r="D7" s="76">
        <f>投入係数表!P7</f>
        <v>0</v>
      </c>
      <c r="E7" s="77">
        <f t="shared" si="0"/>
        <v>0</v>
      </c>
      <c r="F7" s="76">
        <f>分析係数表!C10</f>
        <v>0.26183431952662717</v>
      </c>
      <c r="G7" s="77">
        <f t="shared" si="1"/>
        <v>0</v>
      </c>
      <c r="H7" s="77">
        <v>4.6899012323749815E-5</v>
      </c>
      <c r="I7" s="77">
        <f t="shared" si="2"/>
        <v>4.6899012323749815E-5</v>
      </c>
      <c r="J7" s="76">
        <f>分析係数表!G10</f>
        <v>0.17889908256880735</v>
      </c>
      <c r="K7" s="78">
        <f t="shared" si="3"/>
        <v>8.3901902781020321E-6</v>
      </c>
      <c r="L7" s="79"/>
      <c r="M7" s="80"/>
      <c r="N7" s="81">
        <f>分析係数表!H10</f>
        <v>1.0159272513155222E-3</v>
      </c>
      <c r="O7" s="82">
        <f t="shared" si="4"/>
        <v>1.9943364416583075E-2</v>
      </c>
      <c r="P7" s="76">
        <f>分析係数表!C10</f>
        <v>0.26183431952662717</v>
      </c>
      <c r="Q7" s="82">
        <f t="shared" si="5"/>
        <v>5.2218572510875794E-3</v>
      </c>
      <c r="R7" s="83">
        <v>7.8314022881220621E-3</v>
      </c>
      <c r="S7" s="84">
        <f t="shared" si="6"/>
        <v>7.8783013004458113E-3</v>
      </c>
      <c r="T7" s="85">
        <f>分析係数表!F10</f>
        <v>0.51834862385321101</v>
      </c>
      <c r="U7" s="86">
        <f t="shared" si="7"/>
        <v>4.0837066373870488E-3</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投入係数表!P8</f>
        <v>2.8885037550548814E-4</v>
      </c>
      <c r="E8" s="77">
        <f t="shared" si="0"/>
        <v>2.8885037550548814E-2</v>
      </c>
      <c r="F8" s="76">
        <f>分析係数表!C11</f>
        <v>1.7921757268741234E-2</v>
      </c>
      <c r="G8" s="77">
        <f t="shared" si="1"/>
        <v>5.1767063167941171E-4</v>
      </c>
      <c r="H8" s="77">
        <v>1.9631866547837214E-2</v>
      </c>
      <c r="I8" s="77">
        <f t="shared" si="2"/>
        <v>1.9631866547837214E-2</v>
      </c>
      <c r="J8" s="76">
        <f>分析係数表!G11</f>
        <v>0.34197730956239869</v>
      </c>
      <c r="K8" s="78">
        <f t="shared" si="3"/>
        <v>6.7136529037174261E-3</v>
      </c>
      <c r="L8" s="79"/>
      <c r="M8" s="80"/>
      <c r="N8" s="81">
        <f>分析係数表!H11</f>
        <v>-1.6586567368416687E-5</v>
      </c>
      <c r="O8" s="82">
        <f t="shared" si="4"/>
        <v>-3.2560594965849916E-4</v>
      </c>
      <c r="P8" s="76">
        <f>分析係数表!C11</f>
        <v>1.7921757268741234E-2</v>
      </c>
      <c r="Q8" s="82">
        <f t="shared" si="5"/>
        <v>-5.8354307950375999E-6</v>
      </c>
      <c r="R8" s="83">
        <v>1.3734911861830804E-2</v>
      </c>
      <c r="S8" s="84">
        <f t="shared" si="6"/>
        <v>3.3366778409668021E-2</v>
      </c>
      <c r="T8" s="85">
        <f>分析係数表!F11</f>
        <v>0.56401944894651534</v>
      </c>
      <c r="U8" s="86">
        <f t="shared" si="7"/>
        <v>1.8819511971741441E-2</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投入係数表!P9</f>
        <v>0</v>
      </c>
      <c r="E9" s="77">
        <f t="shared" si="0"/>
        <v>0</v>
      </c>
      <c r="F9" s="76">
        <f>分析係数表!C12</f>
        <v>0.1131360576170346</v>
      </c>
      <c r="G9" s="77">
        <f t="shared" si="1"/>
        <v>0</v>
      </c>
      <c r="H9" s="77">
        <v>2.7682866135318225E-4</v>
      </c>
      <c r="I9" s="77">
        <f t="shared" si="2"/>
        <v>2.7682866135318225E-4</v>
      </c>
      <c r="J9" s="76">
        <f>分析係数表!G12</f>
        <v>0.13242034500958361</v>
      </c>
      <c r="K9" s="78">
        <f t="shared" si="3"/>
        <v>3.665774684492958E-5</v>
      </c>
      <c r="L9" s="79"/>
      <c r="M9" s="80"/>
      <c r="N9" s="81">
        <f>分析係数表!H12</f>
        <v>8.227352078918887E-2</v>
      </c>
      <c r="O9" s="82">
        <f t="shared" si="4"/>
        <v>1.6150869117935704</v>
      </c>
      <c r="P9" s="76">
        <f>分析係数表!C12</f>
        <v>0.1131360576170346</v>
      </c>
      <c r="Q9" s="82">
        <f t="shared" si="5"/>
        <v>0.18272456590919586</v>
      </c>
      <c r="R9" s="83">
        <v>0.20395431844504788</v>
      </c>
      <c r="S9" s="84">
        <f t="shared" si="6"/>
        <v>0.20423114710640106</v>
      </c>
      <c r="T9" s="85">
        <f>分析係数表!F12</f>
        <v>0.36784355120975581</v>
      </c>
      <c r="U9" s="86">
        <f t="shared" si="7"/>
        <v>7.5125110419260607E-2</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投入係数表!P10</f>
        <v>1.270941652224148E-3</v>
      </c>
      <c r="E10" s="77">
        <f t="shared" si="0"/>
        <v>0.12709416522241479</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0.25470525412036094</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投入係数表!P11</f>
        <v>3.6395147313691509E-3</v>
      </c>
      <c r="E11" s="77">
        <f t="shared" si="0"/>
        <v>0.36395147313691512</v>
      </c>
      <c r="F11" s="76">
        <f>分析係数表!C14</f>
        <v>0.20006209251785156</v>
      </c>
      <c r="G11" s="77">
        <f t="shared" si="1"/>
        <v>7.2812893290725877E-2</v>
      </c>
      <c r="H11" s="77">
        <v>0.11391359905594196</v>
      </c>
      <c r="I11" s="77">
        <f t="shared" si="2"/>
        <v>0.11391359905594196</v>
      </c>
      <c r="J11" s="76">
        <f>分析係数表!G14</f>
        <v>0.15826840914802714</v>
      </c>
      <c r="K11" s="78">
        <f t="shared" si="3"/>
        <v>1.802892410291014E-2</v>
      </c>
      <c r="L11" s="79"/>
      <c r="M11" s="80"/>
      <c r="N11" s="81">
        <f>分析係数表!H14</f>
        <v>1.0573936697365637E-3</v>
      </c>
      <c r="O11" s="82">
        <f t="shared" si="4"/>
        <v>2.0757379290729319E-2</v>
      </c>
      <c r="P11" s="76">
        <f>分析係数表!C14</f>
        <v>0.20006209251785156</v>
      </c>
      <c r="Q11" s="82">
        <f t="shared" si="5"/>
        <v>4.1527647360900246E-3</v>
      </c>
      <c r="R11" s="83">
        <v>1.9847864766598319E-2</v>
      </c>
      <c r="S11" s="84">
        <f t="shared" si="6"/>
        <v>0.13376146382254028</v>
      </c>
      <c r="T11" s="85">
        <f>分析係数表!F14</f>
        <v>0.29957275697411412</v>
      </c>
      <c r="U11" s="86">
        <f t="shared" si="7"/>
        <v>4.0071290494211619E-2</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投入係数表!P12</f>
        <v>9.1276718659734253E-3</v>
      </c>
      <c r="E12" s="77">
        <f t="shared" si="0"/>
        <v>0.91276718659734257</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0.14847631304427561</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投入係数表!P13</f>
        <v>3.0618139803581744E-3</v>
      </c>
      <c r="E13" s="77">
        <f t="shared" si="0"/>
        <v>0.30618139803581745</v>
      </c>
      <c r="F13" s="76">
        <f>分析係数表!C16</f>
        <v>4.6443435489973539E-2</v>
      </c>
      <c r="G13" s="77">
        <f t="shared" si="1"/>
        <v>1.4220116007906399E-2</v>
      </c>
      <c r="H13" s="77">
        <v>2.5750391673288162E-2</v>
      </c>
      <c r="I13" s="77">
        <f t="shared" si="2"/>
        <v>2.5750391673288162E-2</v>
      </c>
      <c r="J13" s="76">
        <f>分析係数表!G16</f>
        <v>3.3687125057683433E-2</v>
      </c>
      <c r="K13" s="78">
        <f t="shared" si="3"/>
        <v>8.6745666458238843E-4</v>
      </c>
      <c r="L13" s="79"/>
      <c r="M13" s="80"/>
      <c r="N13" s="81">
        <f>分析係数表!H16</f>
        <v>1.5193295709469685E-2</v>
      </c>
      <c r="O13" s="82">
        <f t="shared" si="4"/>
        <v>0.29825504988718521</v>
      </c>
      <c r="P13" s="76">
        <f>分析係数表!C16</f>
        <v>4.6443435489973539E-2</v>
      </c>
      <c r="Q13" s="82">
        <f t="shared" si="5"/>
        <v>1.3851989168994326E-2</v>
      </c>
      <c r="R13" s="83">
        <v>2.1984510118878819E-2</v>
      </c>
      <c r="S13" s="84">
        <f t="shared" si="6"/>
        <v>4.7734901792166981E-2</v>
      </c>
      <c r="T13" s="85">
        <f>分析係数表!F16</f>
        <v>0.28887863405629904</v>
      </c>
      <c r="U13" s="86">
        <f t="shared" si="7"/>
        <v>1.3789593226532778E-2</v>
      </c>
      <c r="V13" s="87">
        <f>分析係数表!D16</f>
        <v>0</v>
      </c>
      <c r="W13" s="88">
        <f t="shared" si="8"/>
        <v>0</v>
      </c>
      <c r="X13" s="76">
        <f>分析係数表!E16</f>
        <v>0</v>
      </c>
      <c r="Y13" s="89">
        <f t="shared" si="9"/>
        <v>0</v>
      </c>
    </row>
    <row r="14" spans="1:25" x14ac:dyDescent="0.2">
      <c r="A14" s="6" t="s">
        <v>2</v>
      </c>
      <c r="B14" s="5" t="s">
        <v>365</v>
      </c>
      <c r="C14" s="90"/>
      <c r="D14" s="76">
        <f>投入係数表!P14</f>
        <v>5.083766608896592E-3</v>
      </c>
      <c r="E14" s="77">
        <f t="shared" si="0"/>
        <v>0.50837666088965916</v>
      </c>
      <c r="F14" s="76">
        <f>分析係数表!C17</f>
        <v>4.6514856984171016E-2</v>
      </c>
      <c r="G14" s="77">
        <f t="shared" si="1"/>
        <v>2.3647067675372901E-2</v>
      </c>
      <c r="H14" s="77">
        <v>2.6464132000418403E-2</v>
      </c>
      <c r="I14" s="77">
        <f t="shared" si="2"/>
        <v>2.6464132000418403E-2</v>
      </c>
      <c r="J14" s="76">
        <f>分析係数表!G17</f>
        <v>0.21533442088091354</v>
      </c>
      <c r="K14" s="78">
        <f t="shared" si="3"/>
        <v>5.6986385384261489E-3</v>
      </c>
      <c r="L14" s="79"/>
      <c r="M14" s="80"/>
      <c r="N14" s="81">
        <f>分析係数表!H17</f>
        <v>2.6953171973677116E-3</v>
      </c>
      <c r="O14" s="82">
        <f t="shared" si="4"/>
        <v>5.2910966819506113E-2</v>
      </c>
      <c r="P14" s="76">
        <f>分析係数表!C17</f>
        <v>4.6514856984171016E-2</v>
      </c>
      <c r="Q14" s="82">
        <f t="shared" si="5"/>
        <v>2.4611460545035449E-3</v>
      </c>
      <c r="R14" s="83">
        <v>4.1715352126809992E-3</v>
      </c>
      <c r="S14" s="84">
        <f t="shared" si="6"/>
        <v>3.0635667213099401E-2</v>
      </c>
      <c r="T14" s="85">
        <f>分析係数表!F17</f>
        <v>0.33325565136331858</v>
      </c>
      <c r="U14" s="86">
        <f t="shared" si="7"/>
        <v>1.0209509232051304E-2</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投入係数表!P15</f>
        <v>3.6972848064702486E-3</v>
      </c>
      <c r="E15" s="77">
        <f t="shared" si="0"/>
        <v>0.36972848064702485</v>
      </c>
      <c r="F15" s="76">
        <f>分析係数表!C18</f>
        <v>0.85217062328572779</v>
      </c>
      <c r="G15" s="77">
        <f t="shared" si="1"/>
        <v>0.31507174979946029</v>
      </c>
      <c r="H15" s="77">
        <v>0.38689398099205802</v>
      </c>
      <c r="I15" s="77">
        <f t="shared" si="2"/>
        <v>0.38689398099205802</v>
      </c>
      <c r="J15" s="76">
        <f>分析係数表!G18</f>
        <v>0.21571921623052903</v>
      </c>
      <c r="K15" s="78">
        <f t="shared" si="3"/>
        <v>8.3460466343915948E-2</v>
      </c>
      <c r="L15" s="79"/>
      <c r="M15" s="80"/>
      <c r="N15" s="81">
        <f>分析係数表!H18</f>
        <v>4.022242586841047E-4</v>
      </c>
      <c r="O15" s="82">
        <f t="shared" si="4"/>
        <v>7.8959442792186051E-3</v>
      </c>
      <c r="P15" s="76">
        <f>分析係数表!C18</f>
        <v>0.85217062328572779</v>
      </c>
      <c r="Q15" s="82">
        <f t="shared" si="5"/>
        <v>6.7286917578510954E-3</v>
      </c>
      <c r="R15" s="83">
        <v>1.7153028046333806E-2</v>
      </c>
      <c r="S15" s="84">
        <f t="shared" si="6"/>
        <v>0.4040470090383918</v>
      </c>
      <c r="T15" s="85">
        <f>分析係数表!F18</f>
        <v>0.45957889739047864</v>
      </c>
      <c r="U15" s="86">
        <f t="shared" si="7"/>
        <v>0.18569147890778487</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投入係数表!P16</f>
        <v>0.23593298671288274</v>
      </c>
      <c r="E16" s="77">
        <f t="shared" si="0"/>
        <v>23.593298671288274</v>
      </c>
      <c r="F16" s="76">
        <f>分析係数表!C19</f>
        <v>5.907451152740395E-2</v>
      </c>
      <c r="G16" s="77">
        <f t="shared" si="1"/>
        <v>1.3937625943265035</v>
      </c>
      <c r="H16" s="77">
        <v>1.4515212857390463</v>
      </c>
      <c r="I16" s="77">
        <f t="shared" si="2"/>
        <v>1.4515212857390463</v>
      </c>
      <c r="J16" s="76">
        <f>分析係数表!G19</f>
        <v>5.7619514930604236E-2</v>
      </c>
      <c r="K16" s="78">
        <f t="shared" si="3"/>
        <v>8.3635952395730837E-2</v>
      </c>
      <c r="L16" s="79"/>
      <c r="M16" s="80"/>
      <c r="N16" s="81">
        <f>分析係数表!H19</f>
        <v>-1.036660460526043E-4</v>
      </c>
      <c r="O16" s="82">
        <f t="shared" si="4"/>
        <v>-2.0350371853656195E-3</v>
      </c>
      <c r="P16" s="76">
        <f>分析係数表!C19</f>
        <v>5.907451152740395E-2</v>
      </c>
      <c r="Q16" s="82">
        <f t="shared" si="5"/>
        <v>-1.2021882766557698E-4</v>
      </c>
      <c r="R16" s="83">
        <v>3.0014757679519023E-4</v>
      </c>
      <c r="S16" s="84">
        <f t="shared" si="6"/>
        <v>1.4518214333158415</v>
      </c>
      <c r="T16" s="85">
        <f>分析係数表!F19</f>
        <v>0.24001121547735876</v>
      </c>
      <c r="U16" s="86">
        <f t="shared" si="7"/>
        <v>0.34845342686621628</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投入係数表!P17</f>
        <v>6.8284228769497399E-2</v>
      </c>
      <c r="E17" s="77">
        <f t="shared" si="0"/>
        <v>6.8284228769497402</v>
      </c>
      <c r="F17" s="76">
        <f>分析係数表!C20</f>
        <v>0.1238117647058824</v>
      </c>
      <c r="G17" s="77">
        <f t="shared" si="1"/>
        <v>0.8454390865531658</v>
      </c>
      <c r="H17" s="77">
        <v>0.90162216407118867</v>
      </c>
      <c r="I17" s="77">
        <f t="shared" si="2"/>
        <v>0.90162216407118867</v>
      </c>
      <c r="J17" s="76">
        <f>分析係数表!G20</f>
        <v>0.1000078622533218</v>
      </c>
      <c r="K17" s="78">
        <f t="shared" si="3"/>
        <v>9.0169305188973342E-2</v>
      </c>
      <c r="L17" s="79"/>
      <c r="M17" s="80"/>
      <c r="N17" s="81">
        <f>分析係数表!H20</f>
        <v>5.0174366289460479E-4</v>
      </c>
      <c r="O17" s="82">
        <f t="shared" si="4"/>
        <v>9.8495799771695994E-3</v>
      </c>
      <c r="P17" s="76">
        <f>分析係数表!C20</f>
        <v>0.1238117647058824</v>
      </c>
      <c r="Q17" s="82">
        <f t="shared" si="5"/>
        <v>1.219493878585093E-3</v>
      </c>
      <c r="R17" s="83">
        <v>2.2475312556351048E-3</v>
      </c>
      <c r="S17" s="84">
        <f t="shared" si="6"/>
        <v>0.90386969532682382</v>
      </c>
      <c r="T17" s="85">
        <f>分析係数表!F20</f>
        <v>0.22289488167308752</v>
      </c>
      <c r="U17" s="86">
        <f t="shared" si="7"/>
        <v>0.20146792878776207</v>
      </c>
      <c r="V17" s="87">
        <f>分析係数表!D20</f>
        <v>1.3129963047409387E-2</v>
      </c>
      <c r="W17" s="88">
        <f t="shared" si="8"/>
        <v>0</v>
      </c>
      <c r="X17" s="76">
        <f>分析係数表!E20</f>
        <v>1.4466546112115732E-2</v>
      </c>
      <c r="Y17" s="89">
        <f t="shared" si="9"/>
        <v>0</v>
      </c>
    </row>
    <row r="18" spans="1:25" x14ac:dyDescent="0.2">
      <c r="A18" s="6" t="s">
        <v>6</v>
      </c>
      <c r="B18" s="5" t="s">
        <v>34</v>
      </c>
      <c r="C18" s="75">
        <f>最終需要_まとめ!C19</f>
        <v>100</v>
      </c>
      <c r="D18" s="76">
        <f>投入係数表!P18</f>
        <v>7.3425765453495093E-2</v>
      </c>
      <c r="E18" s="77">
        <f t="shared" si="0"/>
        <v>7.3425765453495089</v>
      </c>
      <c r="F18" s="76">
        <f>分析係数表!C21</f>
        <v>0.10123797610317908</v>
      </c>
      <c r="G18" s="77">
        <f t="shared" si="1"/>
        <v>0.74334758883385676</v>
      </c>
      <c r="H18" s="77">
        <v>0.7552769153569554</v>
      </c>
      <c r="I18" s="77">
        <f t="shared" si="2"/>
        <v>100.75527691535696</v>
      </c>
      <c r="J18" s="76">
        <f>分析係数表!G21</f>
        <v>0.28509532062391679</v>
      </c>
      <c r="K18" s="78">
        <f t="shared" si="3"/>
        <v>28.724857976735215</v>
      </c>
      <c r="L18" s="79"/>
      <c r="M18" s="80"/>
      <c r="N18" s="81">
        <f>分析係数表!H21</f>
        <v>8.3762165210504269E-4</v>
      </c>
      <c r="O18" s="82">
        <f t="shared" si="4"/>
        <v>1.6443100457754208E-2</v>
      </c>
      <c r="P18" s="76">
        <f>分析係数表!C21</f>
        <v>0.10123797610317908</v>
      </c>
      <c r="Q18" s="82">
        <f t="shared" si="5"/>
        <v>1.6646662112042936E-3</v>
      </c>
      <c r="R18" s="83">
        <v>3.802751688680227E-3</v>
      </c>
      <c r="S18" s="84">
        <f t="shared" si="6"/>
        <v>100.75907966704564</v>
      </c>
      <c r="T18" s="85">
        <f>分析係数表!F21</f>
        <v>0.42576545349508954</v>
      </c>
      <c r="U18" s="86">
        <f t="shared" si="7"/>
        <v>42.89973524818754</v>
      </c>
      <c r="V18" s="87">
        <f>分析係数表!D21</f>
        <v>4.8757943385326401E-2</v>
      </c>
      <c r="W18" s="88">
        <f t="shared" si="8"/>
        <v>5</v>
      </c>
      <c r="X18" s="76">
        <f>分析係数表!E21</f>
        <v>4.2345465049104566E-2</v>
      </c>
      <c r="Y18" s="89">
        <f t="shared" si="9"/>
        <v>4</v>
      </c>
    </row>
    <row r="19" spans="1:25" x14ac:dyDescent="0.2">
      <c r="A19" s="6" t="s">
        <v>7</v>
      </c>
      <c r="B19" s="5" t="s">
        <v>269</v>
      </c>
      <c r="C19" s="90"/>
      <c r="D19" s="76">
        <f>投入係数表!P19</f>
        <v>1.097631426920855E-3</v>
      </c>
      <c r="E19" s="77">
        <f t="shared" si="0"/>
        <v>0.10976314269208549</v>
      </c>
      <c r="F19" s="76">
        <f>分析係数表!C22</f>
        <v>0.18558159091777837</v>
      </c>
      <c r="G19" s="77">
        <f t="shared" si="1"/>
        <v>2.0370018644932344E-2</v>
      </c>
      <c r="H19" s="77">
        <v>2.4011909448733916E-2</v>
      </c>
      <c r="I19" s="77">
        <f t="shared" si="2"/>
        <v>2.4011909448733916E-2</v>
      </c>
      <c r="J19" s="76">
        <f>分析係数表!G22</f>
        <v>0.19466002478672587</v>
      </c>
      <c r="K19" s="78">
        <f t="shared" si="3"/>
        <v>4.6741588884671613E-3</v>
      </c>
      <c r="L19" s="79"/>
      <c r="M19" s="80"/>
      <c r="N19" s="81">
        <f>分析係数表!H22</f>
        <v>4.1466418421041717E-5</v>
      </c>
      <c r="O19" s="82">
        <f t="shared" si="4"/>
        <v>8.1401487414624785E-4</v>
      </c>
      <c r="P19" s="76">
        <f>分析係数表!C22</f>
        <v>0.18558159091777837</v>
      </c>
      <c r="Q19" s="82">
        <f t="shared" si="5"/>
        <v>1.5106617537479581E-4</v>
      </c>
      <c r="R19" s="83">
        <v>1.3783648590047781E-3</v>
      </c>
      <c r="S19" s="84">
        <f t="shared" si="6"/>
        <v>2.5390274307738693E-2</v>
      </c>
      <c r="T19" s="85">
        <f>分析係数表!F22</f>
        <v>0.41305594660826944</v>
      </c>
      <c r="U19" s="86">
        <f t="shared" si="7"/>
        <v>1.0487603788826629E-2</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投入係数表!P20</f>
        <v>5.1993067590987868E-4</v>
      </c>
      <c r="E20" s="77">
        <f t="shared" si="0"/>
        <v>5.1993067590987867E-2</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4.8840892448774869E-4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投入係数表!P21</f>
        <v>0</v>
      </c>
      <c r="E21" s="77">
        <f t="shared" si="0"/>
        <v>0</v>
      </c>
      <c r="F21" s="76">
        <f>分析係数表!C24</f>
        <v>0.34092150792205422</v>
      </c>
      <c r="G21" s="77">
        <f t="shared" si="1"/>
        <v>0</v>
      </c>
      <c r="H21" s="77">
        <v>2.7963807194429876E-3</v>
      </c>
      <c r="I21" s="77">
        <f t="shared" si="2"/>
        <v>2.7963807194429876E-3</v>
      </c>
      <c r="J21" s="76">
        <f>分析係数表!G24</f>
        <v>0.20813165537270087</v>
      </c>
      <c r="K21" s="78">
        <f t="shared" si="3"/>
        <v>5.8201534818997324E-4</v>
      </c>
      <c r="L21" s="79"/>
      <c r="M21" s="80"/>
      <c r="N21" s="81">
        <f>分析係数表!H24</f>
        <v>3.0270485447360455E-4</v>
      </c>
      <c r="O21" s="82">
        <f t="shared" si="4"/>
        <v>5.9423085812676099E-3</v>
      </c>
      <c r="P21" s="76">
        <f>分析係数表!C24</f>
        <v>0.34092150792205422</v>
      </c>
      <c r="Q21" s="82">
        <f t="shared" si="5"/>
        <v>2.0258608020639161E-3</v>
      </c>
      <c r="R21" s="83">
        <v>6.8949965050903467E-3</v>
      </c>
      <c r="S21" s="84">
        <f t="shared" si="6"/>
        <v>9.6913772245333339E-3</v>
      </c>
      <c r="T21" s="85">
        <f>分析係数表!F24</f>
        <v>0.39206195546950628</v>
      </c>
      <c r="U21" s="86">
        <f t="shared" si="7"/>
        <v>3.7996203058431755E-3</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投入係数表!P22</f>
        <v>2.7729636048526864E-3</v>
      </c>
      <c r="E22" s="77">
        <f t="shared" si="0"/>
        <v>0.27729636048526862</v>
      </c>
      <c r="F22" s="76">
        <f>分析係数表!C25</f>
        <v>1.146867511126326E-2</v>
      </c>
      <c r="G22" s="77">
        <f t="shared" si="1"/>
        <v>3.1802218679412853E-3</v>
      </c>
      <c r="H22" s="77">
        <v>3.4191387685069251E-3</v>
      </c>
      <c r="I22" s="77">
        <f t="shared" si="2"/>
        <v>3.4191387685069251E-3</v>
      </c>
      <c r="J22" s="76">
        <f>分析係数表!G25</f>
        <v>0.19668246445497631</v>
      </c>
      <c r="K22" s="78">
        <f t="shared" si="3"/>
        <v>6.7248463930349479E-4</v>
      </c>
      <c r="L22" s="79"/>
      <c r="M22" s="80"/>
      <c r="N22" s="81">
        <f>分析係数表!H25</f>
        <v>4.6442388631566723E-4</v>
      </c>
      <c r="O22" s="82">
        <f t="shared" si="4"/>
        <v>9.1169665904379752E-3</v>
      </c>
      <c r="P22" s="76">
        <f>分析係数表!C25</f>
        <v>1.146867511126326E-2</v>
      </c>
      <c r="Q22" s="82">
        <f t="shared" si="5"/>
        <v>1.0455952782597467E-4</v>
      </c>
      <c r="R22" s="83">
        <v>2.4880337113322894E-4</v>
      </c>
      <c r="S22" s="84">
        <f t="shared" si="6"/>
        <v>3.667942139640154E-3</v>
      </c>
      <c r="T22" s="85">
        <f>分析係数表!F25</f>
        <v>0.34834123222748814</v>
      </c>
      <c r="U22" s="86">
        <f t="shared" si="7"/>
        <v>1.2776954846613806E-3</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投入係数表!P23</f>
        <v>8.0878105141536682E-4</v>
      </c>
      <c r="E23" s="77">
        <f t="shared" si="0"/>
        <v>8.0878105141536677E-2</v>
      </c>
      <c r="F23" s="76">
        <f>分析係数表!C26</f>
        <v>9.1946569835300251E-2</v>
      </c>
      <c r="G23" s="77">
        <f t="shared" si="1"/>
        <v>7.4364643425430584E-3</v>
      </c>
      <c r="H23" s="77">
        <v>8.8181789783342065E-3</v>
      </c>
      <c r="I23" s="77">
        <f t="shared" si="2"/>
        <v>8.8181789783342065E-3</v>
      </c>
      <c r="J23" s="76">
        <f>分析係数表!G26</f>
        <v>0.19627813403747013</v>
      </c>
      <c r="K23" s="78">
        <f t="shared" si="3"/>
        <v>1.7308157154758829E-3</v>
      </c>
      <c r="L23" s="79"/>
      <c r="M23" s="80"/>
      <c r="N23" s="81">
        <f>分析係数表!H26</f>
        <v>9.5289829531553863E-3</v>
      </c>
      <c r="O23" s="82">
        <f t="shared" si="4"/>
        <v>0.18706061807880775</v>
      </c>
      <c r="P23" s="76">
        <f>分析係数表!C26</f>
        <v>9.1946569835300251E-2</v>
      </c>
      <c r="Q23" s="82">
        <f t="shared" si="5"/>
        <v>1.7199582183617525E-2</v>
      </c>
      <c r="R23" s="83">
        <v>1.7954358787659545E-2</v>
      </c>
      <c r="S23" s="84">
        <f t="shared" si="6"/>
        <v>2.6772537765993754E-2</v>
      </c>
      <c r="T23" s="85">
        <f>分析係数表!F26</f>
        <v>0.33471645919778698</v>
      </c>
      <c r="U23" s="86">
        <f t="shared" si="7"/>
        <v>8.9612090447724595E-3</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投入係数表!P24</f>
        <v>5.7770075101097634E-5</v>
      </c>
      <c r="E24" s="77">
        <f t="shared" si="0"/>
        <v>5.7770075101097633E-3</v>
      </c>
      <c r="F24" s="76">
        <f>分析係数表!C27</f>
        <v>2.4623475974181241E-2</v>
      </c>
      <c r="G24" s="77">
        <f t="shared" si="1"/>
        <v>1.4225000562785234E-4</v>
      </c>
      <c r="H24" s="77">
        <v>2.2847131744138473E-4</v>
      </c>
      <c r="I24" s="77">
        <f t="shared" si="2"/>
        <v>2.2847131744138473E-4</v>
      </c>
      <c r="J24" s="76">
        <f>分析係数表!G27</f>
        <v>0.16949152542372881</v>
      </c>
      <c r="K24" s="78">
        <f t="shared" si="3"/>
        <v>3.8723952108709272E-5</v>
      </c>
      <c r="L24" s="79"/>
      <c r="M24" s="80"/>
      <c r="N24" s="81">
        <f>分析係数表!H27</f>
        <v>1.0092926243681554E-2</v>
      </c>
      <c r="O24" s="82">
        <f t="shared" si="4"/>
        <v>0.19813122036719674</v>
      </c>
      <c r="P24" s="76">
        <f>分析係数表!C27</f>
        <v>2.4623475974181241E-2</v>
      </c>
      <c r="Q24" s="82">
        <f t="shared" si="5"/>
        <v>4.8786793444468776E-3</v>
      </c>
      <c r="R24" s="83">
        <v>4.9294725927072703E-3</v>
      </c>
      <c r="S24" s="84">
        <f t="shared" si="6"/>
        <v>5.1579439101486551E-3</v>
      </c>
      <c r="T24" s="85">
        <f>分析係数表!F27</f>
        <v>0.31826741996233521</v>
      </c>
      <c r="U24" s="86">
        <f t="shared" si="7"/>
        <v>1.6416055005934514E-3</v>
      </c>
      <c r="V24" s="87">
        <f>分析係数表!D27</f>
        <v>0</v>
      </c>
      <c r="W24" s="88">
        <f t="shared" si="8"/>
        <v>0</v>
      </c>
      <c r="X24" s="76">
        <f>分析係数表!E27</f>
        <v>0</v>
      </c>
      <c r="Y24" s="89">
        <f t="shared" si="9"/>
        <v>0</v>
      </c>
    </row>
    <row r="25" spans="1:25" x14ac:dyDescent="0.2">
      <c r="A25" s="6" t="s">
        <v>13</v>
      </c>
      <c r="B25" s="5" t="s">
        <v>192</v>
      </c>
      <c r="C25" s="90"/>
      <c r="D25" s="76">
        <f>投入係数表!P25</f>
        <v>0</v>
      </c>
      <c r="E25" s="77">
        <f t="shared" si="0"/>
        <v>0</v>
      </c>
      <c r="F25" s="76">
        <f>分析係数表!C28</f>
        <v>0.10144304574762053</v>
      </c>
      <c r="G25" s="77">
        <f t="shared" si="1"/>
        <v>0</v>
      </c>
      <c r="H25" s="77">
        <v>3.6794058616394874E-3</v>
      </c>
      <c r="I25" s="77">
        <f t="shared" si="2"/>
        <v>3.6794058616394874E-3</v>
      </c>
      <c r="J25" s="76">
        <f>分析係数表!G28</f>
        <v>0.12483493265252223</v>
      </c>
      <c r="K25" s="78">
        <f t="shared" si="3"/>
        <v>4.593183829390609E-4</v>
      </c>
      <c r="L25" s="79"/>
      <c r="M25" s="80"/>
      <c r="N25" s="81">
        <f>分析係数表!H28</f>
        <v>1.8805020753942421E-2</v>
      </c>
      <c r="O25" s="82">
        <f t="shared" si="4"/>
        <v>0.36915574542532348</v>
      </c>
      <c r="P25" s="76">
        <f>分析係数表!C28</f>
        <v>0.10144304574762053</v>
      </c>
      <c r="Q25" s="82">
        <f t="shared" si="5"/>
        <v>3.744828317117805E-2</v>
      </c>
      <c r="R25" s="83">
        <v>4.0752025257208738E-2</v>
      </c>
      <c r="S25" s="84">
        <f t="shared" si="6"/>
        <v>4.4431431118848223E-2</v>
      </c>
      <c r="T25" s="85">
        <f>分析係数表!F28</f>
        <v>0.21348710273791707</v>
      </c>
      <c r="U25" s="86">
        <f t="shared" si="7"/>
        <v>9.4855375000622369E-3</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投入係数表!P26</f>
        <v>3.0618139803581744E-3</v>
      </c>
      <c r="E26" s="77">
        <f t="shared" si="0"/>
        <v>0.30618139803581745</v>
      </c>
      <c r="F26" s="76">
        <f>分析係数表!C29</f>
        <v>0.10401376146788988</v>
      </c>
      <c r="G26" s="77">
        <f t="shared" si="1"/>
        <v>3.1847078901202565E-2</v>
      </c>
      <c r="H26" s="77">
        <v>4.4039610334693204E-2</v>
      </c>
      <c r="I26" s="77">
        <f t="shared" si="2"/>
        <v>4.4039610334693204E-2</v>
      </c>
      <c r="J26" s="76">
        <f>分析係数表!G29</f>
        <v>0.26193840067815766</v>
      </c>
      <c r="K26" s="78">
        <f t="shared" si="3"/>
        <v>1.1535665097558802E-2</v>
      </c>
      <c r="L26" s="79"/>
      <c r="M26" s="80"/>
      <c r="N26" s="81">
        <f>分析係数表!H29</f>
        <v>9.1640784710502205E-3</v>
      </c>
      <c r="O26" s="82">
        <f t="shared" si="4"/>
        <v>0.17989728718632081</v>
      </c>
      <c r="P26" s="76">
        <f>分析係数表!C29</f>
        <v>0.10401376146788988</v>
      </c>
      <c r="Q26" s="82">
        <f t="shared" si="5"/>
        <v>1.8711793518118455E-2</v>
      </c>
      <c r="R26" s="83">
        <v>2.5961364470292046E-2</v>
      </c>
      <c r="S26" s="84">
        <f t="shared" si="6"/>
        <v>7.0000974804985253E-2</v>
      </c>
      <c r="T26" s="85">
        <f>分析係数表!F29</f>
        <v>0.46764622774795139</v>
      </c>
      <c r="U26" s="86">
        <f t="shared" si="7"/>
        <v>3.2735691806230739E-2</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投入係数表!P27</f>
        <v>3.8128249566724438E-3</v>
      </c>
      <c r="E27" s="77">
        <f t="shared" si="0"/>
        <v>0.38128249566724437</v>
      </c>
      <c r="F27" s="76">
        <f>分析係数表!C30</f>
        <v>1</v>
      </c>
      <c r="G27" s="77">
        <f t="shared" si="1"/>
        <v>0.38128249566724437</v>
      </c>
      <c r="H27" s="77">
        <v>0.44706314063958597</v>
      </c>
      <c r="I27" s="77">
        <f t="shared" si="2"/>
        <v>0.44706314063958597</v>
      </c>
      <c r="J27" s="76">
        <f>分析係数表!G30</f>
        <v>0.34450655250415957</v>
      </c>
      <c r="K27" s="78">
        <f t="shared" si="3"/>
        <v>0.15401618133342598</v>
      </c>
      <c r="L27" s="79"/>
      <c r="M27" s="80"/>
      <c r="N27" s="81">
        <f>分析係数表!H30</f>
        <v>0</v>
      </c>
      <c r="O27" s="82">
        <f t="shared" si="4"/>
        <v>0</v>
      </c>
      <c r="P27" s="76">
        <f>分析係数表!C30</f>
        <v>1</v>
      </c>
      <c r="Q27" s="82">
        <f t="shared" si="5"/>
        <v>0</v>
      </c>
      <c r="R27" s="83">
        <v>7.4227437822383016E-2</v>
      </c>
      <c r="S27" s="84">
        <f t="shared" si="6"/>
        <v>0.52129057846196902</v>
      </c>
      <c r="T27" s="85">
        <f>分析係数表!F30</f>
        <v>0.44048531528668372</v>
      </c>
      <c r="U27" s="86">
        <f t="shared" si="7"/>
        <v>0.22962084480979816</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投入係数表!P28</f>
        <v>2.4032351242056615E-2</v>
      </c>
      <c r="E28" s="77">
        <f t="shared" si="0"/>
        <v>2.4032351242056613</v>
      </c>
      <c r="F28" s="76">
        <f>分析係数表!C31</f>
        <v>0.93997640825324391</v>
      </c>
      <c r="G28" s="77">
        <f t="shared" si="1"/>
        <v>2.2589843202388762</v>
      </c>
      <c r="H28" s="77">
        <v>2.7034248314395324</v>
      </c>
      <c r="I28" s="77">
        <f t="shared" si="2"/>
        <v>2.7034248314395324</v>
      </c>
      <c r="J28" s="76">
        <f>分析係数表!G31</f>
        <v>7.0890110114609078E-2</v>
      </c>
      <c r="K28" s="78">
        <f t="shared" si="3"/>
        <v>0.19164608398731695</v>
      </c>
      <c r="L28" s="79"/>
      <c r="M28" s="80"/>
      <c r="N28" s="81">
        <f>分析係数表!H31</f>
        <v>0.11755729622365327</v>
      </c>
      <c r="O28" s="82">
        <f t="shared" si="4"/>
        <v>2.3077321682046126</v>
      </c>
      <c r="P28" s="76">
        <f>分析係数表!C31</f>
        <v>0.93997640825324391</v>
      </c>
      <c r="Q28" s="82">
        <f t="shared" si="5"/>
        <v>2.1692137946794428</v>
      </c>
      <c r="R28" s="83">
        <v>2.501666206664412</v>
      </c>
      <c r="S28" s="84">
        <f t="shared" si="6"/>
        <v>5.2050910381039444</v>
      </c>
      <c r="T28" s="85">
        <f>分析係数表!F31</f>
        <v>0.34466485525751295</v>
      </c>
      <c r="U28" s="86">
        <f t="shared" si="7"/>
        <v>1.7940119492502737</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投入係数表!P29</f>
        <v>6.35470826112074E-4</v>
      </c>
      <c r="E29" s="77">
        <f t="shared" si="0"/>
        <v>6.3547082611207395E-2</v>
      </c>
      <c r="F29" s="76">
        <f>分析係数表!C32</f>
        <v>1</v>
      </c>
      <c r="G29" s="77">
        <f t="shared" si="1"/>
        <v>6.3547082611207395E-2</v>
      </c>
      <c r="H29" s="77">
        <v>8.2602553847438004E-2</v>
      </c>
      <c r="I29" s="77">
        <f t="shared" si="2"/>
        <v>8.2602553847438004E-2</v>
      </c>
      <c r="J29" s="76">
        <f>分析係数表!G32</f>
        <v>0.14022787028921999</v>
      </c>
      <c r="K29" s="78">
        <f t="shared" si="3"/>
        <v>1.1583180206476846E-2</v>
      </c>
      <c r="L29" s="79"/>
      <c r="M29" s="80"/>
      <c r="N29" s="81">
        <f>分析係数表!H32</f>
        <v>5.7721254442090076E-3</v>
      </c>
      <c r="O29" s="82">
        <f t="shared" si="4"/>
        <v>0.11331087048115772</v>
      </c>
      <c r="P29" s="76">
        <f>分析係数表!C32</f>
        <v>1</v>
      </c>
      <c r="Q29" s="82">
        <f t="shared" si="5"/>
        <v>0.11331087048115772</v>
      </c>
      <c r="R29" s="83">
        <v>0.1481933494347091</v>
      </c>
      <c r="S29" s="84">
        <f t="shared" si="6"/>
        <v>0.23079590328214711</v>
      </c>
      <c r="T29" s="85">
        <f>分析係数表!F32</f>
        <v>0.48261758691206547</v>
      </c>
      <c r="U29" s="86">
        <f t="shared" si="7"/>
        <v>0.11138616191122029</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投入係数表!P30</f>
        <v>1.1554015020219527E-4</v>
      </c>
      <c r="E30" s="77">
        <f t="shared" si="0"/>
        <v>1.1554015020219527E-2</v>
      </c>
      <c r="F30" s="76">
        <f>分析係数表!C33</f>
        <v>0.67109402306885713</v>
      </c>
      <c r="G30" s="77">
        <f t="shared" si="1"/>
        <v>7.7538304225171243E-3</v>
      </c>
      <c r="H30" s="77">
        <v>3.6607102064485579E-2</v>
      </c>
      <c r="I30" s="77">
        <f t="shared" si="2"/>
        <v>3.6607102064485579E-2</v>
      </c>
      <c r="J30" s="76">
        <f>分析係数表!G33</f>
        <v>0.50883575883575882</v>
      </c>
      <c r="K30" s="78">
        <f t="shared" si="3"/>
        <v>1.8627002557760591E-2</v>
      </c>
      <c r="L30" s="79"/>
      <c r="M30" s="80"/>
      <c r="N30" s="81">
        <f>分析係数表!H33</f>
        <v>8.6664814499977198E-4</v>
      </c>
      <c r="O30" s="82">
        <f t="shared" si="4"/>
        <v>1.7012910869656582E-2</v>
      </c>
      <c r="P30" s="76">
        <f>分析係数表!C33</f>
        <v>0.67109402306885713</v>
      </c>
      <c r="Q30" s="82">
        <f t="shared" si="5"/>
        <v>1.1417262799629724E-2</v>
      </c>
      <c r="R30" s="83">
        <v>4.9432029526348828E-2</v>
      </c>
      <c r="S30" s="84">
        <f t="shared" si="6"/>
        <v>8.60391315908344E-2</v>
      </c>
      <c r="T30" s="85">
        <f>分析係数表!F33</f>
        <v>0.64656964656964655</v>
      </c>
      <c r="U30" s="86">
        <f t="shared" si="7"/>
        <v>5.5630290903845109E-2</v>
      </c>
      <c r="V30" s="87">
        <f>分析係数表!D33</f>
        <v>0.19906444906444906</v>
      </c>
      <c r="W30" s="88">
        <f t="shared" si="8"/>
        <v>0</v>
      </c>
      <c r="X30" s="76">
        <f>分析係数表!E33</f>
        <v>0.18035343035343035</v>
      </c>
      <c r="Y30" s="89">
        <f t="shared" si="9"/>
        <v>0</v>
      </c>
    </row>
    <row r="31" spans="1:25" x14ac:dyDescent="0.2">
      <c r="A31" s="6" t="s">
        <v>19</v>
      </c>
      <c r="B31" s="5" t="s">
        <v>275</v>
      </c>
      <c r="C31" s="90"/>
      <c r="D31" s="76">
        <f>投入係数表!P31</f>
        <v>4.6273830155979204E-2</v>
      </c>
      <c r="E31" s="77">
        <f t="shared" si="0"/>
        <v>4.6273830155979203</v>
      </c>
      <c r="F31" s="76">
        <f>分析係数表!C34</f>
        <v>0.15699510206111233</v>
      </c>
      <c r="G31" s="77">
        <f t="shared" si="1"/>
        <v>0.72647646880965322</v>
      </c>
      <c r="H31" s="77">
        <v>0.77096243066503567</v>
      </c>
      <c r="I31" s="77">
        <f t="shared" si="2"/>
        <v>0.77096243066503567</v>
      </c>
      <c r="J31" s="76">
        <f>分析係数表!G34</f>
        <v>0.42474206923151092</v>
      </c>
      <c r="K31" s="78">
        <f t="shared" si="3"/>
        <v>0.32746017810042249</v>
      </c>
      <c r="L31" s="79"/>
      <c r="M31" s="80"/>
      <c r="N31" s="81">
        <f>分析係数表!H34</f>
        <v>0.14441094879311989</v>
      </c>
      <c r="O31" s="82">
        <f t="shared" si="4"/>
        <v>2.8348882007017226</v>
      </c>
      <c r="P31" s="76">
        <f>分析係数表!C34</f>
        <v>0.15699510206111233</v>
      </c>
      <c r="Q31" s="82">
        <f t="shared" si="5"/>
        <v>0.44506356240101008</v>
      </c>
      <c r="R31" s="83">
        <v>0.48350906931797633</v>
      </c>
      <c r="S31" s="84">
        <f t="shared" si="6"/>
        <v>1.254471499983012</v>
      </c>
      <c r="T31" s="85">
        <f>分析係数表!F34</f>
        <v>0.69954681322919676</v>
      </c>
      <c r="U31" s="86">
        <f t="shared" si="7"/>
        <v>0.87756154009996645</v>
      </c>
      <c r="V31" s="87">
        <f>分析係数表!D34</f>
        <v>0.29129302863754702</v>
      </c>
      <c r="W31" s="88">
        <f t="shared" si="8"/>
        <v>0</v>
      </c>
      <c r="X31" s="76">
        <f>分析係数表!E34</f>
        <v>0.21111753929225727</v>
      </c>
      <c r="Y31" s="89">
        <f t="shared" si="9"/>
        <v>0</v>
      </c>
    </row>
    <row r="32" spans="1:25" x14ac:dyDescent="0.2">
      <c r="A32" s="6" t="s">
        <v>20</v>
      </c>
      <c r="B32" s="5" t="s">
        <v>37</v>
      </c>
      <c r="C32" s="90"/>
      <c r="D32" s="76">
        <f>投入係数表!P32</f>
        <v>1.1265164644714038E-2</v>
      </c>
      <c r="E32" s="77">
        <f t="shared" si="0"/>
        <v>1.1265164644714039</v>
      </c>
      <c r="F32" s="76">
        <f>分析係数表!C35</f>
        <v>0.39629748357108507</v>
      </c>
      <c r="G32" s="77">
        <f t="shared" si="1"/>
        <v>0.44643564007141301</v>
      </c>
      <c r="H32" s="77">
        <v>0.51531225843365869</v>
      </c>
      <c r="I32" s="77">
        <f t="shared" si="2"/>
        <v>0.51531225843365869</v>
      </c>
      <c r="J32" s="76">
        <f>分析係数表!G35</f>
        <v>0.3138388625592417</v>
      </c>
      <c r="K32" s="78">
        <f t="shared" si="3"/>
        <v>0.16172501304965345</v>
      </c>
      <c r="L32" s="79"/>
      <c r="M32" s="80"/>
      <c r="N32" s="81">
        <f>分析係数表!H35</f>
        <v>5.4188315592617317E-2</v>
      </c>
      <c r="O32" s="82">
        <f t="shared" si="4"/>
        <v>1.0637546375343168</v>
      </c>
      <c r="P32" s="76">
        <f>分析係数表!C35</f>
        <v>0.39629748357108507</v>
      </c>
      <c r="Q32" s="82">
        <f t="shared" si="5"/>
        <v>0.42156328599192144</v>
      </c>
      <c r="R32" s="83">
        <v>0.55713346830085719</v>
      </c>
      <c r="S32" s="84">
        <f t="shared" si="6"/>
        <v>1.0724457267345158</v>
      </c>
      <c r="T32" s="85">
        <f>分析係数表!F35</f>
        <v>0.64417061611374404</v>
      </c>
      <c r="U32" s="86">
        <f t="shared" si="7"/>
        <v>0.69083802453912502</v>
      </c>
      <c r="V32" s="87">
        <f>分析係数表!D35</f>
        <v>5.7914691943127962E-2</v>
      </c>
      <c r="W32" s="88">
        <f t="shared" si="8"/>
        <v>0</v>
      </c>
      <c r="X32" s="76">
        <f>分析係数表!E35</f>
        <v>5.251184834123223E-2</v>
      </c>
      <c r="Y32" s="89">
        <f t="shared" si="9"/>
        <v>0</v>
      </c>
    </row>
    <row r="33" spans="1:25" x14ac:dyDescent="0.2">
      <c r="A33" s="6" t="s">
        <v>21</v>
      </c>
      <c r="B33" s="5" t="s">
        <v>38</v>
      </c>
      <c r="C33" s="90"/>
      <c r="D33" s="76">
        <f>投入係数表!P33</f>
        <v>3.2351242056614673E-3</v>
      </c>
      <c r="E33" s="77">
        <f t="shared" si="0"/>
        <v>0.32351242056614671</v>
      </c>
      <c r="F33" s="76">
        <f>分析係数表!C36</f>
        <v>0.84710123832769779</v>
      </c>
      <c r="G33" s="77">
        <f t="shared" si="1"/>
        <v>0.27404777207597386</v>
      </c>
      <c r="H33" s="77">
        <v>0.34013991411988986</v>
      </c>
      <c r="I33" s="77">
        <f t="shared" si="2"/>
        <v>0.34013991411988986</v>
      </c>
      <c r="J33" s="76">
        <f>分析係数表!G36</f>
        <v>4.8807645912591631E-2</v>
      </c>
      <c r="K33" s="78">
        <f t="shared" si="3"/>
        <v>1.6601428489102912E-2</v>
      </c>
      <c r="L33" s="79"/>
      <c r="M33" s="80"/>
      <c r="N33" s="81">
        <f>分析係数表!H36</f>
        <v>0.16462168113153564</v>
      </c>
      <c r="O33" s="82">
        <f t="shared" si="4"/>
        <v>3.2316390503606045</v>
      </c>
      <c r="P33" s="76">
        <f>分析係数表!C36</f>
        <v>0.84710123832769779</v>
      </c>
      <c r="Q33" s="82">
        <f t="shared" si="5"/>
        <v>2.7375254413886134</v>
      </c>
      <c r="R33" s="83">
        <v>2.8417196562428373</v>
      </c>
      <c r="S33" s="84">
        <f t="shared" si="6"/>
        <v>3.181859570362727</v>
      </c>
      <c r="T33" s="85">
        <f>分析係数表!F36</f>
        <v>0.84954068850329401</v>
      </c>
      <c r="U33" s="86">
        <f t="shared" si="7"/>
        <v>2.7031191701267465</v>
      </c>
      <c r="V33" s="87">
        <f>分析係数表!D36</f>
        <v>1.1366799665955276E-2</v>
      </c>
      <c r="W33" s="88">
        <f t="shared" si="8"/>
        <v>0</v>
      </c>
      <c r="X33" s="76">
        <f>分析係数表!E36</f>
        <v>4.8482880207850049E-3</v>
      </c>
      <c r="Y33" s="89">
        <f t="shared" si="9"/>
        <v>0</v>
      </c>
    </row>
    <row r="34" spans="1:25" x14ac:dyDescent="0.2">
      <c r="A34" s="6" t="s">
        <v>22</v>
      </c>
      <c r="B34" s="5" t="s">
        <v>378</v>
      </c>
      <c r="C34" s="90"/>
      <c r="D34" s="76">
        <f>投入係数表!P34</f>
        <v>2.0392836510687466E-2</v>
      </c>
      <c r="E34" s="77">
        <f t="shared" si="0"/>
        <v>2.0392836510687467</v>
      </c>
      <c r="F34" s="76">
        <f>分析係数表!C37</f>
        <v>0.28253997483350213</v>
      </c>
      <c r="G34" s="77">
        <f t="shared" si="1"/>
        <v>0.57617915145133602</v>
      </c>
      <c r="H34" s="77">
        <v>0.66021080414791278</v>
      </c>
      <c r="I34" s="77">
        <f t="shared" si="2"/>
        <v>0.66021080414791278</v>
      </c>
      <c r="J34" s="76">
        <f>分析係数表!G37</f>
        <v>0.45113451763349577</v>
      </c>
      <c r="K34" s="78">
        <f t="shared" si="3"/>
        <v>0.29784388266569095</v>
      </c>
      <c r="L34" s="79"/>
      <c r="M34" s="80"/>
      <c r="N34" s="81">
        <f>分析係数表!H37</f>
        <v>4.3875617331304247E-2</v>
      </c>
      <c r="O34" s="82">
        <f t="shared" si="4"/>
        <v>0.86130913833414502</v>
      </c>
      <c r="P34" s="76">
        <f>分析係数表!C37</f>
        <v>0.28253997483350213</v>
      </c>
      <c r="Q34" s="82">
        <f t="shared" si="5"/>
        <v>0.24335426226879472</v>
      </c>
      <c r="R34" s="83">
        <v>0.29897554457992526</v>
      </c>
      <c r="S34" s="84">
        <f t="shared" si="6"/>
        <v>0.95918634872783803</v>
      </c>
      <c r="T34" s="85">
        <f>分析係数表!F37</f>
        <v>0.69774144526541948</v>
      </c>
      <c r="U34" s="86">
        <f t="shared" si="7"/>
        <v>0.66926406924022241</v>
      </c>
      <c r="V34" s="87">
        <f>分析係数表!D37</f>
        <v>9.4272389037363097E-2</v>
      </c>
      <c r="W34" s="88">
        <f t="shared" si="8"/>
        <v>0</v>
      </c>
      <c r="X34" s="76">
        <f>分析係数表!E37</f>
        <v>8.6411989729078237E-2</v>
      </c>
      <c r="Y34" s="89">
        <f t="shared" si="9"/>
        <v>0</v>
      </c>
    </row>
    <row r="35" spans="1:25" x14ac:dyDescent="0.2">
      <c r="A35" s="6" t="s">
        <v>23</v>
      </c>
      <c r="B35" s="5" t="s">
        <v>194</v>
      </c>
      <c r="C35" s="90"/>
      <c r="D35" s="76">
        <f>投入係数表!P35</f>
        <v>6.0080878105141537E-3</v>
      </c>
      <c r="E35" s="77">
        <f t="shared" si="0"/>
        <v>0.60080878105141533</v>
      </c>
      <c r="F35" s="76">
        <f>分析係数表!C38</f>
        <v>4.1342922192909581E-2</v>
      </c>
      <c r="G35" s="77">
        <f t="shared" si="1"/>
        <v>2.4839190687825512E-2</v>
      </c>
      <c r="H35" s="77">
        <v>3.27639789485333E-2</v>
      </c>
      <c r="I35" s="77">
        <f t="shared" si="2"/>
        <v>3.27639789485333E-2</v>
      </c>
      <c r="J35" s="76">
        <f>分析係数表!G38</f>
        <v>0.30500268961807425</v>
      </c>
      <c r="K35" s="78">
        <f t="shared" si="3"/>
        <v>9.9931017018926212E-3</v>
      </c>
      <c r="L35" s="79"/>
      <c r="M35" s="80"/>
      <c r="N35" s="81">
        <f>分析係数表!H38</f>
        <v>3.9185765407884425E-2</v>
      </c>
      <c r="O35" s="82">
        <f t="shared" si="4"/>
        <v>0.76924405606820423</v>
      </c>
      <c r="P35" s="76">
        <f>分析係数表!C38</f>
        <v>4.1342922192909581E-2</v>
      </c>
      <c r="Q35" s="82">
        <f t="shared" si="5"/>
        <v>3.1802797157385945E-2</v>
      </c>
      <c r="R35" s="83">
        <v>3.8533167143845214E-2</v>
      </c>
      <c r="S35" s="84">
        <f t="shared" si="6"/>
        <v>7.1297146092378513E-2</v>
      </c>
      <c r="T35" s="85">
        <f>分析係数表!F38</f>
        <v>0.49596557288864979</v>
      </c>
      <c r="U35" s="86">
        <f t="shared" si="7"/>
        <v>3.5360929907032268E-2</v>
      </c>
      <c r="V35" s="87">
        <f>分析係数表!D38</f>
        <v>0.31629908552985475</v>
      </c>
      <c r="W35" s="88">
        <f t="shared" si="8"/>
        <v>0</v>
      </c>
      <c r="X35" s="76">
        <f>分析係数表!E38</f>
        <v>0.37385691231845081</v>
      </c>
      <c r="Y35" s="89">
        <f t="shared" si="9"/>
        <v>0</v>
      </c>
    </row>
    <row r="36" spans="1:25" x14ac:dyDescent="0.2">
      <c r="A36" s="6" t="s">
        <v>24</v>
      </c>
      <c r="B36" s="5" t="s">
        <v>39</v>
      </c>
      <c r="C36" s="90"/>
      <c r="D36" s="76">
        <f>投入係数表!P36</f>
        <v>0</v>
      </c>
      <c r="E36" s="77">
        <f t="shared" si="0"/>
        <v>0</v>
      </c>
      <c r="F36" s="76">
        <f>分析係数表!C39</f>
        <v>1</v>
      </c>
      <c r="G36" s="77">
        <f t="shared" si="1"/>
        <v>0</v>
      </c>
      <c r="H36" s="77">
        <v>1.7739778124983032E-2</v>
      </c>
      <c r="I36" s="77">
        <f t="shared" si="2"/>
        <v>1.7739778124983032E-2</v>
      </c>
      <c r="J36" s="76">
        <f>分析係数表!G39</f>
        <v>0.35079793048167313</v>
      </c>
      <c r="K36" s="78">
        <f t="shared" si="3"/>
        <v>6.2230774534481033E-3</v>
      </c>
      <c r="L36" s="79"/>
      <c r="M36" s="80"/>
      <c r="N36" s="81">
        <f>分析係数表!H39</f>
        <v>3.4624459381569837E-3</v>
      </c>
      <c r="O36" s="82">
        <f t="shared" si="4"/>
        <v>6.7970241991211697E-2</v>
      </c>
      <c r="P36" s="76">
        <f>分析係数表!C39</f>
        <v>1</v>
      </c>
      <c r="Q36" s="82">
        <f t="shared" si="5"/>
        <v>6.7970241991211697E-2</v>
      </c>
      <c r="R36" s="83">
        <v>8.4264063702118822E-2</v>
      </c>
      <c r="S36" s="84">
        <f t="shared" si="6"/>
        <v>0.10200384182710186</v>
      </c>
      <c r="T36" s="85">
        <f>分析係数表!F39</f>
        <v>0.70145012023609998</v>
      </c>
      <c r="U36" s="86">
        <f t="shared" si="7"/>
        <v>7.1550607114164722E-2</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投入係数表!P37</f>
        <v>2.8885037550548814E-4</v>
      </c>
      <c r="E37" s="77">
        <f t="shared" si="0"/>
        <v>2.8885037550548814E-2</v>
      </c>
      <c r="F37" s="76">
        <f>分析係数表!C40</f>
        <v>0.65368852459016391</v>
      </c>
      <c r="G37" s="77">
        <f t="shared" si="1"/>
        <v>1.8881817579149737E-2</v>
      </c>
      <c r="H37" s="77">
        <v>1.9974858687363081E-2</v>
      </c>
      <c r="I37" s="77">
        <f t="shared" si="2"/>
        <v>1.9974858687363081E-2</v>
      </c>
      <c r="J37" s="76">
        <f>分析係数表!G40</f>
        <v>0.54296393832561696</v>
      </c>
      <c r="K37" s="78">
        <f t="shared" si="3"/>
        <v>1.0845627940388323E-2</v>
      </c>
      <c r="L37" s="79"/>
      <c r="M37" s="80"/>
      <c r="N37" s="81">
        <f>分析係数表!H40</f>
        <v>2.8732081323939809E-2</v>
      </c>
      <c r="O37" s="82">
        <f t="shared" si="4"/>
        <v>0.56403090629593522</v>
      </c>
      <c r="P37" s="76">
        <f>分析係数表!C40</f>
        <v>0.65368852459016391</v>
      </c>
      <c r="Q37" s="82">
        <f t="shared" si="5"/>
        <v>0.3687005309598429</v>
      </c>
      <c r="R37" s="83">
        <v>0.36929978584023709</v>
      </c>
      <c r="S37" s="84">
        <f t="shared" si="6"/>
        <v>0.38927464452760019</v>
      </c>
      <c r="T37" s="85">
        <f>分析係数表!F40</f>
        <v>0.73971031729176395</v>
      </c>
      <c r="U37" s="86">
        <f t="shared" si="7"/>
        <v>0.28795047081714975</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投入係数表!P38</f>
        <v>0</v>
      </c>
      <c r="E38" s="77">
        <f t="shared" si="0"/>
        <v>0</v>
      </c>
      <c r="F38" s="76">
        <f>分析係数表!C41</f>
        <v>0.74623649477748177</v>
      </c>
      <c r="G38" s="77">
        <f t="shared" si="1"/>
        <v>0</v>
      </c>
      <c r="H38" s="77">
        <v>6.0664347431445059E-4</v>
      </c>
      <c r="I38" s="77">
        <f t="shared" si="2"/>
        <v>6.0664347431445059E-4</v>
      </c>
      <c r="J38" s="76">
        <f>分析係数表!G41</f>
        <v>0.4504064389540704</v>
      </c>
      <c r="K38" s="78">
        <f t="shared" si="3"/>
        <v>2.7323612698069679E-4</v>
      </c>
      <c r="L38" s="79"/>
      <c r="M38" s="80"/>
      <c r="N38" s="81">
        <f>分析係数表!H41</f>
        <v>4.8308377460513606E-2</v>
      </c>
      <c r="O38" s="82">
        <f t="shared" si="4"/>
        <v>0.94832732838037892</v>
      </c>
      <c r="P38" s="76">
        <f>分析係数表!C41</f>
        <v>0.74623649477748177</v>
      </c>
      <c r="Q38" s="82">
        <f t="shared" si="5"/>
        <v>0.70767646143226792</v>
      </c>
      <c r="R38" s="83">
        <v>0.71915869098592133</v>
      </c>
      <c r="S38" s="84">
        <f t="shared" si="6"/>
        <v>0.71976533446023583</v>
      </c>
      <c r="T38" s="85">
        <f>分析係数表!F41</f>
        <v>0.55435870740399629</v>
      </c>
      <c r="U38" s="86">
        <f t="shared" si="7"/>
        <v>0.3990081804455814</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投入係数表!P39</f>
        <v>6.932409012131716E-4</v>
      </c>
      <c r="E39" s="77">
        <f>$C$18*D39</f>
        <v>6.9324090121317156E-2</v>
      </c>
      <c r="F39" s="76">
        <f>分析係数表!C42</f>
        <v>0.40538573508005826</v>
      </c>
      <c r="G39" s="77">
        <f>E39*F39</f>
        <v>2.8102997232586361E-2</v>
      </c>
      <c r="H39" s="77">
        <v>3.28000275677853E-2</v>
      </c>
      <c r="I39" s="77">
        <f>C39+H39</f>
        <v>3.28000275677853E-2</v>
      </c>
      <c r="J39" s="76">
        <f>分析係数表!G42</f>
        <v>0.48634204275534443</v>
      </c>
      <c r="K39" s="78">
        <f>I39*J39</f>
        <v>1.5952032409748313E-2</v>
      </c>
      <c r="L39" s="79"/>
      <c r="M39" s="80"/>
      <c r="N39" s="81">
        <f>分析係数表!H42</f>
        <v>1.1287159094207556E-2</v>
      </c>
      <c r="O39" s="82">
        <f t="shared" si="4"/>
        <v>0.22157484874260869</v>
      </c>
      <c r="P39" s="76">
        <f>分析係数表!C42</f>
        <v>0.40538573508005826</v>
      </c>
      <c r="Q39" s="82">
        <f>O39*P39</f>
        <v>8.9823282932775139E-2</v>
      </c>
      <c r="R39" s="83">
        <v>9.4050548298412556E-2</v>
      </c>
      <c r="S39" s="84">
        <f>I39+R39</f>
        <v>0.12685057586619786</v>
      </c>
      <c r="T39" s="85">
        <f>分析係数表!F42</f>
        <v>0.55819477434679332</v>
      </c>
      <c r="U39" s="86">
        <f>S39*T39</f>
        <v>7.0807328571393102E-2</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投入係数表!P40</f>
        <v>2.5765453495089543E-2</v>
      </c>
      <c r="E40" s="77">
        <f>$C$18*D40</f>
        <v>2.5765453495089541</v>
      </c>
      <c r="F40" s="76">
        <f>分析係数表!C43</f>
        <v>0.69968719053083295</v>
      </c>
      <c r="G40" s="77">
        <f>E40*F40</f>
        <v>1.8027757768732031</v>
      </c>
      <c r="H40" s="77">
        <v>2.4254731975927588</v>
      </c>
      <c r="I40" s="77">
        <f>C40+H40</f>
        <v>2.4254731975927588</v>
      </c>
      <c r="J40" s="76">
        <f>分析係数表!G43</f>
        <v>0.42616397779886694</v>
      </c>
      <c r="K40" s="78">
        <f>I40*J40</f>
        <v>1.0336493059306673</v>
      </c>
      <c r="L40" s="79"/>
      <c r="M40" s="80"/>
      <c r="N40" s="81">
        <f>分析係数表!H43</f>
        <v>3.1178600010781269E-2</v>
      </c>
      <c r="O40" s="82">
        <f t="shared" si="4"/>
        <v>0.61205778387056375</v>
      </c>
      <c r="P40" s="76">
        <f>分析係数表!C43</f>
        <v>0.69968719053083295</v>
      </c>
      <c r="Q40" s="82">
        <f>O40*P40</f>
        <v>0.42824899123892252</v>
      </c>
      <c r="R40" s="83">
        <v>0.88819482838106778</v>
      </c>
      <c r="S40" s="84">
        <f>I40+R40</f>
        <v>3.3136680259738265</v>
      </c>
      <c r="T40" s="85">
        <f>分析係数表!F43</f>
        <v>0.68219595663301991</v>
      </c>
      <c r="U40" s="86">
        <f>S40*T40</f>
        <v>2.2605709289434652</v>
      </c>
      <c r="V40" s="87">
        <f>分析係数表!D43</f>
        <v>0.16164840537198402</v>
      </c>
      <c r="W40" s="88">
        <f>ROUND(S40*V40,0)</f>
        <v>1</v>
      </c>
      <c r="X40" s="76">
        <f>分析係数表!E43</f>
        <v>0.1317976591033273</v>
      </c>
      <c r="Y40" s="89">
        <f>ROUND(S40*X40,0)</f>
        <v>0</v>
      </c>
    </row>
    <row r="41" spans="1:25" x14ac:dyDescent="0.2">
      <c r="A41" s="6" t="s">
        <v>341</v>
      </c>
      <c r="B41" s="5" t="s">
        <v>42</v>
      </c>
      <c r="C41" s="90"/>
      <c r="D41" s="76">
        <f>投入係数表!P41</f>
        <v>1.1554015020219527E-4</v>
      </c>
      <c r="E41" s="77">
        <f>$C$18*D41</f>
        <v>1.1554015020219527E-2</v>
      </c>
      <c r="F41" s="76">
        <f>分析係数表!C44</f>
        <v>0.39267545462210851</v>
      </c>
      <c r="G41" s="77">
        <f>E41*F41</f>
        <v>4.536978100775373E-3</v>
      </c>
      <c r="H41" s="77">
        <v>6.6454386299675938E-3</v>
      </c>
      <c r="I41" s="77">
        <f>C41+H41</f>
        <v>6.6454386299675938E-3</v>
      </c>
      <c r="J41" s="76">
        <f>分析係数表!G44</f>
        <v>0.27061110819189743</v>
      </c>
      <c r="K41" s="78">
        <f>I41*J41</f>
        <v>1.7983295120767751E-3</v>
      </c>
      <c r="L41" s="79"/>
      <c r="M41" s="80"/>
      <c r="N41" s="81">
        <f>分析係数表!H44</f>
        <v>0.10303160985076236</v>
      </c>
      <c r="O41" s="82">
        <f t="shared" si="4"/>
        <v>2.0225827577911821</v>
      </c>
      <c r="P41" s="76">
        <f>分析係数表!C44</f>
        <v>0.39267545462210851</v>
      </c>
      <c r="Q41" s="82">
        <f>O41*P41</f>
        <v>0.79421860392649046</v>
      </c>
      <c r="R41" s="83">
        <v>0.80456343389962515</v>
      </c>
      <c r="S41" s="84">
        <f>I41+R41</f>
        <v>0.81120887252959273</v>
      </c>
      <c r="T41" s="85">
        <f>分析係数表!F44</f>
        <v>0.47233461194892545</v>
      </c>
      <c r="U41" s="86">
        <f>S41*T41</f>
        <v>0.38316202801579052</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投入係数表!P42</f>
        <v>8.0878105141536682E-4</v>
      </c>
      <c r="E42" s="77">
        <f>$C$18*D42</f>
        <v>8.0878105141536677E-2</v>
      </c>
      <c r="F42" s="76">
        <f>分析係数表!C45</f>
        <v>1</v>
      </c>
      <c r="G42" s="77">
        <f>E42*F42</f>
        <v>8.0878105141536677E-2</v>
      </c>
      <c r="H42" s="77">
        <v>0.10212955362547431</v>
      </c>
      <c r="I42" s="77">
        <f>C42+H42</f>
        <v>0.10212955362547431</v>
      </c>
      <c r="J42" s="76">
        <f>分析係数表!G45</f>
        <v>0</v>
      </c>
      <c r="K42" s="78">
        <f>I42*J42</f>
        <v>0</v>
      </c>
      <c r="L42" s="79"/>
      <c r="M42" s="80"/>
      <c r="N42" s="81">
        <f>分析係数表!H45</f>
        <v>0</v>
      </c>
      <c r="O42" s="82">
        <f t="shared" si="4"/>
        <v>0</v>
      </c>
      <c r="P42" s="76">
        <f>分析係数表!C45</f>
        <v>1</v>
      </c>
      <c r="Q42" s="82">
        <f>O42*P42</f>
        <v>0</v>
      </c>
      <c r="R42" s="83">
        <v>2.0504736403079631E-2</v>
      </c>
      <c r="S42" s="84">
        <f>I42+R42</f>
        <v>0.12263429002855394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4.1594454072790294E-3</v>
      </c>
      <c r="E43" s="77">
        <f>$C$18*D43</f>
        <v>0.41594454072790293</v>
      </c>
      <c r="F43" s="76">
        <f>分析係数表!C46</f>
        <v>0.19269273551809707</v>
      </c>
      <c r="G43" s="77">
        <f>E43*F43</f>
        <v>8.014949137667815E-2</v>
      </c>
      <c r="H43" s="77">
        <v>9.3548315953473613E-2</v>
      </c>
      <c r="I43" s="77">
        <f>C43+H43</f>
        <v>9.3548315953473613E-2</v>
      </c>
      <c r="J43" s="76">
        <f>分析係数表!G46</f>
        <v>9.3043863535666807E-3</v>
      </c>
      <c r="K43" s="78">
        <f>I43*J43</f>
        <v>8.7040967435664414E-4</v>
      </c>
      <c r="L43" s="79"/>
      <c r="M43" s="80"/>
      <c r="N43" s="81">
        <f>分析係数表!H46</f>
        <v>2.0061453232099985E-2</v>
      </c>
      <c r="O43" s="82">
        <f t="shared" si="4"/>
        <v>0.39382039611195474</v>
      </c>
      <c r="P43" s="76">
        <f>分析係数表!C46</f>
        <v>0.19269273551809707</v>
      </c>
      <c r="Q43" s="82">
        <f>O43*P43</f>
        <v>7.5886329429633123E-2</v>
      </c>
      <c r="R43" s="83">
        <v>8.5923260751208874E-2</v>
      </c>
      <c r="S43" s="84">
        <f>I43+R43</f>
        <v>0.1794715767046825</v>
      </c>
      <c r="T43" s="85">
        <f>分析係数表!F46</f>
        <v>0.3136907399202481</v>
      </c>
      <c r="U43" s="86">
        <f>S43*T43</f>
        <v>5.6298571691145417E-2</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投入係数表!P44</f>
        <v>0.55973425765453499</v>
      </c>
      <c r="E44" s="91">
        <f>SUM(E5:E43)</f>
        <v>55.973425765453484</v>
      </c>
      <c r="F44" s="92">
        <f>分析係数表!C47</f>
        <v>0.36342947545192861</v>
      </c>
      <c r="G44" s="91">
        <f>SUM(G5:G43)</f>
        <v>10.246665919220893</v>
      </c>
      <c r="H44" s="91">
        <f>SUM(H5:H43)</f>
        <v>12.056465390445872</v>
      </c>
      <c r="I44" s="91">
        <f>SUM(I5:I43)</f>
        <v>112.05646539044587</v>
      </c>
      <c r="J44" s="92">
        <f>分析係数表!G47</f>
        <v>0.22147530218644357</v>
      </c>
      <c r="K44" s="93">
        <f>SUM(K5:K43)</f>
        <v>31.292297508113968</v>
      </c>
      <c r="L44" s="94">
        <f>最終需要_まとめ!$L$33</f>
        <v>0.62733333333333341</v>
      </c>
      <c r="M44" s="91">
        <f>K44*L44</f>
        <v>19.6307013034235</v>
      </c>
      <c r="N44" s="95">
        <f>分析係数表!H47</f>
        <v>1</v>
      </c>
      <c r="O44" s="96">
        <f>SUM(O5:O43)</f>
        <v>19.6307013034235</v>
      </c>
      <c r="P44" s="92">
        <f>分析係数表!C47</f>
        <v>0.36342947545192861</v>
      </c>
      <c r="Q44" s="96">
        <f>SUM(Q5:Q43)</f>
        <v>9.007095130151626</v>
      </c>
      <c r="R44" s="91">
        <f>SUM(R5:R43)</f>
        <v>10.456145324041609</v>
      </c>
      <c r="S44" s="97">
        <f>SUM(S5:S43)</f>
        <v>122.51261071448749</v>
      </c>
      <c r="T44" s="98">
        <f>分析係数表!F47</f>
        <v>0.45852567064717759</v>
      </c>
      <c r="U44" s="99">
        <f>SUM(U5:U43)</f>
        <v>54.563859278671664</v>
      </c>
      <c r="V44" s="100">
        <f>分析係数表!D47</f>
        <v>5.1302381010287716E-2</v>
      </c>
      <c r="W44" s="101">
        <f>SUM(W5:W43)</f>
        <v>6</v>
      </c>
      <c r="X44" s="92">
        <f>分析係数表!E47</f>
        <v>4.4653063209864535E-2</v>
      </c>
      <c r="Y44" s="102">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299</v>
      </c>
      <c r="S2" s="3" t="s">
        <v>153</v>
      </c>
      <c r="U2" s="64" t="s">
        <v>210</v>
      </c>
      <c r="W2" s="3" t="s">
        <v>130</v>
      </c>
      <c r="Y2" s="3" t="s">
        <v>154</v>
      </c>
    </row>
    <row r="3" spans="1:25" ht="44" x14ac:dyDescent="0.2">
      <c r="B3" s="65"/>
      <c r="C3" s="66" t="s">
        <v>228</v>
      </c>
      <c r="D3" s="66" t="s">
        <v>311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1.2703197330175442E-2</v>
      </c>
      <c r="G5" s="77">
        <f t="shared" ref="G5:G38" si="1">E5*F5</f>
        <v>0</v>
      </c>
      <c r="H5" s="77">
        <f t="array" ref="H5:H43">MMULT(逆行列係数!C5:AO43,'15'!G5:G43)</f>
        <v>1.6107583453782792E-5</v>
      </c>
      <c r="I5" s="77">
        <f t="shared" ref="I5:I38" si="2">C5+H5</f>
        <v>1.6107583453782792E-5</v>
      </c>
      <c r="J5" s="76">
        <f>分析係数表!G8</f>
        <v>0.12096774193548387</v>
      </c>
      <c r="K5" s="78">
        <f t="shared" ref="K5:K38" si="3">I5*J5</f>
        <v>1.948497998441467E-6</v>
      </c>
      <c r="L5" s="79" t="s">
        <v>184</v>
      </c>
      <c r="M5" s="80" t="s">
        <v>184</v>
      </c>
      <c r="N5" s="81">
        <f>分析係数表!H8</f>
        <v>1.0105366169207868E-2</v>
      </c>
      <c r="O5" s="82">
        <f t="shared" ref="O5:O43" si="4">$M$44*N5</f>
        <v>0.14533175031185394</v>
      </c>
      <c r="P5" s="76">
        <f>分析係数表!C8</f>
        <v>1.2703197330175442E-2</v>
      </c>
      <c r="Q5" s="82">
        <f t="shared" ref="Q5:Q38" si="5">O5*P5</f>
        <v>1.8461779025512669E-3</v>
      </c>
      <c r="R5" s="83">
        <f t="array" ref="R5:R43">MMULT(逆行列係数!C5:AO43,'15'!Q5:Q43)</f>
        <v>2.3531171755348098E-3</v>
      </c>
      <c r="S5" s="84">
        <f t="shared" ref="S5:S38" si="6">I5+R5</f>
        <v>2.3692247589885925E-3</v>
      </c>
      <c r="T5" s="85">
        <f>分析係数表!F8</f>
        <v>0.45967741935483869</v>
      </c>
      <c r="U5" s="86">
        <f t="shared" ref="U5:U38" si="7">S5*T5</f>
        <v>1.0890791230834659E-3</v>
      </c>
      <c r="V5" s="87">
        <f>分析係数表!D8</f>
        <v>0.86693548387096775</v>
      </c>
      <c r="W5" s="167">
        <f t="shared" ref="W5:W38" si="8">ROUND(S5*V5,0)</f>
        <v>0</v>
      </c>
      <c r="X5" s="76">
        <f>分析係数表!E8</f>
        <v>0.59677419354838712</v>
      </c>
      <c r="Y5" s="166">
        <f t="shared" ref="Y5:Y38" si="9">ROUND(S5*X5,0)</f>
        <v>0</v>
      </c>
    </row>
    <row r="6" spans="1:25" x14ac:dyDescent="0.2">
      <c r="A6" s="6" t="s">
        <v>220</v>
      </c>
      <c r="B6" s="5" t="s">
        <v>266</v>
      </c>
      <c r="C6" s="90"/>
      <c r="D6" s="76">
        <f>投入係数表!Q6</f>
        <v>0</v>
      </c>
      <c r="E6" s="77">
        <f t="shared" si="0"/>
        <v>0</v>
      </c>
      <c r="F6" s="76">
        <f>分析係数表!C9</f>
        <v>3.6231884057971064E-2</v>
      </c>
      <c r="G6" s="77">
        <f t="shared" si="1"/>
        <v>0</v>
      </c>
      <c r="H6" s="77">
        <v>3.7640208590794321E-5</v>
      </c>
      <c r="I6" s="77">
        <f t="shared" si="2"/>
        <v>3.7640208590794321E-5</v>
      </c>
      <c r="J6" s="76">
        <f>分析係数表!G9</f>
        <v>0.3125</v>
      </c>
      <c r="K6" s="78">
        <f t="shared" si="3"/>
        <v>1.1762565184623225E-5</v>
      </c>
      <c r="L6" s="79"/>
      <c r="M6" s="80"/>
      <c r="N6" s="81">
        <f>分析係数表!H9</f>
        <v>5.3491679763143819E-4</v>
      </c>
      <c r="O6" s="82">
        <f t="shared" si="4"/>
        <v>7.6929814485962892E-3</v>
      </c>
      <c r="P6" s="76">
        <f>分析係数表!C9</f>
        <v>3.6231884057971064E-2</v>
      </c>
      <c r="Q6" s="82">
        <f t="shared" si="5"/>
        <v>2.7873121190566305E-4</v>
      </c>
      <c r="R6" s="83">
        <v>3.1992608401812774E-4</v>
      </c>
      <c r="S6" s="84">
        <f t="shared" si="6"/>
        <v>3.5756629260892204E-4</v>
      </c>
      <c r="T6" s="85">
        <f>分析係数表!F9</f>
        <v>0.8125</v>
      </c>
      <c r="U6" s="86">
        <f t="shared" si="7"/>
        <v>2.9052261274474913E-4</v>
      </c>
      <c r="V6" s="87">
        <f>分析係数表!D9</f>
        <v>0</v>
      </c>
      <c r="W6" s="167">
        <f t="shared" si="8"/>
        <v>0</v>
      </c>
      <c r="X6" s="76">
        <f>分析係数表!E9</f>
        <v>0</v>
      </c>
      <c r="Y6" s="166">
        <f t="shared" si="9"/>
        <v>0</v>
      </c>
    </row>
    <row r="7" spans="1:25" x14ac:dyDescent="0.2">
      <c r="A7" s="6" t="s">
        <v>221</v>
      </c>
      <c r="B7" s="5" t="s">
        <v>267</v>
      </c>
      <c r="C7" s="90"/>
      <c r="D7" s="76">
        <f>投入係数表!Q7</f>
        <v>0</v>
      </c>
      <c r="E7" s="77">
        <f t="shared" si="0"/>
        <v>0</v>
      </c>
      <c r="F7" s="76">
        <f>分析係数表!C10</f>
        <v>0.26183431952662717</v>
      </c>
      <c r="G7" s="77">
        <f t="shared" si="1"/>
        <v>0</v>
      </c>
      <c r="H7" s="77">
        <v>3.1642066342219898E-5</v>
      </c>
      <c r="I7" s="77">
        <f t="shared" si="2"/>
        <v>3.1642066342219898E-5</v>
      </c>
      <c r="J7" s="76">
        <f>分析係数表!G10</f>
        <v>0.17889908256880735</v>
      </c>
      <c r="K7" s="78">
        <f t="shared" si="3"/>
        <v>5.6607366392044775E-6</v>
      </c>
      <c r="L7" s="79"/>
      <c r="M7" s="80"/>
      <c r="N7" s="81">
        <f>分析係数表!H10</f>
        <v>1.0159272513155222E-3</v>
      </c>
      <c r="O7" s="82">
        <f t="shared" si="4"/>
        <v>1.4610701200822411E-2</v>
      </c>
      <c r="P7" s="76">
        <f>分析係数表!C10</f>
        <v>0.26183431952662717</v>
      </c>
      <c r="Q7" s="82">
        <f t="shared" si="5"/>
        <v>3.8255830067242106E-3</v>
      </c>
      <c r="R7" s="83">
        <v>5.7373608797944503E-3</v>
      </c>
      <c r="S7" s="84">
        <f t="shared" si="6"/>
        <v>5.7690029461366704E-3</v>
      </c>
      <c r="T7" s="85">
        <f>分析係数表!F10</f>
        <v>0.51834862385321101</v>
      </c>
      <c r="U7" s="86">
        <f t="shared" si="7"/>
        <v>2.9903547381350632E-3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投入係数表!Q8</f>
        <v>6.417275305121387E-5</v>
      </c>
      <c r="E8" s="77">
        <f t="shared" si="0"/>
        <v>6.4172753051213866E-3</v>
      </c>
      <c r="F8" s="76">
        <f>分析係数表!C11</f>
        <v>1.7921757268741234E-2</v>
      </c>
      <c r="G8" s="77">
        <f t="shared" si="1"/>
        <v>1.1500885034507283E-4</v>
      </c>
      <c r="H8" s="77">
        <v>1.2248409874641129E-2</v>
      </c>
      <c r="I8" s="77">
        <f t="shared" si="2"/>
        <v>1.2248409874641129E-2</v>
      </c>
      <c r="J8" s="76">
        <f>分析係数表!G11</f>
        <v>0.34197730956239869</v>
      </c>
      <c r="K8" s="78">
        <f t="shared" si="3"/>
        <v>4.1886782553472906E-3</v>
      </c>
      <c r="L8" s="79"/>
      <c r="M8" s="80"/>
      <c r="N8" s="81">
        <f>分析係数表!H11</f>
        <v>-1.6586567368416687E-5</v>
      </c>
      <c r="O8" s="82">
        <f t="shared" si="4"/>
        <v>-2.3854206042159035E-4</v>
      </c>
      <c r="P8" s="76">
        <f>分析係数表!C11</f>
        <v>1.7921757268741234E-2</v>
      </c>
      <c r="Q8" s="82">
        <f t="shared" si="5"/>
        <v>-4.2750929052611478E-6</v>
      </c>
      <c r="R8" s="83">
        <v>1.006232895518757E-2</v>
      </c>
      <c r="S8" s="84">
        <f t="shared" si="6"/>
        <v>2.2310738829828699E-2</v>
      </c>
      <c r="T8" s="85">
        <f>分析係数表!F11</f>
        <v>0.56401944894651534</v>
      </c>
      <c r="U8" s="86">
        <f t="shared" si="7"/>
        <v>1.2583690620389606E-2</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投入係数表!Q9</f>
        <v>0</v>
      </c>
      <c r="E9" s="77">
        <f t="shared" si="0"/>
        <v>0</v>
      </c>
      <c r="F9" s="76">
        <f>分析係数表!C12</f>
        <v>0.1131360576170346</v>
      </c>
      <c r="G9" s="77">
        <f t="shared" si="1"/>
        <v>0</v>
      </c>
      <c r="H9" s="77">
        <v>3.1865944841202832E-4</v>
      </c>
      <c r="I9" s="77">
        <f t="shared" si="2"/>
        <v>3.1865944841202832E-4</v>
      </c>
      <c r="J9" s="76">
        <f>分析係数表!G12</f>
        <v>0.13242034500958361</v>
      </c>
      <c r="K9" s="78">
        <f t="shared" si="3"/>
        <v>4.2196994099284397E-5</v>
      </c>
      <c r="L9" s="79"/>
      <c r="M9" s="80"/>
      <c r="N9" s="81">
        <f>分析係数表!H12</f>
        <v>8.227352078918887E-2</v>
      </c>
      <c r="O9" s="82">
        <f t="shared" si="4"/>
        <v>1.1832282552061935</v>
      </c>
      <c r="P9" s="76">
        <f>分析係数表!C12</f>
        <v>0.1131360576170346</v>
      </c>
      <c r="Q9" s="82">
        <f t="shared" si="5"/>
        <v>0.13386578005511124</v>
      </c>
      <c r="R9" s="83">
        <v>0.14941890160419233</v>
      </c>
      <c r="S9" s="84">
        <f t="shared" si="6"/>
        <v>0.14973756105260436</v>
      </c>
      <c r="T9" s="85">
        <f>分析係数表!F12</f>
        <v>0.36784355120975581</v>
      </c>
      <c r="U9" s="86">
        <f t="shared" si="7"/>
        <v>5.5079996207077611E-2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投入係数表!Q10</f>
        <v>1.1270339754619436E-3</v>
      </c>
      <c r="E10" s="77">
        <f t="shared" si="0"/>
        <v>0.11270339754619436</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0.18659952676478905</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投入係数表!Q11</f>
        <v>1.6684915793315606E-3</v>
      </c>
      <c r="E11" s="77">
        <f t="shared" si="0"/>
        <v>0.16684915793315605</v>
      </c>
      <c r="F11" s="76">
        <f>分析係数表!C14</f>
        <v>0.20006209251785156</v>
      </c>
      <c r="G11" s="77">
        <f t="shared" si="1"/>
        <v>3.3380191670948696E-2</v>
      </c>
      <c r="H11" s="77">
        <v>7.8668031749468945E-2</v>
      </c>
      <c r="I11" s="77">
        <f t="shared" si="2"/>
        <v>7.8668031749468945E-2</v>
      </c>
      <c r="J11" s="76">
        <f>分析係数表!G14</f>
        <v>0.15826840914802714</v>
      </c>
      <c r="K11" s="78">
        <f t="shared" si="3"/>
        <v>1.2450664235794941E-2</v>
      </c>
      <c r="L11" s="79"/>
      <c r="M11" s="80"/>
      <c r="N11" s="81">
        <f>分析係数表!H14</f>
        <v>1.0573936697365637E-3</v>
      </c>
      <c r="O11" s="82">
        <f t="shared" si="4"/>
        <v>1.5207056351876384E-2</v>
      </c>
      <c r="P11" s="76">
        <f>分析係数表!C14</f>
        <v>0.20006209251785156</v>
      </c>
      <c r="Q11" s="82">
        <f t="shared" si="5"/>
        <v>3.0423555147932753E-3</v>
      </c>
      <c r="R11" s="83">
        <v>1.4540737235788002E-2</v>
      </c>
      <c r="S11" s="84">
        <f t="shared" si="6"/>
        <v>9.3208768985256943E-2</v>
      </c>
      <c r="T11" s="85">
        <f>分析係数表!F14</f>
        <v>0.29957275697411412</v>
      </c>
      <c r="U11" s="86">
        <f t="shared" si="7"/>
        <v>2.7922807899076724E-2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投入係数表!Q12</f>
        <v>4.5201682930448772E-3</v>
      </c>
      <c r="E12" s="77">
        <f t="shared" si="0"/>
        <v>0.45201682930448772</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0.10877517955224521</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投入係数表!Q13</f>
        <v>1.2714226698271748E-3</v>
      </c>
      <c r="E13" s="77">
        <f t="shared" si="0"/>
        <v>0.12714226698271747</v>
      </c>
      <c r="F13" s="76">
        <f>分析係数表!C16</f>
        <v>4.6443435489973539E-2</v>
      </c>
      <c r="G13" s="77">
        <f t="shared" si="1"/>
        <v>5.904923674660831E-3</v>
      </c>
      <c r="H13" s="77">
        <v>1.4082095848733434E-2</v>
      </c>
      <c r="I13" s="77">
        <f t="shared" si="2"/>
        <v>1.4082095848733434E-2</v>
      </c>
      <c r="J13" s="76">
        <f>分析係数表!G16</f>
        <v>3.3687125057683433E-2</v>
      </c>
      <c r="K13" s="78">
        <f t="shared" si="3"/>
        <v>4.7438532393056788E-4</v>
      </c>
      <c r="L13" s="79"/>
      <c r="M13" s="80"/>
      <c r="N13" s="81">
        <f>分析係数表!H16</f>
        <v>1.5193295709469685E-2</v>
      </c>
      <c r="O13" s="82">
        <f t="shared" si="4"/>
        <v>0.21850452734617676</v>
      </c>
      <c r="P13" s="76">
        <f>分析係数表!C16</f>
        <v>4.6443435489973539E-2</v>
      </c>
      <c r="Q13" s="82">
        <f t="shared" si="5"/>
        <v>1.014810092006932E-2</v>
      </c>
      <c r="R13" s="83">
        <v>1.6106064236900131E-2</v>
      </c>
      <c r="S13" s="84">
        <f t="shared" si="6"/>
        <v>3.0188160085633565E-2</v>
      </c>
      <c r="T13" s="85">
        <f>分析係数表!F16</f>
        <v>0.28887863405629904</v>
      </c>
      <c r="U13" s="86">
        <f t="shared" si="7"/>
        <v>8.7207144502107117E-3</v>
      </c>
      <c r="V13" s="87">
        <f>分析係数表!D16</f>
        <v>0</v>
      </c>
      <c r="W13" s="167">
        <f t="shared" si="8"/>
        <v>0</v>
      </c>
      <c r="X13" s="76">
        <f>分析係数表!E16</f>
        <v>0</v>
      </c>
      <c r="Y13" s="166">
        <f t="shared" si="9"/>
        <v>0</v>
      </c>
    </row>
    <row r="14" spans="1:25" x14ac:dyDescent="0.2">
      <c r="A14" s="6" t="s">
        <v>2</v>
      </c>
      <c r="B14" s="5" t="s">
        <v>365</v>
      </c>
      <c r="C14" s="90"/>
      <c r="D14" s="76">
        <f>投入係数表!Q14</f>
        <v>1.3592591255660237E-2</v>
      </c>
      <c r="E14" s="77">
        <f t="shared" si="0"/>
        <v>1.3592591255660238</v>
      </c>
      <c r="F14" s="76">
        <f>分析係数表!C17</f>
        <v>4.6514856984171016E-2</v>
      </c>
      <c r="G14" s="77">
        <f t="shared" si="1"/>
        <v>6.3225743830132949E-2</v>
      </c>
      <c r="H14" s="77">
        <v>6.9088774149881446E-2</v>
      </c>
      <c r="I14" s="77">
        <f t="shared" si="2"/>
        <v>6.9088774149881446E-2</v>
      </c>
      <c r="J14" s="76">
        <f>分析係数表!G17</f>
        <v>0.21533442088091354</v>
      </c>
      <c r="K14" s="78">
        <f t="shared" si="3"/>
        <v>1.487719117093695E-2</v>
      </c>
      <c r="L14" s="79"/>
      <c r="M14" s="80"/>
      <c r="N14" s="81">
        <f>分析係数表!H17</f>
        <v>2.6953171973677116E-3</v>
      </c>
      <c r="O14" s="82">
        <f t="shared" si="4"/>
        <v>3.8763084818508431E-2</v>
      </c>
      <c r="P14" s="76">
        <f>分析係数表!C17</f>
        <v>4.6514856984171016E-2</v>
      </c>
      <c r="Q14" s="82">
        <f t="shared" si="5"/>
        <v>1.8030593465982103E-3</v>
      </c>
      <c r="R14" s="83">
        <v>3.0561069470561131E-3</v>
      </c>
      <c r="S14" s="84">
        <f t="shared" si="6"/>
        <v>7.2144881096937563E-2</v>
      </c>
      <c r="T14" s="85">
        <f>分析係数表!F17</f>
        <v>0.33325565136331858</v>
      </c>
      <c r="U14" s="86">
        <f t="shared" si="7"/>
        <v>2.4042689342489099E-2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投入係数表!Q15</f>
        <v>6.6418799408006352E-3</v>
      </c>
      <c r="E15" s="77">
        <f t="shared" si="0"/>
        <v>0.66418799408006346</v>
      </c>
      <c r="F15" s="76">
        <f>分析係数表!C18</f>
        <v>0.85217062328572779</v>
      </c>
      <c r="G15" s="77">
        <f t="shared" si="1"/>
        <v>0.56600149689410495</v>
      </c>
      <c r="H15" s="77">
        <v>0.66360898700885773</v>
      </c>
      <c r="I15" s="77">
        <f t="shared" si="2"/>
        <v>0.66360898700885773</v>
      </c>
      <c r="J15" s="76">
        <f>分析係数表!G18</f>
        <v>0.21571921623052903</v>
      </c>
      <c r="K15" s="78">
        <f t="shared" si="3"/>
        <v>0.14315321056108612</v>
      </c>
      <c r="L15" s="79"/>
      <c r="M15" s="80"/>
      <c r="N15" s="81">
        <f>分析係数表!H18</f>
        <v>4.022242586841047E-4</v>
      </c>
      <c r="O15" s="82">
        <f t="shared" si="4"/>
        <v>5.7846449652235662E-3</v>
      </c>
      <c r="P15" s="76">
        <f>分析係数表!C18</f>
        <v>0.85217062328572779</v>
      </c>
      <c r="Q15" s="82">
        <f t="shared" si="5"/>
        <v>4.9295045055012133E-3</v>
      </c>
      <c r="R15" s="83">
        <v>1.2566473852622327E-2</v>
      </c>
      <c r="S15" s="84">
        <f t="shared" si="6"/>
        <v>0.67617546086148006</v>
      </c>
      <c r="T15" s="85">
        <f>分析係数表!F18</f>
        <v>0.45957889739047864</v>
      </c>
      <c r="U15" s="86">
        <f t="shared" si="7"/>
        <v>0.31075597274521777</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投入係数表!Q16</f>
        <v>0.1193934070517834</v>
      </c>
      <c r="E16" s="77">
        <f t="shared" si="0"/>
        <v>11.93934070517834</v>
      </c>
      <c r="F16" s="76">
        <f>分析係数表!C19</f>
        <v>5.907451152740395E-2</v>
      </c>
      <c r="G16" s="77">
        <f t="shared" si="1"/>
        <v>0.70531072011766105</v>
      </c>
      <c r="H16" s="77">
        <v>0.75863139825050696</v>
      </c>
      <c r="I16" s="77">
        <f t="shared" si="2"/>
        <v>0.75863139825050696</v>
      </c>
      <c r="J16" s="76">
        <f>分析係数表!G19</f>
        <v>5.7619514930604236E-2</v>
      </c>
      <c r="K16" s="78">
        <f t="shared" si="3"/>
        <v>4.3711973178320256E-2</v>
      </c>
      <c r="L16" s="79"/>
      <c r="M16" s="80"/>
      <c r="N16" s="81">
        <f>分析係数表!H19</f>
        <v>-1.036660460526043E-4</v>
      </c>
      <c r="O16" s="82">
        <f t="shared" si="4"/>
        <v>-1.4908878776349398E-3</v>
      </c>
      <c r="P16" s="76">
        <f>分析係数表!C19</f>
        <v>5.907451152740395E-2</v>
      </c>
      <c r="Q16" s="82">
        <f t="shared" si="5"/>
        <v>-8.8073473113412063E-5</v>
      </c>
      <c r="R16" s="83">
        <v>2.1989101081956627E-4</v>
      </c>
      <c r="S16" s="84">
        <f t="shared" si="6"/>
        <v>0.7588512892613265</v>
      </c>
      <c r="T16" s="85">
        <f>分析係数表!F19</f>
        <v>0.24001121547735876</v>
      </c>
      <c r="U16" s="86">
        <f t="shared" si="7"/>
        <v>0.18213282030217173</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投入係数表!Q17</f>
        <v>3.9137357767109054E-2</v>
      </c>
      <c r="E17" s="77">
        <f t="shared" si="0"/>
        <v>3.9137357767109053</v>
      </c>
      <c r="F17" s="76">
        <f>分析係数表!C20</f>
        <v>0.1238117647058824</v>
      </c>
      <c r="G17" s="77">
        <f t="shared" si="1"/>
        <v>0.4845665331071245</v>
      </c>
      <c r="H17" s="77">
        <v>0.5356301291976292</v>
      </c>
      <c r="I17" s="77">
        <f t="shared" si="2"/>
        <v>0.5356301291976292</v>
      </c>
      <c r="J17" s="76">
        <f>分析係数表!G20</f>
        <v>0.1000078622533218</v>
      </c>
      <c r="K17" s="78">
        <f t="shared" si="3"/>
        <v>5.3567224179525461E-2</v>
      </c>
      <c r="L17" s="79"/>
      <c r="M17" s="80"/>
      <c r="N17" s="81">
        <f>分析係数表!H20</f>
        <v>5.0174366289460479E-4</v>
      </c>
      <c r="O17" s="82">
        <f t="shared" si="4"/>
        <v>7.2158973277531083E-3</v>
      </c>
      <c r="P17" s="76">
        <f>分析係数表!C20</f>
        <v>0.1238117647058824</v>
      </c>
      <c r="Q17" s="82">
        <f t="shared" si="5"/>
        <v>8.9341298208557346E-4</v>
      </c>
      <c r="R17" s="83">
        <v>1.6465630838239439E-3</v>
      </c>
      <c r="S17" s="84">
        <f t="shared" si="6"/>
        <v>0.53727669228145314</v>
      </c>
      <c r="T17" s="85">
        <f>分析係数表!F20</f>
        <v>0.22289488167308752</v>
      </c>
      <c r="U17" s="86">
        <f t="shared" si="7"/>
        <v>0.11975622475178235</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投入係数表!Q18</f>
        <v>3.7228218363835448E-2</v>
      </c>
      <c r="E18" s="77">
        <f t="shared" si="0"/>
        <v>3.7228218363835448</v>
      </c>
      <c r="F18" s="76">
        <f>分析係数表!C21</f>
        <v>0.10123797610317908</v>
      </c>
      <c r="G18" s="77">
        <f t="shared" si="1"/>
        <v>0.37689094810819057</v>
      </c>
      <c r="H18" s="77">
        <v>0.39691727135520266</v>
      </c>
      <c r="I18" s="77">
        <f t="shared" si="2"/>
        <v>0.39691727135520266</v>
      </c>
      <c r="J18" s="76">
        <f>分析係数表!G21</f>
        <v>0.28509532062391679</v>
      </c>
      <c r="K18" s="78">
        <f t="shared" si="3"/>
        <v>0.11315925673818168</v>
      </c>
      <c r="L18" s="79"/>
      <c r="M18" s="80"/>
      <c r="N18" s="81">
        <f>分析係数表!H21</f>
        <v>8.3762165210504269E-4</v>
      </c>
      <c r="O18" s="82">
        <f t="shared" si="4"/>
        <v>1.2046374051290313E-2</v>
      </c>
      <c r="P18" s="76">
        <f>分析係数表!C21</f>
        <v>0.10123797610317908</v>
      </c>
      <c r="Q18" s="82">
        <f t="shared" si="5"/>
        <v>1.2195505283344853E-3</v>
      </c>
      <c r="R18" s="83">
        <v>2.7859325790602469E-3</v>
      </c>
      <c r="S18" s="84">
        <f t="shared" si="6"/>
        <v>0.3997032039342629</v>
      </c>
      <c r="T18" s="85">
        <f>分析係数表!F21</f>
        <v>0.42576545349508954</v>
      </c>
      <c r="U18" s="86">
        <f t="shared" si="7"/>
        <v>0.17017981588651171</v>
      </c>
      <c r="V18" s="87">
        <f>分析係数表!D21</f>
        <v>4.8757943385326401E-2</v>
      </c>
      <c r="W18" s="167">
        <f t="shared" si="8"/>
        <v>0</v>
      </c>
      <c r="X18" s="76">
        <f>分析係数表!E21</f>
        <v>4.2345465049104566E-2</v>
      </c>
      <c r="Y18" s="166">
        <f t="shared" si="9"/>
        <v>0</v>
      </c>
    </row>
    <row r="19" spans="1:25" x14ac:dyDescent="0.2">
      <c r="A19" s="6" t="s">
        <v>7</v>
      </c>
      <c r="B19" s="5" t="s">
        <v>269</v>
      </c>
      <c r="C19" s="75">
        <f>最終需要_まとめ!C20</f>
        <v>100</v>
      </c>
      <c r="D19" s="76">
        <f>投入係数表!Q19</f>
        <v>0.1637688657866978</v>
      </c>
      <c r="E19" s="77">
        <f t="shared" si="0"/>
        <v>16.376886578669779</v>
      </c>
      <c r="F19" s="76">
        <f>分析係数表!C22</f>
        <v>0.18558159091777837</v>
      </c>
      <c r="G19" s="77">
        <f t="shared" si="1"/>
        <v>3.0392486655495499</v>
      </c>
      <c r="H19" s="77">
        <v>3.1388022312745441</v>
      </c>
      <c r="I19" s="77">
        <f t="shared" si="2"/>
        <v>103.13880223127454</v>
      </c>
      <c r="J19" s="76">
        <f>分析係数表!G22</f>
        <v>0.19466002478672587</v>
      </c>
      <c r="K19" s="78">
        <f t="shared" si="3"/>
        <v>20.077001798813118</v>
      </c>
      <c r="L19" s="79"/>
      <c r="M19" s="80"/>
      <c r="N19" s="81">
        <f>分析係数表!H22</f>
        <v>4.1466418421041717E-5</v>
      </c>
      <c r="O19" s="82">
        <f t="shared" si="4"/>
        <v>5.9635515105397588E-4</v>
      </c>
      <c r="P19" s="76">
        <f>分析係数表!C22</f>
        <v>0.18558159091777837</v>
      </c>
      <c r="Q19" s="82">
        <f t="shared" si="5"/>
        <v>1.1067253768460887E-4</v>
      </c>
      <c r="R19" s="83">
        <v>1.0098033952529535E-3</v>
      </c>
      <c r="S19" s="84">
        <f t="shared" si="6"/>
        <v>103.13981203466979</v>
      </c>
      <c r="T19" s="85">
        <f>分析係数表!F22</f>
        <v>0.41305594660826944</v>
      </c>
      <c r="U19" s="86">
        <f t="shared" si="7"/>
        <v>42.602512692979509</v>
      </c>
      <c r="V19" s="87">
        <f>分析係数表!D22</f>
        <v>3.1055601679721812E-2</v>
      </c>
      <c r="W19" s="167">
        <f t="shared" si="8"/>
        <v>3</v>
      </c>
      <c r="X19" s="76">
        <f>分析係数表!E22</f>
        <v>3.3855138031581015E-2</v>
      </c>
      <c r="Y19" s="166">
        <f t="shared" si="9"/>
        <v>3</v>
      </c>
    </row>
    <row r="20" spans="1:25" x14ac:dyDescent="0.2">
      <c r="A20" s="6" t="s">
        <v>8</v>
      </c>
      <c r="B20" s="5" t="s">
        <v>270</v>
      </c>
      <c r="C20" s="90"/>
      <c r="D20" s="76">
        <f>投入係数表!Q20</f>
        <v>5.0696474910458958E-3</v>
      </c>
      <c r="E20" s="77">
        <f t="shared" si="0"/>
        <v>0.50696474910458955</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3.5781309063238551E-4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投入係数表!Q21</f>
        <v>2.7554175841364953E-3</v>
      </c>
      <c r="E21" s="77">
        <f t="shared" si="0"/>
        <v>0.27554175841364953</v>
      </c>
      <c r="F21" s="76">
        <f>分析係数表!C24</f>
        <v>0.34092150792205422</v>
      </c>
      <c r="G21" s="77">
        <f t="shared" si="1"/>
        <v>9.3938111773875774E-2</v>
      </c>
      <c r="H21" s="77">
        <v>0.10370579477834861</v>
      </c>
      <c r="I21" s="77">
        <f t="shared" si="2"/>
        <v>0.10370579477834861</v>
      </c>
      <c r="J21" s="76">
        <f>分析係数表!G24</f>
        <v>0.20813165537270087</v>
      </c>
      <c r="K21" s="78">
        <f t="shared" si="3"/>
        <v>2.1584458738959294E-2</v>
      </c>
      <c r="L21" s="79"/>
      <c r="M21" s="80"/>
      <c r="N21" s="81">
        <f>分析係数表!H24</f>
        <v>3.0270485447360455E-4</v>
      </c>
      <c r="O21" s="82">
        <f t="shared" si="4"/>
        <v>4.3533926026940242E-3</v>
      </c>
      <c r="P21" s="76">
        <f>分析係数表!C24</f>
        <v>0.34092150792205422</v>
      </c>
      <c r="Q21" s="82">
        <f t="shared" si="5"/>
        <v>1.4841651706871629E-3</v>
      </c>
      <c r="R21" s="83">
        <v>5.0513409679674246E-3</v>
      </c>
      <c r="S21" s="84">
        <f t="shared" si="6"/>
        <v>0.10875713574631604</v>
      </c>
      <c r="T21" s="85">
        <f>分析係数表!F24</f>
        <v>0.39206195546950628</v>
      </c>
      <c r="U21" s="86">
        <f t="shared" si="7"/>
        <v>4.2639535311963211E-2</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投入係数表!Q22</f>
        <v>7.8411082634451939E-3</v>
      </c>
      <c r="E22" s="77">
        <f t="shared" si="0"/>
        <v>0.78411082634451934</v>
      </c>
      <c r="F22" s="76">
        <f>分析係数表!C25</f>
        <v>1.146867511126326E-2</v>
      </c>
      <c r="G22" s="77">
        <f t="shared" si="1"/>
        <v>8.9927123185694572E-3</v>
      </c>
      <c r="H22" s="77">
        <v>1.0147083928820253E-2</v>
      </c>
      <c r="I22" s="77">
        <f t="shared" si="2"/>
        <v>1.0147083928820253E-2</v>
      </c>
      <c r="J22" s="76">
        <f>分析係数表!G25</f>
        <v>0.19668246445497631</v>
      </c>
      <c r="K22" s="78">
        <f t="shared" si="3"/>
        <v>1.9957534741518509E-3</v>
      </c>
      <c r="L22" s="79"/>
      <c r="M22" s="80"/>
      <c r="N22" s="81">
        <f>分析係数表!H25</f>
        <v>4.6442388631566723E-4</v>
      </c>
      <c r="O22" s="82">
        <f t="shared" si="4"/>
        <v>6.6791776918045291E-3</v>
      </c>
      <c r="P22" s="76">
        <f>分析係数表!C25</f>
        <v>1.146867511126326E-2</v>
      </c>
      <c r="Q22" s="82">
        <f t="shared" si="5"/>
        <v>7.6601318957703396E-5</v>
      </c>
      <c r="R22" s="83">
        <v>1.8227575034241662E-4</v>
      </c>
      <c r="S22" s="84">
        <f t="shared" si="6"/>
        <v>1.0329359679162669E-2</v>
      </c>
      <c r="T22" s="85">
        <f>分析係数表!F25</f>
        <v>0.34834123222748814</v>
      </c>
      <c r="U22" s="86">
        <f t="shared" si="7"/>
        <v>3.5981418787604555E-3</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投入係数表!Q23</f>
        <v>2.4425754130118278E-2</v>
      </c>
      <c r="E23" s="77">
        <f t="shared" si="0"/>
        <v>2.442575413011828</v>
      </c>
      <c r="F23" s="76">
        <f>分析係数表!C26</f>
        <v>9.1946569835300251E-2</v>
      </c>
      <c r="G23" s="77">
        <f t="shared" si="1"/>
        <v>0.22458643079047941</v>
      </c>
      <c r="H23" s="77">
        <v>0.2357316357634526</v>
      </c>
      <c r="I23" s="77">
        <f t="shared" si="2"/>
        <v>0.2357316357634526</v>
      </c>
      <c r="J23" s="76">
        <f>分析係数表!G26</f>
        <v>0.19627813403747013</v>
      </c>
      <c r="K23" s="78">
        <f t="shared" si="3"/>
        <v>4.6268965601251037E-2</v>
      </c>
      <c r="L23" s="79"/>
      <c r="M23" s="80"/>
      <c r="N23" s="81">
        <f>分析係数表!H26</f>
        <v>9.5289829531553863E-3</v>
      </c>
      <c r="O23" s="82">
        <f t="shared" si="4"/>
        <v>0.13704241371220366</v>
      </c>
      <c r="P23" s="76">
        <f>分析係数表!C26</f>
        <v>9.1946569835300251E-2</v>
      </c>
      <c r="Q23" s="82">
        <f t="shared" si="5"/>
        <v>1.2600579862787243E-2</v>
      </c>
      <c r="R23" s="83">
        <v>1.3153536485585536E-2</v>
      </c>
      <c r="S23" s="84">
        <f t="shared" si="6"/>
        <v>0.24888517224903814</v>
      </c>
      <c r="T23" s="85">
        <f>分析係数表!F26</f>
        <v>0.33471645919778698</v>
      </c>
      <c r="U23" s="86">
        <f t="shared" si="7"/>
        <v>8.3305963602029354E-2</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投入係数表!Q24</f>
        <v>7.8611622487736988E-4</v>
      </c>
      <c r="E24" s="77">
        <f t="shared" si="0"/>
        <v>7.8611622487736982E-2</v>
      </c>
      <c r="F24" s="76">
        <f>分析係数表!C27</f>
        <v>2.4623475974181241E-2</v>
      </c>
      <c r="G24" s="77">
        <f t="shared" si="1"/>
        <v>1.9356913976181973E-3</v>
      </c>
      <c r="H24" s="77">
        <v>2.0910735092150856E-3</v>
      </c>
      <c r="I24" s="77">
        <f t="shared" si="2"/>
        <v>2.0910735092150856E-3</v>
      </c>
      <c r="J24" s="76">
        <f>分析係数表!G27</f>
        <v>0.16949152542372881</v>
      </c>
      <c r="K24" s="78">
        <f t="shared" si="3"/>
        <v>3.544192388500145E-4</v>
      </c>
      <c r="L24" s="79"/>
      <c r="M24" s="80"/>
      <c r="N24" s="81">
        <f>分析係数表!H27</f>
        <v>1.0092926243681554E-2</v>
      </c>
      <c r="O24" s="82">
        <f t="shared" si="4"/>
        <v>0.14515284376653773</v>
      </c>
      <c r="P24" s="76">
        <f>分析係数表!C27</f>
        <v>2.4623475974181241E-2</v>
      </c>
      <c r="Q24" s="82">
        <f t="shared" si="5"/>
        <v>3.5741675610694249E-3</v>
      </c>
      <c r="R24" s="83">
        <v>3.6113791848381162E-3</v>
      </c>
      <c r="S24" s="84">
        <f t="shared" si="6"/>
        <v>5.7024526940532023E-3</v>
      </c>
      <c r="T24" s="85">
        <f>分析係数表!F27</f>
        <v>0.31826741996233521</v>
      </c>
      <c r="U24" s="86">
        <f t="shared" si="7"/>
        <v>1.8149049063935804E-3</v>
      </c>
      <c r="V24" s="87">
        <f>分析係数表!D27</f>
        <v>0</v>
      </c>
      <c r="W24" s="167">
        <f t="shared" si="8"/>
        <v>0</v>
      </c>
      <c r="X24" s="76">
        <f>分析係数表!E27</f>
        <v>0</v>
      </c>
      <c r="Y24" s="166">
        <f t="shared" si="9"/>
        <v>0</v>
      </c>
    </row>
    <row r="25" spans="1:25" x14ac:dyDescent="0.2">
      <c r="A25" s="6" t="s">
        <v>13</v>
      </c>
      <c r="B25" s="5" t="s">
        <v>192</v>
      </c>
      <c r="C25" s="90"/>
      <c r="D25" s="76">
        <f>投入係数表!Q25</f>
        <v>0</v>
      </c>
      <c r="E25" s="77">
        <f t="shared" si="0"/>
        <v>0</v>
      </c>
      <c r="F25" s="76">
        <f>分析係数表!C28</f>
        <v>0.10144304574762053</v>
      </c>
      <c r="G25" s="77">
        <f t="shared" si="1"/>
        <v>0</v>
      </c>
      <c r="H25" s="77">
        <v>4.9592454244251601E-3</v>
      </c>
      <c r="I25" s="77">
        <f t="shared" si="2"/>
        <v>4.9592454244251601E-3</v>
      </c>
      <c r="J25" s="76">
        <f>分析係数表!G28</f>
        <v>0.12483493265252223</v>
      </c>
      <c r="K25" s="78">
        <f t="shared" si="3"/>
        <v>6.1908706856544384E-4</v>
      </c>
      <c r="L25" s="79"/>
      <c r="M25" s="80"/>
      <c r="N25" s="81">
        <f>分析係数表!H28</f>
        <v>1.8805020753942421E-2</v>
      </c>
      <c r="O25" s="82">
        <f t="shared" si="4"/>
        <v>0.27044706100297811</v>
      </c>
      <c r="P25" s="76">
        <f>分析係数表!C28</f>
        <v>0.10144304574762053</v>
      </c>
      <c r="Q25" s="82">
        <f t="shared" si="5"/>
        <v>2.7434973581634627E-2</v>
      </c>
      <c r="R25" s="83">
        <v>2.9855326910957495E-2</v>
      </c>
      <c r="S25" s="84">
        <f t="shared" si="6"/>
        <v>3.4814572335382654E-2</v>
      </c>
      <c r="T25" s="85">
        <f>分析係数表!F28</f>
        <v>0.21348710273791707</v>
      </c>
      <c r="U25" s="86">
        <f t="shared" si="7"/>
        <v>7.4324621809404821E-3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投入係数表!Q26</f>
        <v>1.3396062199440895E-3</v>
      </c>
      <c r="E26" s="77">
        <f t="shared" si="0"/>
        <v>0.13396062199440895</v>
      </c>
      <c r="F26" s="76">
        <f>分析係数表!C29</f>
        <v>0.10401376146788988</v>
      </c>
      <c r="G26" s="77">
        <f t="shared" si="1"/>
        <v>1.3933748182216614E-2</v>
      </c>
      <c r="H26" s="77">
        <v>2.4743369027201541E-2</v>
      </c>
      <c r="I26" s="77">
        <f t="shared" si="2"/>
        <v>2.4743369027201541E-2</v>
      </c>
      <c r="J26" s="76">
        <f>分析係数表!G29</f>
        <v>0.26193840067815766</v>
      </c>
      <c r="K26" s="78">
        <f t="shared" si="3"/>
        <v>6.4812385103746335E-3</v>
      </c>
      <c r="L26" s="79"/>
      <c r="M26" s="80"/>
      <c r="N26" s="81">
        <f>分析係数表!H29</f>
        <v>9.1640784710502205E-3</v>
      </c>
      <c r="O26" s="82">
        <f t="shared" si="4"/>
        <v>0.13179448838292868</v>
      </c>
      <c r="P26" s="76">
        <f>分析係数表!C29</f>
        <v>0.10401376146788988</v>
      </c>
      <c r="Q26" s="82">
        <f t="shared" si="5"/>
        <v>1.3708440477444527E-2</v>
      </c>
      <c r="R26" s="83">
        <v>1.9019546106557712E-2</v>
      </c>
      <c r="S26" s="84">
        <f t="shared" si="6"/>
        <v>4.3762915133759253E-2</v>
      </c>
      <c r="T26" s="85">
        <f>分析係数表!F29</f>
        <v>0.46764622774795139</v>
      </c>
      <c r="U26" s="86">
        <f t="shared" si="7"/>
        <v>2.0465562177556247E-2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投入係数表!Q27</f>
        <v>1.7366751294484754E-3</v>
      </c>
      <c r="E27" s="77">
        <f t="shared" si="0"/>
        <v>0.17366751294484753</v>
      </c>
      <c r="F27" s="76">
        <f>分析係数表!C30</f>
        <v>1</v>
      </c>
      <c r="G27" s="77">
        <f t="shared" si="1"/>
        <v>0.17366751294484753</v>
      </c>
      <c r="H27" s="77">
        <v>0.22731837025765914</v>
      </c>
      <c r="I27" s="77">
        <f t="shared" si="2"/>
        <v>0.22731837025765914</v>
      </c>
      <c r="J27" s="76">
        <f>分析係数表!G30</f>
        <v>0.34450655250415957</v>
      </c>
      <c r="K27" s="78">
        <f t="shared" si="3"/>
        <v>7.8312668058330231E-2</v>
      </c>
      <c r="L27" s="79"/>
      <c r="M27" s="80"/>
      <c r="N27" s="81">
        <f>分析係数表!H30</f>
        <v>0</v>
      </c>
      <c r="O27" s="82">
        <f t="shared" si="4"/>
        <v>0</v>
      </c>
      <c r="P27" s="76">
        <f>分析係数表!C30</f>
        <v>1</v>
      </c>
      <c r="Q27" s="82">
        <f t="shared" si="5"/>
        <v>0</v>
      </c>
      <c r="R27" s="83">
        <v>5.4379737153259798E-2</v>
      </c>
      <c r="S27" s="84">
        <f t="shared" si="6"/>
        <v>0.28169810741091894</v>
      </c>
      <c r="T27" s="85">
        <f>分析係数表!F30</f>
        <v>0.44048531528668372</v>
      </c>
      <c r="U27" s="86">
        <f t="shared" si="7"/>
        <v>0.12408387965856073</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投入係数表!Q28</f>
        <v>1.3989660165164623E-2</v>
      </c>
      <c r="E28" s="77">
        <f t="shared" si="0"/>
        <v>1.3989660165164624</v>
      </c>
      <c r="F28" s="76">
        <f>分析係数表!C31</f>
        <v>0.93997640825324391</v>
      </c>
      <c r="G28" s="77">
        <f t="shared" si="1"/>
        <v>1.3149950514734925</v>
      </c>
      <c r="H28" s="77">
        <v>1.6713182936866751</v>
      </c>
      <c r="I28" s="77">
        <f t="shared" si="2"/>
        <v>1.6713182936866751</v>
      </c>
      <c r="J28" s="76">
        <f>分析係数表!G31</f>
        <v>7.0890110114609078E-2</v>
      </c>
      <c r="K28" s="78">
        <f t="shared" si="3"/>
        <v>0.11847993787600895</v>
      </c>
      <c r="L28" s="79"/>
      <c r="M28" s="80"/>
      <c r="N28" s="81">
        <f>分析係数表!H31</f>
        <v>0.11755729622365327</v>
      </c>
      <c r="O28" s="82">
        <f t="shared" si="4"/>
        <v>1.6906668532380216</v>
      </c>
      <c r="P28" s="76">
        <f>分析係数表!C31</f>
        <v>0.93997640825324391</v>
      </c>
      <c r="Q28" s="82">
        <f t="shared" si="5"/>
        <v>1.5891869562594898</v>
      </c>
      <c r="R28" s="83">
        <v>1.8327448010414946</v>
      </c>
      <c r="S28" s="84">
        <f t="shared" si="6"/>
        <v>3.5040630947281697</v>
      </c>
      <c r="T28" s="85">
        <f>分析係数表!F31</f>
        <v>0.34466485525751295</v>
      </c>
      <c r="U28" s="86">
        <f t="shared" si="7"/>
        <v>1.2077273993576776</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投入係数表!Q29</f>
        <v>6.2167354518363434E-4</v>
      </c>
      <c r="E29" s="77">
        <f t="shared" si="0"/>
        <v>6.2167354518363437E-2</v>
      </c>
      <c r="F29" s="76">
        <f>分析係数表!C32</f>
        <v>1</v>
      </c>
      <c r="G29" s="77">
        <f t="shared" si="1"/>
        <v>6.2167354518363437E-2</v>
      </c>
      <c r="H29" s="77">
        <v>8.2306617835339213E-2</v>
      </c>
      <c r="I29" s="77">
        <f t="shared" si="2"/>
        <v>8.2306617835339213E-2</v>
      </c>
      <c r="J29" s="76">
        <f>分析係数表!G32</f>
        <v>0.14022787028921999</v>
      </c>
      <c r="K29" s="78">
        <f t="shared" si="3"/>
        <v>1.1541681729758347E-2</v>
      </c>
      <c r="L29" s="79"/>
      <c r="M29" s="80"/>
      <c r="N29" s="81">
        <f>分析係数表!H32</f>
        <v>5.7721254442090076E-3</v>
      </c>
      <c r="O29" s="82">
        <f t="shared" si="4"/>
        <v>8.3012637026713451E-2</v>
      </c>
      <c r="P29" s="76">
        <f>分析係数表!C32</f>
        <v>1</v>
      </c>
      <c r="Q29" s="82">
        <f t="shared" si="5"/>
        <v>8.3012637026713451E-2</v>
      </c>
      <c r="R29" s="83">
        <v>0.10856787768162179</v>
      </c>
      <c r="S29" s="84">
        <f t="shared" si="6"/>
        <v>0.19087449551696101</v>
      </c>
      <c r="T29" s="85">
        <f>分析係数表!F32</f>
        <v>0.48261758691206547</v>
      </c>
      <c r="U29" s="86">
        <f t="shared" si="7"/>
        <v>9.211938842945358E-2</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投入係数表!Q30</f>
        <v>2.7674499753335978E-4</v>
      </c>
      <c r="E30" s="77">
        <f t="shared" si="0"/>
        <v>2.7674499753335979E-2</v>
      </c>
      <c r="F30" s="76">
        <f>分析係数表!C33</f>
        <v>0.67109402306885713</v>
      </c>
      <c r="G30" s="77">
        <f t="shared" si="1"/>
        <v>1.8572191375884336E-2</v>
      </c>
      <c r="H30" s="77">
        <v>3.9761731155690122E-2</v>
      </c>
      <c r="I30" s="77">
        <f t="shared" si="2"/>
        <v>3.9761731155690122E-2</v>
      </c>
      <c r="J30" s="76">
        <f>分析係数表!G33</f>
        <v>0.50883575883575882</v>
      </c>
      <c r="K30" s="78">
        <f t="shared" si="3"/>
        <v>2.0232190645229017E-2</v>
      </c>
      <c r="L30" s="79"/>
      <c r="M30" s="80"/>
      <c r="N30" s="81">
        <f>分析係数表!H33</f>
        <v>8.6664814499977198E-4</v>
      </c>
      <c r="O30" s="82">
        <f t="shared" si="4"/>
        <v>1.2463822657028096E-2</v>
      </c>
      <c r="P30" s="76">
        <f>分析係数表!C33</f>
        <v>0.67109402306885713</v>
      </c>
      <c r="Q30" s="82">
        <f t="shared" si="5"/>
        <v>8.3643968897217577E-3</v>
      </c>
      <c r="R30" s="83">
        <v>3.6214381790023759E-2</v>
      </c>
      <c r="S30" s="84">
        <f t="shared" si="6"/>
        <v>7.5976112945713881E-2</v>
      </c>
      <c r="T30" s="85">
        <f>分析係数表!F33</f>
        <v>0.64656964656964655</v>
      </c>
      <c r="U30" s="86">
        <f t="shared" si="7"/>
        <v>4.9123848495045773E-2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投入係数表!Q31</f>
        <v>4.5269866480565683E-2</v>
      </c>
      <c r="E31" s="77">
        <f t="shared" si="0"/>
        <v>4.5269866480565684</v>
      </c>
      <c r="F31" s="76">
        <f>分析係数表!C34</f>
        <v>0.15699510206111233</v>
      </c>
      <c r="G31" s="77">
        <f t="shared" si="1"/>
        <v>0.71071473084093373</v>
      </c>
      <c r="H31" s="77">
        <v>0.77231462576160315</v>
      </c>
      <c r="I31" s="77">
        <f t="shared" si="2"/>
        <v>0.77231462576160315</v>
      </c>
      <c r="J31" s="76">
        <f>分析係数表!G34</f>
        <v>0.42474206923151092</v>
      </c>
      <c r="K31" s="78">
        <f t="shared" si="3"/>
        <v>0.3280345122437433</v>
      </c>
      <c r="L31" s="79"/>
      <c r="M31" s="80"/>
      <c r="N31" s="81">
        <f>分析係数表!H34</f>
        <v>0.14441094879311989</v>
      </c>
      <c r="O31" s="82">
        <f t="shared" si="4"/>
        <v>2.0768664490605762</v>
      </c>
      <c r="P31" s="76">
        <f>分析係数表!C34</f>
        <v>0.15699510206111233</v>
      </c>
      <c r="Q31" s="82">
        <f t="shared" si="5"/>
        <v>0.3260578601375651</v>
      </c>
      <c r="R31" s="83">
        <v>0.35422340945736158</v>
      </c>
      <c r="S31" s="84">
        <f t="shared" si="6"/>
        <v>1.1265380352189647</v>
      </c>
      <c r="T31" s="85">
        <f>分析係数表!F34</f>
        <v>0.69954681322919676</v>
      </c>
      <c r="U31" s="86">
        <f t="shared" si="7"/>
        <v>0.78806609251890736</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投入係数表!Q32</f>
        <v>6.140530307588027E-3</v>
      </c>
      <c r="E32" s="77">
        <f t="shared" si="0"/>
        <v>0.61405303075880269</v>
      </c>
      <c r="F32" s="76">
        <f>分析係数表!C35</f>
        <v>0.39629748357108507</v>
      </c>
      <c r="G32" s="77">
        <f t="shared" si="1"/>
        <v>0.2433476708689116</v>
      </c>
      <c r="H32" s="77">
        <v>0.30330110627742529</v>
      </c>
      <c r="I32" s="77">
        <f t="shared" si="2"/>
        <v>0.30330110627742529</v>
      </c>
      <c r="J32" s="76">
        <f>分析係数表!G35</f>
        <v>0.3138388625592417</v>
      </c>
      <c r="K32" s="78">
        <f t="shared" si="3"/>
        <v>9.5187674207066836E-2</v>
      </c>
      <c r="L32" s="79"/>
      <c r="M32" s="80"/>
      <c r="N32" s="81">
        <f>分析係数表!H35</f>
        <v>5.4188315592617317E-2</v>
      </c>
      <c r="O32" s="82">
        <f t="shared" si="4"/>
        <v>0.77931691139733572</v>
      </c>
      <c r="P32" s="76">
        <f>分析係数表!C35</f>
        <v>0.39629748357108507</v>
      </c>
      <c r="Q32" s="82">
        <f t="shared" si="5"/>
        <v>0.3088413308911544</v>
      </c>
      <c r="R32" s="83">
        <v>0.40816135453821017</v>
      </c>
      <c r="S32" s="84">
        <f t="shared" si="6"/>
        <v>0.71146246081563547</v>
      </c>
      <c r="T32" s="85">
        <f>分析係数表!F35</f>
        <v>0.64417061611374404</v>
      </c>
      <c r="U32" s="86">
        <f t="shared" si="7"/>
        <v>0.45830321172540839</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投入係数表!Q33</f>
        <v>1.893096215010809E-3</v>
      </c>
      <c r="E33" s="77">
        <f t="shared" si="0"/>
        <v>0.18930962150108091</v>
      </c>
      <c r="F33" s="76">
        <f>分析係数表!C36</f>
        <v>0.84710123832769779</v>
      </c>
      <c r="G33" s="77">
        <f t="shared" si="1"/>
        <v>0.1603644148009134</v>
      </c>
      <c r="H33" s="77">
        <v>0.2290303481201586</v>
      </c>
      <c r="I33" s="77">
        <f t="shared" si="2"/>
        <v>0.2290303481201586</v>
      </c>
      <c r="J33" s="76">
        <f>分析係数表!G36</f>
        <v>4.8807645912591631E-2</v>
      </c>
      <c r="K33" s="78">
        <f t="shared" si="3"/>
        <v>1.1178432134286298E-2</v>
      </c>
      <c r="L33" s="79"/>
      <c r="M33" s="80"/>
      <c r="N33" s="81">
        <f>分析係数表!H36</f>
        <v>0.16462168113153564</v>
      </c>
      <c r="O33" s="82">
        <f t="shared" si="4"/>
        <v>2.3675299496842843</v>
      </c>
      <c r="P33" s="76">
        <f>分析係数表!C36</f>
        <v>0.84710123832769779</v>
      </c>
      <c r="Q33" s="82">
        <f t="shared" si="5"/>
        <v>2.0055375521554692</v>
      </c>
      <c r="R33" s="83">
        <v>2.0818712393052401</v>
      </c>
      <c r="S33" s="84">
        <f t="shared" si="6"/>
        <v>2.3109015874253989</v>
      </c>
      <c r="T33" s="85">
        <f>分析係数表!F36</f>
        <v>0.84954068850329401</v>
      </c>
      <c r="U33" s="86">
        <f t="shared" si="7"/>
        <v>1.9632049256447284</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投入係数表!Q34</f>
        <v>1.5926875147898142E-2</v>
      </c>
      <c r="E34" s="77">
        <f t="shared" si="0"/>
        <v>1.5926875147898141</v>
      </c>
      <c r="F34" s="76">
        <f>分析係数表!C37</f>
        <v>0.28253997483350213</v>
      </c>
      <c r="G34" s="77">
        <f t="shared" si="1"/>
        <v>0.44999789034634713</v>
      </c>
      <c r="H34" s="77">
        <v>0.53441992756502033</v>
      </c>
      <c r="I34" s="77">
        <f t="shared" si="2"/>
        <v>0.53441992756502033</v>
      </c>
      <c r="J34" s="76">
        <f>分析係数表!G37</f>
        <v>0.45113451763349577</v>
      </c>
      <c r="K34" s="78">
        <f t="shared" si="3"/>
        <v>0.2410952762357732</v>
      </c>
      <c r="L34" s="79"/>
      <c r="M34" s="80"/>
      <c r="N34" s="81">
        <f>分析係数表!H37</f>
        <v>4.3875617331304247E-2</v>
      </c>
      <c r="O34" s="82">
        <f t="shared" si="4"/>
        <v>0.63100338533021194</v>
      </c>
      <c r="P34" s="76">
        <f>分析係数表!C37</f>
        <v>0.28253997483350213</v>
      </c>
      <c r="Q34" s="82">
        <f t="shared" si="5"/>
        <v>0.17828368061105274</v>
      </c>
      <c r="R34" s="83">
        <v>0.21903236870997639</v>
      </c>
      <c r="S34" s="84">
        <f t="shared" si="6"/>
        <v>0.75345229627499677</v>
      </c>
      <c r="T34" s="85">
        <f>分析係数表!F37</f>
        <v>0.69774144526541948</v>
      </c>
      <c r="U34" s="86">
        <f t="shared" si="7"/>
        <v>0.52571489414146533</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投入係数表!Q35</f>
        <v>6.734128273311755E-3</v>
      </c>
      <c r="E35" s="77">
        <f t="shared" si="0"/>
        <v>0.67341282733117547</v>
      </c>
      <c r="F35" s="76">
        <f>分析係数表!C38</f>
        <v>4.1342922192909581E-2</v>
      </c>
      <c r="G35" s="77">
        <f t="shared" si="1"/>
        <v>2.7840854124060042E-2</v>
      </c>
      <c r="H35" s="77">
        <v>3.7242272254999327E-2</v>
      </c>
      <c r="I35" s="77">
        <f t="shared" si="2"/>
        <v>3.7242272254999327E-2</v>
      </c>
      <c r="J35" s="76">
        <f>分析係数表!G38</f>
        <v>0.30500268961807425</v>
      </c>
      <c r="K35" s="78">
        <f t="shared" si="3"/>
        <v>1.1358993205263379E-2</v>
      </c>
      <c r="L35" s="79"/>
      <c r="M35" s="80"/>
      <c r="N35" s="81">
        <f>分析係数表!H38</f>
        <v>3.9185765407884425E-2</v>
      </c>
      <c r="O35" s="82">
        <f t="shared" si="4"/>
        <v>0.56355561774600726</v>
      </c>
      <c r="P35" s="76">
        <f>分析係数表!C38</f>
        <v>4.1342922192909581E-2</v>
      </c>
      <c r="Q35" s="82">
        <f t="shared" si="5"/>
        <v>2.3299036055850271E-2</v>
      </c>
      <c r="R35" s="83">
        <v>2.8229770047822702E-2</v>
      </c>
      <c r="S35" s="84">
        <f t="shared" si="6"/>
        <v>6.5472042302822026E-2</v>
      </c>
      <c r="T35" s="85">
        <f>分析係数表!F38</f>
        <v>0.49596557288864979</v>
      </c>
      <c r="U35" s="86">
        <f t="shared" si="7"/>
        <v>3.2471878968909039E-2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投入係数表!Q36</f>
        <v>0</v>
      </c>
      <c r="E36" s="77">
        <f t="shared" si="0"/>
        <v>0</v>
      </c>
      <c r="F36" s="76">
        <f>分析係数表!C39</f>
        <v>1</v>
      </c>
      <c r="G36" s="77">
        <f t="shared" si="1"/>
        <v>0</v>
      </c>
      <c r="H36" s="77">
        <v>3.3916055729108205E-2</v>
      </c>
      <c r="I36" s="77">
        <f t="shared" si="2"/>
        <v>3.3916055729108205E-2</v>
      </c>
      <c r="J36" s="76">
        <f>分析係数表!G39</f>
        <v>0.35079793048167313</v>
      </c>
      <c r="K36" s="78">
        <f t="shared" si="3"/>
        <v>1.1897682159872252E-2</v>
      </c>
      <c r="L36" s="79"/>
      <c r="M36" s="80"/>
      <c r="N36" s="81">
        <f>分析係数表!H39</f>
        <v>3.4624459381569837E-3</v>
      </c>
      <c r="O36" s="82">
        <f t="shared" si="4"/>
        <v>4.9795655113006987E-2</v>
      </c>
      <c r="P36" s="76">
        <f>分析係数表!C39</f>
        <v>1</v>
      </c>
      <c r="Q36" s="82">
        <f t="shared" si="5"/>
        <v>4.9795655113006987E-2</v>
      </c>
      <c r="R36" s="83">
        <v>6.1732666113998622E-2</v>
      </c>
      <c r="S36" s="84">
        <f t="shared" si="6"/>
        <v>9.5648721843106826E-2</v>
      </c>
      <c r="T36" s="85">
        <f>分析係数表!F39</f>
        <v>0.70145012023609998</v>
      </c>
      <c r="U36" s="86">
        <f t="shared" si="7"/>
        <v>6.7092807437276566E-2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投入係数表!Q37</f>
        <v>1.0428072370822254E-4</v>
      </c>
      <c r="E37" s="77">
        <f t="shared" si="0"/>
        <v>1.0428072370822253E-2</v>
      </c>
      <c r="F37" s="76">
        <f>分析係数表!C40</f>
        <v>0.65368852459016391</v>
      </c>
      <c r="G37" s="77">
        <f t="shared" si="1"/>
        <v>6.8167112424022515E-3</v>
      </c>
      <c r="H37" s="77">
        <v>8.2398581311627032E-3</v>
      </c>
      <c r="I37" s="77">
        <f t="shared" si="2"/>
        <v>8.2398581311627032E-3</v>
      </c>
      <c r="J37" s="76">
        <f>分析係数表!G40</f>
        <v>0.54296393832561696</v>
      </c>
      <c r="K37" s="78">
        <f t="shared" si="3"/>
        <v>4.473945822140459E-3</v>
      </c>
      <c r="L37" s="79"/>
      <c r="M37" s="80"/>
      <c r="N37" s="81">
        <f>分析係数表!H40</f>
        <v>2.8732081323939809E-2</v>
      </c>
      <c r="O37" s="82">
        <f t="shared" si="4"/>
        <v>0.41321448416529993</v>
      </c>
      <c r="P37" s="76">
        <f>分析係数表!C40</f>
        <v>0.65368852459016391</v>
      </c>
      <c r="Q37" s="82">
        <f t="shared" si="5"/>
        <v>0.27011356649330054</v>
      </c>
      <c r="R37" s="83">
        <v>0.27055258640075869</v>
      </c>
      <c r="S37" s="84">
        <f t="shared" si="6"/>
        <v>0.27879244453192137</v>
      </c>
      <c r="T37" s="85">
        <f>分析係数表!F40</f>
        <v>0.73971031729176395</v>
      </c>
      <c r="U37" s="86">
        <f t="shared" si="7"/>
        <v>0.20622564760325407</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投入係数表!Q38</f>
        <v>0</v>
      </c>
      <c r="E38" s="77">
        <f t="shared" si="0"/>
        <v>0</v>
      </c>
      <c r="F38" s="76">
        <f>分析係数表!C41</f>
        <v>0.74623649477748177</v>
      </c>
      <c r="G38" s="77">
        <f t="shared" si="1"/>
        <v>0</v>
      </c>
      <c r="H38" s="77">
        <v>6.6673771656083469E-4</v>
      </c>
      <c r="I38" s="77">
        <f t="shared" si="2"/>
        <v>6.6673771656083469E-4</v>
      </c>
      <c r="J38" s="76">
        <f>分析係数表!G41</f>
        <v>0.4504064389540704</v>
      </c>
      <c r="K38" s="78">
        <f t="shared" si="3"/>
        <v>3.0030296063253387E-4</v>
      </c>
      <c r="L38" s="79"/>
      <c r="M38" s="80"/>
      <c r="N38" s="81">
        <f>分析係数表!H41</f>
        <v>4.8308377460513606E-2</v>
      </c>
      <c r="O38" s="82">
        <f t="shared" si="4"/>
        <v>0.69475375097788195</v>
      </c>
      <c r="P38" s="76">
        <f>分析係数表!C41</f>
        <v>0.74623649477748177</v>
      </c>
      <c r="Q38" s="82">
        <f t="shared" si="5"/>
        <v>0.51845060386324204</v>
      </c>
      <c r="R38" s="83">
        <v>0.52686259602381191</v>
      </c>
      <c r="S38" s="84">
        <f t="shared" si="6"/>
        <v>0.5275293337403727</v>
      </c>
      <c r="T38" s="85">
        <f>分析係数表!F41</f>
        <v>0.55435870740399629</v>
      </c>
      <c r="U38" s="86">
        <f t="shared" si="7"/>
        <v>0.29244047957000435</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投入係数表!Q39</f>
        <v>2.197916792004075E-3</v>
      </c>
      <c r="E39" s="77">
        <f>$C$19*D39</f>
        <v>0.21979167920040751</v>
      </c>
      <c r="F39" s="76">
        <f>分析係数表!C42</f>
        <v>0.40538573508005826</v>
      </c>
      <c r="G39" s="77">
        <f>E39*F39</f>
        <v>8.9100411437137553E-2</v>
      </c>
      <c r="H39" s="77">
        <v>9.6631201289026747E-2</v>
      </c>
      <c r="I39" s="77">
        <f>C39+H39</f>
        <v>9.6631201289026747E-2</v>
      </c>
      <c r="J39" s="76">
        <f>分析係数表!G42</f>
        <v>0.48634204275534443</v>
      </c>
      <c r="K39" s="78">
        <f>I39*J39</f>
        <v>4.6995815828808137E-2</v>
      </c>
      <c r="L39" s="79"/>
      <c r="M39" s="80"/>
      <c r="N39" s="81">
        <f>分析係数表!H42</f>
        <v>1.1287159094207556E-2</v>
      </c>
      <c r="O39" s="82">
        <f t="shared" si="4"/>
        <v>0.16232787211689223</v>
      </c>
      <c r="P39" s="76">
        <f>分析係数表!C42</f>
        <v>0.40538573508005826</v>
      </c>
      <c r="Q39" s="82">
        <f>O39*P39</f>
        <v>6.5805403762088044E-2</v>
      </c>
      <c r="R39" s="83">
        <v>6.8902339156928297E-2</v>
      </c>
      <c r="S39" s="84">
        <f>I39+R39</f>
        <v>0.16553354044595503</v>
      </c>
      <c r="T39" s="85">
        <f>分析係数表!F42</f>
        <v>0.55819477434679332</v>
      </c>
      <c r="U39" s="86">
        <f>S39*T39</f>
        <v>9.2399957256055654E-2</v>
      </c>
      <c r="V39" s="87">
        <f>分析係数表!D42</f>
        <v>0.21199524940617578</v>
      </c>
      <c r="W39" s="167">
        <f>ROUND(S39*V39,0)</f>
        <v>0</v>
      </c>
      <c r="X39" s="76">
        <f>分析係数表!E42</f>
        <v>0.14608076009501186</v>
      </c>
      <c r="Y39" s="166">
        <f>ROUND(S39*X39,0)</f>
        <v>0</v>
      </c>
    </row>
    <row r="40" spans="1:25" x14ac:dyDescent="0.2">
      <c r="A40" s="6" t="s">
        <v>195</v>
      </c>
      <c r="B40" s="5" t="s">
        <v>41</v>
      </c>
      <c r="C40" s="90"/>
      <c r="D40" s="76">
        <f>投入係数表!Q40</f>
        <v>3.6770987498345543E-2</v>
      </c>
      <c r="E40" s="77">
        <f>$C$19*D40</f>
        <v>3.6770987498345544</v>
      </c>
      <c r="F40" s="76">
        <f>分析係数表!C43</f>
        <v>0.69968719053083295</v>
      </c>
      <c r="G40" s="77">
        <f>E40*F40</f>
        <v>2.5728188935761773</v>
      </c>
      <c r="H40" s="77">
        <v>3.2908439775116864</v>
      </c>
      <c r="I40" s="77">
        <f>C40+H40</f>
        <v>3.2908439775116864</v>
      </c>
      <c r="J40" s="76">
        <f>分析係数表!G43</f>
        <v>0.42616397779886694</v>
      </c>
      <c r="K40" s="78">
        <f>I40*J40</f>
        <v>1.4024391597718253</v>
      </c>
      <c r="L40" s="79"/>
      <c r="M40" s="80"/>
      <c r="N40" s="81">
        <f>分析係数表!H43</f>
        <v>3.1178600010781269E-2</v>
      </c>
      <c r="O40" s="82">
        <f t="shared" si="4"/>
        <v>0.44839943807748445</v>
      </c>
      <c r="P40" s="76">
        <f>分析係数表!C43</f>
        <v>0.69968719053083295</v>
      </c>
      <c r="Q40" s="82">
        <f>O40*P40</f>
        <v>0.31373934306403928</v>
      </c>
      <c r="R40" s="83">
        <v>0.65070010127282796</v>
      </c>
      <c r="S40" s="84">
        <f>I40+R40</f>
        <v>3.9415440787845144</v>
      </c>
      <c r="T40" s="85">
        <f>分析係数表!F43</f>
        <v>0.68219595663301991</v>
      </c>
      <c r="U40" s="86">
        <f>S40*T40</f>
        <v>2.688905433437617</v>
      </c>
      <c r="V40" s="87">
        <f>分析係数表!D43</f>
        <v>0.16164840537198402</v>
      </c>
      <c r="W40" s="167">
        <f>ROUND(S40*V40,0)</f>
        <v>1</v>
      </c>
      <c r="X40" s="76">
        <f>分析係数表!E43</f>
        <v>0.1317976591033273</v>
      </c>
      <c r="Y40" s="166">
        <f>ROUND(S40*X40,0)</f>
        <v>1</v>
      </c>
    </row>
    <row r="41" spans="1:25" x14ac:dyDescent="0.2">
      <c r="A41" s="6" t="s">
        <v>341</v>
      </c>
      <c r="B41" s="5" t="s">
        <v>42</v>
      </c>
      <c r="C41" s="90"/>
      <c r="D41" s="76">
        <f>投入係数表!Q41</f>
        <v>1.1230231783962427E-4</v>
      </c>
      <c r="E41" s="77">
        <f>$C$19*D41</f>
        <v>1.1230231783962426E-2</v>
      </c>
      <c r="F41" s="76">
        <f>分析係数表!C44</f>
        <v>0.39267545462210851</v>
      </c>
      <c r="G41" s="77">
        <f>E41*F41</f>
        <v>4.4098363712790989E-3</v>
      </c>
      <c r="H41" s="77">
        <v>7.0094491161741598E-3</v>
      </c>
      <c r="I41" s="77">
        <f>C41+H41</f>
        <v>7.0094491161741598E-3</v>
      </c>
      <c r="J41" s="76">
        <f>分析係数表!G44</f>
        <v>0.27061110819189743</v>
      </c>
      <c r="K41" s="78">
        <f>I41*J41</f>
        <v>1.8968347931426054E-3</v>
      </c>
      <c r="L41" s="79"/>
      <c r="M41" s="80"/>
      <c r="N41" s="81">
        <f>分析係数表!H44</f>
        <v>0.10303160985076236</v>
      </c>
      <c r="O41" s="82">
        <f t="shared" si="4"/>
        <v>1.481763643823814</v>
      </c>
      <c r="P41" s="76">
        <f>分析係数表!C44</f>
        <v>0.39267545462210851</v>
      </c>
      <c r="Q41" s="82">
        <f>O41*P41</f>
        <v>0.58185221248102825</v>
      </c>
      <c r="R41" s="83">
        <v>0.58943093473438601</v>
      </c>
      <c r="S41" s="84">
        <f>I41+R41</f>
        <v>0.5964403838505602</v>
      </c>
      <c r="T41" s="85">
        <f>分析係数表!F44</f>
        <v>0.47233461194892545</v>
      </c>
      <c r="U41" s="86">
        <f>S41*T41</f>
        <v>0.28171943725672249</v>
      </c>
      <c r="V41" s="87">
        <f>分析係数表!D44</f>
        <v>0.22804897272870581</v>
      </c>
      <c r="W41" s="167">
        <f>ROUND(S41*V41,0)</f>
        <v>0</v>
      </c>
      <c r="X41" s="76">
        <f>分析係数表!E44</f>
        <v>0.15248804581997794</v>
      </c>
      <c r="Y41" s="166">
        <f>ROUND(S41*X41,0)</f>
        <v>0</v>
      </c>
    </row>
    <row r="42" spans="1:25" x14ac:dyDescent="0.2">
      <c r="A42" s="6" t="s">
        <v>342</v>
      </c>
      <c r="B42" s="5" t="s">
        <v>279</v>
      </c>
      <c r="C42" s="90"/>
      <c r="D42" s="76">
        <f>投入係数表!Q42</f>
        <v>1.0869260048049349E-3</v>
      </c>
      <c r="E42" s="77">
        <f>$C$19*D42</f>
        <v>0.10869260048049349</v>
      </c>
      <c r="F42" s="76">
        <f>分析係数表!C45</f>
        <v>1</v>
      </c>
      <c r="G42" s="77">
        <f>E42*F42</f>
        <v>0.10869260048049349</v>
      </c>
      <c r="H42" s="77">
        <v>0.13504054527926851</v>
      </c>
      <c r="I42" s="77">
        <f>C42+H42</f>
        <v>0.13504054527926851</v>
      </c>
      <c r="J42" s="76">
        <f>分析係数表!G45</f>
        <v>0</v>
      </c>
      <c r="K42" s="78">
        <f>I42*J42</f>
        <v>0</v>
      </c>
      <c r="L42" s="79"/>
      <c r="M42" s="80"/>
      <c r="N42" s="81">
        <f>分析係数表!H45</f>
        <v>0</v>
      </c>
      <c r="O42" s="82">
        <f t="shared" si="4"/>
        <v>0</v>
      </c>
      <c r="P42" s="76">
        <f>分析係数表!C45</f>
        <v>1</v>
      </c>
      <c r="Q42" s="82">
        <f>O42*P42</f>
        <v>0</v>
      </c>
      <c r="R42" s="83">
        <v>1.5021967734687341E-2</v>
      </c>
      <c r="S42" s="84">
        <f>I42+R42</f>
        <v>0.15006251301395584</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8.4066306497090175E-3</v>
      </c>
      <c r="E43" s="77">
        <f>$C$19*D43</f>
        <v>0.84066306497090171</v>
      </c>
      <c r="F43" s="76">
        <f>分析係数表!C46</f>
        <v>0.19269273551809707</v>
      </c>
      <c r="G43" s="77">
        <f>E43*F43</f>
        <v>0.1619896656382708</v>
      </c>
      <c r="H43" s="77">
        <v>0.1788517237864421</v>
      </c>
      <c r="I43" s="77">
        <f>C43+H43</f>
        <v>0.1788517237864421</v>
      </c>
      <c r="J43" s="76">
        <f>分析係数表!G46</f>
        <v>9.3043863535666807E-3</v>
      </c>
      <c r="K43" s="78">
        <f>I43*J43</f>
        <v>1.6641055381104491E-3</v>
      </c>
      <c r="L43" s="79"/>
      <c r="M43" s="80"/>
      <c r="N43" s="81">
        <f>分析係数表!H46</f>
        <v>2.0061453232099985E-2</v>
      </c>
      <c r="O43" s="82">
        <f t="shared" si="4"/>
        <v>0.28851662207991358</v>
      </c>
      <c r="P43" s="76">
        <f>分析係数表!C46</f>
        <v>0.19269273551809707</v>
      </c>
      <c r="Q43" s="82">
        <f>O43*P43</f>
        <v>5.5595057151019554E-2</v>
      </c>
      <c r="R43" s="83">
        <v>6.2948209881397432E-2</v>
      </c>
      <c r="S43" s="84">
        <f>I43+R43</f>
        <v>0.24179993366783953</v>
      </c>
      <c r="T43" s="85">
        <f>分析係数表!F46</f>
        <v>0.3136907399202481</v>
      </c>
      <c r="U43" s="86">
        <f>S43*T43</f>
        <v>7.5850400104931492E-2</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92">
        <f>投入係数表!Q44</f>
        <v>0.57189955359828659</v>
      </c>
      <c r="E44" s="91">
        <f>SUM(E5:E43)</f>
        <v>57.189955359828673</v>
      </c>
      <c r="F44" s="92">
        <f>分析係数表!C47</f>
        <v>0.36342947545192861</v>
      </c>
      <c r="G44" s="91">
        <f>SUM(G5:G43)</f>
        <v>11.723526716304992</v>
      </c>
      <c r="H44" s="91">
        <f>SUM(H5:H43)</f>
        <v>13.697672421921725</v>
      </c>
      <c r="I44" s="91">
        <f>SUM(I5:I43)</f>
        <v>113.69767242192175</v>
      </c>
      <c r="J44" s="92">
        <f>分析係数表!G47</f>
        <v>0.22147530218644357</v>
      </c>
      <c r="K44" s="93">
        <f>SUM(K5:K43)</f>
        <v>22.925039087092308</v>
      </c>
      <c r="L44" s="94">
        <f>最終需要_まとめ!$L$33</f>
        <v>0.62733333333333341</v>
      </c>
      <c r="M44" s="91">
        <f>K44*L44</f>
        <v>14.381641187302577</v>
      </c>
      <c r="N44" s="95">
        <f>分析係数表!H47</f>
        <v>1</v>
      </c>
      <c r="O44" s="96">
        <f>SUM(O5:O43)</f>
        <v>14.381641187302575</v>
      </c>
      <c r="P44" s="92">
        <f>分析係数表!C47</f>
        <v>0.36342947545192861</v>
      </c>
      <c r="Q44" s="96">
        <f>SUM(Q5:Q43)</f>
        <v>6.5986847998726619</v>
      </c>
      <c r="R44" s="91">
        <f>SUM(R5:R43)</f>
        <v>7.6602729534901055</v>
      </c>
      <c r="S44" s="97">
        <f>SUM(S5:S43)</f>
        <v>121.3579453754118</v>
      </c>
      <c r="T44" s="98">
        <f>分析係数表!F47</f>
        <v>0.45852567064717759</v>
      </c>
      <c r="U44" s="99">
        <f>SUM(U5:U43)</f>
        <v>52.62276363332208</v>
      </c>
      <c r="V44" s="100">
        <f>分析係数表!D47</f>
        <v>5.1302381010287716E-2</v>
      </c>
      <c r="W44" s="164">
        <f>SUM(W5:W43)</f>
        <v>4</v>
      </c>
      <c r="X44" s="92">
        <f>分析係数表!E47</f>
        <v>4.4653063209864535E-2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298</v>
      </c>
      <c r="S2" s="3" t="s">
        <v>153</v>
      </c>
      <c r="U2" s="64" t="s">
        <v>210</v>
      </c>
      <c r="W2" s="3" t="s">
        <v>130</v>
      </c>
      <c r="Y2" s="3" t="s">
        <v>154</v>
      </c>
    </row>
    <row r="3" spans="1:25" ht="44" x14ac:dyDescent="0.2">
      <c r="B3" s="65"/>
      <c r="C3" s="66" t="s">
        <v>228</v>
      </c>
      <c r="D3" s="66" t="s">
        <v>312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1.2703197330175442E-2</v>
      </c>
      <c r="G5" s="77">
        <f t="shared" ref="G5:G38" si="1">E5*F5</f>
        <v>0</v>
      </c>
      <c r="H5" s="77">
        <f t="array" ref="H5:H43">MMULT(逆行列係数!C5:AO43,'16'!G5:G43)</f>
        <v>1.708837547139522E-5</v>
      </c>
      <c r="I5" s="77">
        <f t="shared" ref="I5:I38" si="2">C5+H5</f>
        <v>1.708837547139522E-5</v>
      </c>
      <c r="J5" s="76">
        <f>分析係数表!G8</f>
        <v>0.12096774193548387</v>
      </c>
      <c r="K5" s="78">
        <f t="shared" ref="K5:K38" si="3">I5*J5</f>
        <v>2.0671421941203897E-6</v>
      </c>
      <c r="L5" s="79" t="s">
        <v>184</v>
      </c>
      <c r="M5" s="80" t="s">
        <v>184</v>
      </c>
      <c r="N5" s="81">
        <f>分析係数表!H8</f>
        <v>1.0105366169207868E-2</v>
      </c>
      <c r="O5" s="82">
        <f t="shared" ref="O5:O43" si="4">$M$44*N5</f>
        <v>0.15306835186376472</v>
      </c>
      <c r="P5" s="76">
        <f>分析係数表!C8</f>
        <v>1.2703197330175442E-2</v>
      </c>
      <c r="Q5" s="82">
        <f t="shared" ref="Q5:Q38" si="5">O5*P5</f>
        <v>1.9444574787301312E-3</v>
      </c>
      <c r="R5" s="83">
        <f t="array" ref="R5:R43">MMULT(逆行列係数!C5:AO43,'16'!Q5:Q43)</f>
        <v>2.4783831958848429E-3</v>
      </c>
      <c r="S5" s="84">
        <f t="shared" ref="S5:S38" si="6">I5+R5</f>
        <v>2.4954715713562379E-3</v>
      </c>
      <c r="T5" s="85">
        <f>分析係数表!F8</f>
        <v>0.45967741935483869</v>
      </c>
      <c r="U5" s="86">
        <f t="shared" ref="U5:U38" si="7">S5*T5</f>
        <v>1.1471119319943995E-3</v>
      </c>
      <c r="V5" s="87">
        <f>分析係数表!D8</f>
        <v>0.86693548387096775</v>
      </c>
      <c r="W5" s="167">
        <f t="shared" ref="W5:W38" si="8">ROUND(S5*V5,0)</f>
        <v>0</v>
      </c>
      <c r="X5" s="76">
        <f>分析係数表!E8</f>
        <v>0.59677419354838712</v>
      </c>
      <c r="Y5" s="166">
        <f t="shared" ref="Y5:Y38" si="9">ROUND(S5*X5,0)</f>
        <v>0</v>
      </c>
    </row>
    <row r="6" spans="1:25" x14ac:dyDescent="0.2">
      <c r="A6" s="6" t="s">
        <v>220</v>
      </c>
      <c r="B6" s="5" t="s">
        <v>266</v>
      </c>
      <c r="C6" s="90"/>
      <c r="D6" s="76">
        <f>投入係数表!R6</f>
        <v>0</v>
      </c>
      <c r="E6" s="77">
        <f t="shared" si="0"/>
        <v>0</v>
      </c>
      <c r="F6" s="76">
        <f>分析係数表!C9</f>
        <v>3.6231884057971064E-2</v>
      </c>
      <c r="G6" s="77">
        <f t="shared" si="1"/>
        <v>0</v>
      </c>
      <c r="H6" s="77">
        <v>3.4060325879453328E-5</v>
      </c>
      <c r="I6" s="77">
        <f t="shared" si="2"/>
        <v>3.4060325879453328E-5</v>
      </c>
      <c r="J6" s="76">
        <f>分析係数表!G9</f>
        <v>0.3125</v>
      </c>
      <c r="K6" s="78">
        <f t="shared" si="3"/>
        <v>1.0643851837329166E-5</v>
      </c>
      <c r="L6" s="79"/>
      <c r="M6" s="80"/>
      <c r="N6" s="81">
        <f>分析係数表!H9</f>
        <v>5.3491679763143819E-4</v>
      </c>
      <c r="O6" s="82">
        <f t="shared" si="4"/>
        <v>8.1025102135517633E-3</v>
      </c>
      <c r="P6" s="76">
        <f>分析係数表!C9</f>
        <v>3.6231884057971064E-2</v>
      </c>
      <c r="Q6" s="82">
        <f t="shared" si="5"/>
        <v>2.9356921063593386E-4</v>
      </c>
      <c r="R6" s="83">
        <v>3.3695705373259263E-4</v>
      </c>
      <c r="S6" s="84">
        <f t="shared" si="6"/>
        <v>3.7101737961204597E-4</v>
      </c>
      <c r="T6" s="85">
        <f>分析係数表!F9</f>
        <v>0.8125</v>
      </c>
      <c r="U6" s="86">
        <f t="shared" si="7"/>
        <v>3.0145162093478736E-4</v>
      </c>
      <c r="V6" s="87">
        <f>分析係数表!D9</f>
        <v>0</v>
      </c>
      <c r="W6" s="167">
        <f t="shared" si="8"/>
        <v>0</v>
      </c>
      <c r="X6" s="76">
        <f>分析係数表!E9</f>
        <v>0</v>
      </c>
      <c r="Y6" s="166">
        <f t="shared" si="9"/>
        <v>0</v>
      </c>
    </row>
    <row r="7" spans="1:25" x14ac:dyDescent="0.2">
      <c r="A7" s="6" t="s">
        <v>221</v>
      </c>
      <c r="B7" s="5" t="s">
        <v>267</v>
      </c>
      <c r="C7" s="90"/>
      <c r="D7" s="76">
        <f>投入係数表!R7</f>
        <v>0</v>
      </c>
      <c r="E7" s="77">
        <f t="shared" si="0"/>
        <v>0</v>
      </c>
      <c r="F7" s="76">
        <f>分析係数表!C10</f>
        <v>0.26183431952662717</v>
      </c>
      <c r="G7" s="77">
        <f t="shared" si="1"/>
        <v>0</v>
      </c>
      <c r="H7" s="77">
        <v>4.5414568098400552E-5</v>
      </c>
      <c r="I7" s="77">
        <f t="shared" si="2"/>
        <v>4.5414568098400552E-5</v>
      </c>
      <c r="J7" s="76">
        <f>分析係数表!G10</f>
        <v>0.17889908256880735</v>
      </c>
      <c r="K7" s="78">
        <f t="shared" si="3"/>
        <v>8.1246245680624842E-6</v>
      </c>
      <c r="L7" s="79"/>
      <c r="M7" s="80"/>
      <c r="N7" s="81">
        <f>分析係数表!H10</f>
        <v>1.0159272513155222E-3</v>
      </c>
      <c r="O7" s="82">
        <f t="shared" si="4"/>
        <v>1.5388488390078933E-2</v>
      </c>
      <c r="P7" s="76">
        <f>分析係数表!C10</f>
        <v>0.26183431952662717</v>
      </c>
      <c r="Q7" s="82">
        <f t="shared" si="5"/>
        <v>4.0292343861597201E-3</v>
      </c>
      <c r="R7" s="83">
        <v>6.0427839892749488E-3</v>
      </c>
      <c r="S7" s="84">
        <f t="shared" si="6"/>
        <v>6.0881985573733493E-3</v>
      </c>
      <c r="T7" s="85">
        <f>分析係数表!F10</f>
        <v>0.51834862385321101</v>
      </c>
      <c r="U7" s="86">
        <f t="shared" si="7"/>
        <v>3.1558093439595803E-3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投入係数表!R8</f>
        <v>6.3904180246304973E-5</v>
      </c>
      <c r="E8" s="77">
        <f t="shared" si="0"/>
        <v>6.3904180246304974E-3</v>
      </c>
      <c r="F8" s="76">
        <f>分析係数表!C11</f>
        <v>1.7921757268741234E-2</v>
      </c>
      <c r="G8" s="77">
        <f t="shared" si="1"/>
        <v>1.1452752068321662E-4</v>
      </c>
      <c r="H8" s="77">
        <v>8.9813130548408743E-3</v>
      </c>
      <c r="I8" s="77">
        <f t="shared" si="2"/>
        <v>8.9813130548408743E-3</v>
      </c>
      <c r="J8" s="76">
        <f>分析係数表!G11</f>
        <v>0.34197730956239869</v>
      </c>
      <c r="K8" s="78">
        <f t="shared" si="3"/>
        <v>3.0714052748321303E-3</v>
      </c>
      <c r="L8" s="79"/>
      <c r="M8" s="80"/>
      <c r="N8" s="81">
        <f>分析係数表!H11</f>
        <v>-1.6586567368416687E-5</v>
      </c>
      <c r="O8" s="82">
        <f t="shared" si="4"/>
        <v>-2.5124062677679888E-4</v>
      </c>
      <c r="P8" s="76">
        <f>分析係数表!C11</f>
        <v>1.7921757268741234E-2</v>
      </c>
      <c r="Q8" s="82">
        <f t="shared" si="5"/>
        <v>-4.5026735291401985E-6</v>
      </c>
      <c r="R8" s="83">
        <v>1.0597987747182394E-2</v>
      </c>
      <c r="S8" s="84">
        <f t="shared" si="6"/>
        <v>1.9579300802023268E-2</v>
      </c>
      <c r="T8" s="85">
        <f>分析係数表!F11</f>
        <v>0.56401944894651534</v>
      </c>
      <c r="U8" s="86">
        <f t="shared" si="7"/>
        <v>1.104310644911523E-2</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投入係数表!R9</f>
        <v>0</v>
      </c>
      <c r="E9" s="77">
        <f t="shared" si="0"/>
        <v>0</v>
      </c>
      <c r="F9" s="76">
        <f>分析係数表!C12</f>
        <v>0.1131360576170346</v>
      </c>
      <c r="G9" s="77">
        <f t="shared" si="1"/>
        <v>0</v>
      </c>
      <c r="H9" s="77">
        <v>2.9577364714078263E-4</v>
      </c>
      <c r="I9" s="77">
        <f t="shared" si="2"/>
        <v>2.9577364714078263E-4</v>
      </c>
      <c r="J9" s="76">
        <f>分析係数表!G12</f>
        <v>0.13242034500958361</v>
      </c>
      <c r="K9" s="78">
        <f t="shared" si="3"/>
        <v>3.9166448399125275E-5</v>
      </c>
      <c r="L9" s="79"/>
      <c r="M9" s="80"/>
      <c r="N9" s="81">
        <f>分析係数表!H12</f>
        <v>8.227352078918887E-2</v>
      </c>
      <c r="O9" s="82">
        <f t="shared" si="4"/>
        <v>1.2462163189696165</v>
      </c>
      <c r="P9" s="76">
        <f>分析係数表!C12</f>
        <v>0.1131360576170346</v>
      </c>
      <c r="Q9" s="82">
        <f t="shared" si="5"/>
        <v>0.14099200126623529</v>
      </c>
      <c r="R9" s="83">
        <v>0.15737307888173324</v>
      </c>
      <c r="S9" s="84">
        <f t="shared" si="6"/>
        <v>0.15766885252887403</v>
      </c>
      <c r="T9" s="85">
        <f>分析係数表!F12</f>
        <v>0.36784355120975581</v>
      </c>
      <c r="U9" s="86">
        <f t="shared" si="7"/>
        <v>5.7997470629388308E-2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投入係数表!R10</f>
        <v>1.3785044595988644E-3</v>
      </c>
      <c r="E10" s="77">
        <f t="shared" si="0"/>
        <v>0.13785044595988644</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0.19653298029615091</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投入係数表!R11</f>
        <v>1.1685335816467195E-3</v>
      </c>
      <c r="E11" s="77">
        <f t="shared" si="0"/>
        <v>0.11685335816467195</v>
      </c>
      <c r="F11" s="76">
        <f>分析係数表!C14</f>
        <v>0.20006209251785156</v>
      </c>
      <c r="G11" s="77">
        <f t="shared" si="1"/>
        <v>2.3377927352162244E-2</v>
      </c>
      <c r="H11" s="77">
        <v>7.105496059124243E-2</v>
      </c>
      <c r="I11" s="77">
        <f t="shared" si="2"/>
        <v>7.105496059124243E-2</v>
      </c>
      <c r="J11" s="76">
        <f>分析係数表!G14</f>
        <v>0.15826840914802714</v>
      </c>
      <c r="K11" s="78">
        <f t="shared" si="3"/>
        <v>1.1245755574851702E-2</v>
      </c>
      <c r="L11" s="79"/>
      <c r="M11" s="80"/>
      <c r="N11" s="81">
        <f>分析係数表!H14</f>
        <v>1.0573936697365637E-3</v>
      </c>
      <c r="O11" s="82">
        <f t="shared" si="4"/>
        <v>1.6016589957020926E-2</v>
      </c>
      <c r="P11" s="76">
        <f>分析係数表!C14</f>
        <v>0.20006209251785156</v>
      </c>
      <c r="Q11" s="82">
        <f t="shared" si="5"/>
        <v>3.2043125018020127E-3</v>
      </c>
      <c r="R11" s="83">
        <v>1.5314799957959375E-2</v>
      </c>
      <c r="S11" s="84">
        <f t="shared" si="6"/>
        <v>8.6369760549201813E-2</v>
      </c>
      <c r="T11" s="85">
        <f>分析係数表!F14</f>
        <v>0.29957275697411412</v>
      </c>
      <c r="U11" s="86">
        <f t="shared" si="7"/>
        <v>2.5874027286918466E-2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投入係数表!R12</f>
        <v>4.1355133787965926E-3</v>
      </c>
      <c r="E12" s="77">
        <f t="shared" si="0"/>
        <v>0.41355133787965925</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0.11456572581022029</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投入係数表!R13</f>
        <v>1.0589835583673394E-3</v>
      </c>
      <c r="E13" s="77">
        <f t="shared" si="0"/>
        <v>0.10589835583673395</v>
      </c>
      <c r="F13" s="76">
        <f>分析係数表!C16</f>
        <v>4.6443435489973539E-2</v>
      </c>
      <c r="G13" s="77">
        <f t="shared" si="1"/>
        <v>4.9182834577976156E-3</v>
      </c>
      <c r="H13" s="77">
        <v>1.1174607806637758E-2</v>
      </c>
      <c r="I13" s="77">
        <f t="shared" si="2"/>
        <v>1.1174607806637758E-2</v>
      </c>
      <c r="J13" s="76">
        <f>分析係数表!G16</f>
        <v>3.3687125057683433E-2</v>
      </c>
      <c r="K13" s="78">
        <f t="shared" si="3"/>
        <v>3.7644041065277174E-4</v>
      </c>
      <c r="L13" s="79"/>
      <c r="M13" s="80"/>
      <c r="N13" s="81">
        <f>分析係数表!H16</f>
        <v>1.5193295709469685E-2</v>
      </c>
      <c r="O13" s="82">
        <f t="shared" si="4"/>
        <v>0.23013641412754776</v>
      </c>
      <c r="P13" s="76">
        <f>分析係数表!C16</f>
        <v>4.6443435489973539E-2</v>
      </c>
      <c r="Q13" s="82">
        <f t="shared" si="5"/>
        <v>1.06883257034266E-2</v>
      </c>
      <c r="R13" s="83">
        <v>1.6963455696804765E-2</v>
      </c>
      <c r="S13" s="84">
        <f t="shared" si="6"/>
        <v>2.8138063503442522E-2</v>
      </c>
      <c r="T13" s="85">
        <f>分析係数表!F16</f>
        <v>0.28887863405629904</v>
      </c>
      <c r="U13" s="86">
        <f t="shared" si="7"/>
        <v>8.1284853498638752E-3</v>
      </c>
      <c r="V13" s="87">
        <f>分析係数表!D16</f>
        <v>0</v>
      </c>
      <c r="W13" s="167">
        <f t="shared" si="8"/>
        <v>0</v>
      </c>
      <c r="X13" s="76">
        <f>分析係数表!E16</f>
        <v>0</v>
      </c>
      <c r="Y13" s="166">
        <f t="shared" si="9"/>
        <v>0</v>
      </c>
    </row>
    <row r="14" spans="1:25" x14ac:dyDescent="0.2">
      <c r="A14" s="6" t="s">
        <v>2</v>
      </c>
      <c r="B14" s="5" t="s">
        <v>365</v>
      </c>
      <c r="C14" s="90"/>
      <c r="D14" s="76">
        <f>投入係数表!R14</f>
        <v>2.1234446178986479E-2</v>
      </c>
      <c r="E14" s="77">
        <f t="shared" si="0"/>
        <v>2.1234446178986479</v>
      </c>
      <c r="F14" s="76">
        <f>分析係数表!C17</f>
        <v>4.6514856984171016E-2</v>
      </c>
      <c r="G14" s="77">
        <f t="shared" si="1"/>
        <v>9.8771722715363275E-2</v>
      </c>
      <c r="H14" s="77">
        <v>0.10335486327187471</v>
      </c>
      <c r="I14" s="77">
        <f t="shared" si="2"/>
        <v>0.10335486327187471</v>
      </c>
      <c r="J14" s="76">
        <f>分析係数表!G17</f>
        <v>0.21533442088091354</v>
      </c>
      <c r="K14" s="78">
        <f t="shared" si="3"/>
        <v>2.225585962787514E-2</v>
      </c>
      <c r="L14" s="79"/>
      <c r="M14" s="80"/>
      <c r="N14" s="81">
        <f>分析係数表!H17</f>
        <v>2.6953171973677116E-3</v>
      </c>
      <c r="O14" s="82">
        <f t="shared" si="4"/>
        <v>4.0826601851229813E-2</v>
      </c>
      <c r="P14" s="76">
        <f>分析係数表!C17</f>
        <v>4.6514856984171016E-2</v>
      </c>
      <c r="Q14" s="82">
        <f t="shared" si="5"/>
        <v>1.8990435462596465E-3</v>
      </c>
      <c r="R14" s="83">
        <v>3.2187959788655038E-3</v>
      </c>
      <c r="S14" s="84">
        <f t="shared" si="6"/>
        <v>0.10657365925074021</v>
      </c>
      <c r="T14" s="85">
        <f>分析係数表!F17</f>
        <v>0.33325565136331858</v>
      </c>
      <c r="U14" s="86">
        <f t="shared" si="7"/>
        <v>3.5516274231777792E-2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投入係数表!R15</f>
        <v>4.5280676288810377E-3</v>
      </c>
      <c r="E15" s="77">
        <f t="shared" si="0"/>
        <v>0.45280676288810379</v>
      </c>
      <c r="F15" s="76">
        <f>分析係数表!C18</f>
        <v>0.85217062328572779</v>
      </c>
      <c r="G15" s="77">
        <f t="shared" si="1"/>
        <v>0.38586862135834815</v>
      </c>
      <c r="H15" s="77">
        <v>0.45330918880755378</v>
      </c>
      <c r="I15" s="77">
        <f t="shared" si="2"/>
        <v>0.45330918880755378</v>
      </c>
      <c r="J15" s="76">
        <f>分析係数表!G18</f>
        <v>0.21571921623052903</v>
      </c>
      <c r="K15" s="78">
        <f t="shared" si="3"/>
        <v>9.77875029196624E-2</v>
      </c>
      <c r="L15" s="79"/>
      <c r="M15" s="80"/>
      <c r="N15" s="81">
        <f>分析係数表!H18</f>
        <v>4.022242586841047E-4</v>
      </c>
      <c r="O15" s="82">
        <f t="shared" si="4"/>
        <v>6.0925851993373732E-3</v>
      </c>
      <c r="P15" s="76">
        <f>分析係数表!C18</f>
        <v>0.85217062328572779</v>
      </c>
      <c r="Q15" s="82">
        <f t="shared" si="5"/>
        <v>5.1919221267407297E-3</v>
      </c>
      <c r="R15" s="83">
        <v>1.3235438486307843E-2</v>
      </c>
      <c r="S15" s="84">
        <f t="shared" si="6"/>
        <v>0.46654462729386159</v>
      </c>
      <c r="T15" s="85">
        <f>分析係数表!F18</f>
        <v>0.45957889739047864</v>
      </c>
      <c r="U15" s="86">
        <f t="shared" si="7"/>
        <v>0.21441406539516472</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投入係数表!R16</f>
        <v>9.5555007805439157E-2</v>
      </c>
      <c r="E16" s="77">
        <f t="shared" si="0"/>
        <v>9.5555007805439161</v>
      </c>
      <c r="F16" s="76">
        <f>分析係数表!C19</f>
        <v>5.907451152740395E-2</v>
      </c>
      <c r="G16" s="77">
        <f t="shared" si="1"/>
        <v>0.564486541010359</v>
      </c>
      <c r="H16" s="77">
        <v>0.59539012663018187</v>
      </c>
      <c r="I16" s="77">
        <f t="shared" si="2"/>
        <v>0.59539012663018187</v>
      </c>
      <c r="J16" s="76">
        <f>分析係数表!G19</f>
        <v>5.7619514930604236E-2</v>
      </c>
      <c r="K16" s="78">
        <f t="shared" si="3"/>
        <v>3.4306090290902112E-2</v>
      </c>
      <c r="L16" s="79"/>
      <c r="M16" s="80"/>
      <c r="N16" s="81">
        <f>分析係数表!H19</f>
        <v>-1.036660460526043E-4</v>
      </c>
      <c r="O16" s="82">
        <f t="shared" si="4"/>
        <v>-1.5702539173549929E-3</v>
      </c>
      <c r="P16" s="76">
        <f>分析係数表!C19</f>
        <v>5.907451152740395E-2</v>
      </c>
      <c r="Q16" s="82">
        <f t="shared" si="5"/>
        <v>-9.2761983141738743E-5</v>
      </c>
      <c r="R16" s="83">
        <v>2.3159670576858746E-4</v>
      </c>
      <c r="S16" s="84">
        <f t="shared" si="6"/>
        <v>0.59562172333595043</v>
      </c>
      <c r="T16" s="85">
        <f>分析係数表!F19</f>
        <v>0.24001121547735876</v>
      </c>
      <c r="U16" s="86">
        <f t="shared" si="7"/>
        <v>0.14295589378258056</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投入係数表!R17</f>
        <v>2.0175462620619141E-2</v>
      </c>
      <c r="E17" s="77">
        <f t="shared" si="0"/>
        <v>2.0175462620619142</v>
      </c>
      <c r="F17" s="76">
        <f>分析係数表!C20</f>
        <v>0.1238117647058824</v>
      </c>
      <c r="G17" s="77">
        <f t="shared" si="1"/>
        <v>0.24979596308164229</v>
      </c>
      <c r="H17" s="77">
        <v>0.27556164716330128</v>
      </c>
      <c r="I17" s="77">
        <f t="shared" si="2"/>
        <v>0.27556164716330128</v>
      </c>
      <c r="J17" s="76">
        <f>分析係数表!G20</f>
        <v>0.1000078622533218</v>
      </c>
      <c r="K17" s="78">
        <f t="shared" si="3"/>
        <v>2.7558331251805897E-2</v>
      </c>
      <c r="L17" s="79"/>
      <c r="M17" s="80"/>
      <c r="N17" s="81">
        <f>分析係数表!H20</f>
        <v>5.0174366289460479E-4</v>
      </c>
      <c r="O17" s="82">
        <f t="shared" si="4"/>
        <v>7.600028959998166E-3</v>
      </c>
      <c r="P17" s="76">
        <f>分析係数表!C20</f>
        <v>0.1238117647058824</v>
      </c>
      <c r="Q17" s="82">
        <f t="shared" si="5"/>
        <v>9.4097299735318505E-4</v>
      </c>
      <c r="R17" s="83">
        <v>1.7342163494200456E-3</v>
      </c>
      <c r="S17" s="84">
        <f t="shared" si="6"/>
        <v>0.27729586351272134</v>
      </c>
      <c r="T17" s="85">
        <f>分析係数表!F20</f>
        <v>0.22289488167308752</v>
      </c>
      <c r="U17" s="86">
        <f t="shared" si="7"/>
        <v>6.1807828686104647E-2</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投入係数表!R18</f>
        <v>3.3686632158409335E-2</v>
      </c>
      <c r="E18" s="77">
        <f t="shared" si="0"/>
        <v>3.3686632158409333</v>
      </c>
      <c r="F18" s="76">
        <f>分析係数表!C21</f>
        <v>0.10123797610317908</v>
      </c>
      <c r="G18" s="77">
        <f t="shared" si="1"/>
        <v>0.34103664614496282</v>
      </c>
      <c r="H18" s="77">
        <v>0.35165563153600909</v>
      </c>
      <c r="I18" s="77">
        <f t="shared" si="2"/>
        <v>0.35165563153600909</v>
      </c>
      <c r="J18" s="76">
        <f>分析係数表!G21</f>
        <v>0.28509532062391679</v>
      </c>
      <c r="K18" s="78">
        <f t="shared" si="3"/>
        <v>0.10025537502196445</v>
      </c>
      <c r="L18" s="79"/>
      <c r="M18" s="80"/>
      <c r="N18" s="81">
        <f>分析係数表!H21</f>
        <v>8.3762165210504269E-4</v>
      </c>
      <c r="O18" s="82">
        <f t="shared" si="4"/>
        <v>1.2687651652228344E-2</v>
      </c>
      <c r="P18" s="76">
        <f>分析係数表!C21</f>
        <v>0.10123797610317908</v>
      </c>
      <c r="Q18" s="82">
        <f t="shared" si="5"/>
        <v>1.2844721747737537E-3</v>
      </c>
      <c r="R18" s="83">
        <v>2.9342391278248938E-3</v>
      </c>
      <c r="S18" s="84">
        <f t="shared" si="6"/>
        <v>0.35458987066383396</v>
      </c>
      <c r="T18" s="85">
        <f>分析係数表!F21</f>
        <v>0.42576545349508954</v>
      </c>
      <c r="U18" s="86">
        <f t="shared" si="7"/>
        <v>0.15097211708795241</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投入係数表!R19</f>
        <v>4.1017354549521177E-2</v>
      </c>
      <c r="E19" s="77">
        <f t="shared" si="0"/>
        <v>4.1017354549521174</v>
      </c>
      <c r="F19" s="76">
        <f>分析係数表!C22</f>
        <v>0.18558159091777837</v>
      </c>
      <c r="G19" s="77">
        <f t="shared" si="1"/>
        <v>0.76120659125387147</v>
      </c>
      <c r="H19" s="77">
        <v>0.78905915854856656</v>
      </c>
      <c r="I19" s="77">
        <f t="shared" si="2"/>
        <v>0.78905915854856656</v>
      </c>
      <c r="J19" s="76">
        <f>分析係数表!G22</f>
        <v>0.19466002478672587</v>
      </c>
      <c r="K19" s="78">
        <f t="shared" si="3"/>
        <v>0.15359827536125703</v>
      </c>
      <c r="L19" s="79"/>
      <c r="M19" s="80"/>
      <c r="N19" s="81">
        <f>分析係数表!H22</f>
        <v>4.1466418421041717E-5</v>
      </c>
      <c r="O19" s="82">
        <f t="shared" si="4"/>
        <v>6.281015669419972E-4</v>
      </c>
      <c r="P19" s="76">
        <f>分析係数表!C22</f>
        <v>0.18558159091777837</v>
      </c>
      <c r="Q19" s="82">
        <f t="shared" si="5"/>
        <v>1.1656408805104531E-4</v>
      </c>
      <c r="R19" s="83">
        <v>1.0635593467093608E-3</v>
      </c>
      <c r="S19" s="84">
        <f t="shared" si="6"/>
        <v>0.79012271789527588</v>
      </c>
      <c r="T19" s="85">
        <f>分析係数表!F22</f>
        <v>0.41305594660826944</v>
      </c>
      <c r="U19" s="86">
        <f t="shared" si="7"/>
        <v>0.32636488717693179</v>
      </c>
      <c r="V19" s="87">
        <f>分析係数表!D22</f>
        <v>3.1055601679721812E-2</v>
      </c>
      <c r="W19" s="167">
        <f t="shared" si="8"/>
        <v>0</v>
      </c>
      <c r="X19" s="76">
        <f>分析係数表!E22</f>
        <v>3.3855138031581015E-2</v>
      </c>
      <c r="Y19" s="166">
        <f t="shared" si="9"/>
        <v>0</v>
      </c>
    </row>
    <row r="20" spans="1:25" x14ac:dyDescent="0.2">
      <c r="A20" s="6" t="s">
        <v>8</v>
      </c>
      <c r="B20" s="5" t="s">
        <v>270</v>
      </c>
      <c r="C20" s="75">
        <f>最終需要_まとめ!C21</f>
        <v>100</v>
      </c>
      <c r="D20" s="76">
        <f>投入係数表!R20</f>
        <v>0.15253927824792995</v>
      </c>
      <c r="E20" s="77">
        <f t="shared" si="0"/>
        <v>15.253927824792996</v>
      </c>
      <c r="F20" s="76">
        <f>分析係数表!C23</f>
        <v>0</v>
      </c>
      <c r="G20" s="77">
        <f t="shared" si="1"/>
        <v>0</v>
      </c>
      <c r="H20" s="77">
        <v>0</v>
      </c>
      <c r="I20" s="77">
        <f t="shared" si="2"/>
        <v>100</v>
      </c>
      <c r="J20" s="76">
        <f>分析係数表!G23</f>
        <v>0.21585006253480496</v>
      </c>
      <c r="K20" s="78">
        <f t="shared" si="3"/>
        <v>21.585006253480497</v>
      </c>
      <c r="L20" s="79"/>
      <c r="M20" s="80"/>
      <c r="N20" s="81">
        <f>分析係数表!H23</f>
        <v>2.487985105262503E-5</v>
      </c>
      <c r="O20" s="82">
        <f t="shared" si="4"/>
        <v>3.7686094016519832E-4</v>
      </c>
      <c r="P20" s="76">
        <f>分析係数表!C23</f>
        <v>0</v>
      </c>
      <c r="Q20" s="82">
        <f t="shared" si="5"/>
        <v>0</v>
      </c>
      <c r="R20" s="83">
        <v>0</v>
      </c>
      <c r="S20" s="84">
        <f t="shared" si="6"/>
        <v>100</v>
      </c>
      <c r="T20" s="85">
        <f>分析係数表!F23</f>
        <v>0.4411214270716366</v>
      </c>
      <c r="U20" s="86">
        <f t="shared" si="7"/>
        <v>44.112142707163656</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投入係数表!R21</f>
        <v>5.7970220652005218E-3</v>
      </c>
      <c r="E21" s="77">
        <f t="shared" si="0"/>
        <v>0.57970220652005222</v>
      </c>
      <c r="F21" s="76">
        <f>分析係数表!C24</f>
        <v>0.34092150792205422</v>
      </c>
      <c r="G21" s="77">
        <f t="shared" si="1"/>
        <v>0.19763295039255829</v>
      </c>
      <c r="H21" s="77">
        <v>0.20797311793802906</v>
      </c>
      <c r="I21" s="77">
        <f t="shared" si="2"/>
        <v>0.20797311793802906</v>
      </c>
      <c r="J21" s="76">
        <f>分析係数表!G24</f>
        <v>0.20813165537270087</v>
      </c>
      <c r="K21" s="78">
        <f t="shared" si="3"/>
        <v>4.3285789309463939E-2</v>
      </c>
      <c r="L21" s="79"/>
      <c r="M21" s="80"/>
      <c r="N21" s="81">
        <f>分析係数表!H24</f>
        <v>3.0270485447360455E-4</v>
      </c>
      <c r="O21" s="82">
        <f t="shared" si="4"/>
        <v>4.5851414386765795E-3</v>
      </c>
      <c r="P21" s="76">
        <f>分析係数表!C24</f>
        <v>0.34092150792205422</v>
      </c>
      <c r="Q21" s="82">
        <f t="shared" si="5"/>
        <v>1.5631733333095167E-3</v>
      </c>
      <c r="R21" s="83">
        <v>5.3202444408021552E-3</v>
      </c>
      <c r="S21" s="84">
        <f t="shared" si="6"/>
        <v>0.2132933623788312</v>
      </c>
      <c r="T21" s="85">
        <f>分析係数表!F24</f>
        <v>0.39206195546950628</v>
      </c>
      <c r="U21" s="86">
        <f t="shared" si="7"/>
        <v>8.3624212742910584E-2</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投入係数表!R22</f>
        <v>9.8777604323574252E-3</v>
      </c>
      <c r="E22" s="77">
        <f t="shared" si="0"/>
        <v>0.98777604323574253</v>
      </c>
      <c r="F22" s="76">
        <f>分析係数表!C25</f>
        <v>1.146867511126326E-2</v>
      </c>
      <c r="G22" s="77">
        <f t="shared" si="1"/>
        <v>1.1328482522559863E-2</v>
      </c>
      <c r="H22" s="77">
        <v>1.2380863795574749E-2</v>
      </c>
      <c r="I22" s="77">
        <f t="shared" si="2"/>
        <v>1.2380863795574749E-2</v>
      </c>
      <c r="J22" s="76">
        <f>分析係数表!G25</f>
        <v>0.19668246445497631</v>
      </c>
      <c r="K22" s="78">
        <f t="shared" si="3"/>
        <v>2.4350988033950338E-3</v>
      </c>
      <c r="L22" s="79"/>
      <c r="M22" s="80"/>
      <c r="N22" s="81">
        <f>分析係数表!H25</f>
        <v>4.6442388631566723E-4</v>
      </c>
      <c r="O22" s="82">
        <f t="shared" si="4"/>
        <v>7.0347375497503686E-3</v>
      </c>
      <c r="P22" s="76">
        <f>分析係数表!C25</f>
        <v>1.146867511126326E-2</v>
      </c>
      <c r="Q22" s="82">
        <f t="shared" si="5"/>
        <v>8.067911945109114E-5</v>
      </c>
      <c r="R22" s="83">
        <v>1.9197903162781248E-4</v>
      </c>
      <c r="S22" s="84">
        <f t="shared" si="6"/>
        <v>1.2572842827202562E-2</v>
      </c>
      <c r="T22" s="85">
        <f>分析係数表!F25</f>
        <v>0.34834123222748814</v>
      </c>
      <c r="U22" s="86">
        <f t="shared" si="7"/>
        <v>4.3796395630302763E-3</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投入係数表!R23</f>
        <v>2.3690192534165915E-2</v>
      </c>
      <c r="E23" s="77">
        <f t="shared" si="0"/>
        <v>2.3690192534165915</v>
      </c>
      <c r="F23" s="76">
        <f>分析係数表!C26</f>
        <v>9.1946569835300251E-2</v>
      </c>
      <c r="G23" s="77">
        <f t="shared" si="1"/>
        <v>0.2178231942254395</v>
      </c>
      <c r="H23" s="77">
        <v>0.22356319542812481</v>
      </c>
      <c r="I23" s="77">
        <f t="shared" si="2"/>
        <v>0.22356319542812481</v>
      </c>
      <c r="J23" s="76">
        <f>分析係数表!G26</f>
        <v>0.19627813403747013</v>
      </c>
      <c r="K23" s="78">
        <f t="shared" si="3"/>
        <v>4.388056683808661E-2</v>
      </c>
      <c r="L23" s="79"/>
      <c r="M23" s="80"/>
      <c r="N23" s="81">
        <f>分析係数表!H26</f>
        <v>9.5289829531553863E-3</v>
      </c>
      <c r="O23" s="82">
        <f t="shared" si="4"/>
        <v>0.14433774008327094</v>
      </c>
      <c r="P23" s="76">
        <f>分析係数表!C26</f>
        <v>9.1946569835300251E-2</v>
      </c>
      <c r="Q23" s="82">
        <f t="shared" si="5"/>
        <v>1.3271360098435887E-2</v>
      </c>
      <c r="R23" s="83">
        <v>1.3853752856537721E-2</v>
      </c>
      <c r="S23" s="84">
        <f t="shared" si="6"/>
        <v>0.23741694828466253</v>
      </c>
      <c r="T23" s="85">
        <f>分析係数表!F26</f>
        <v>0.33471645919778698</v>
      </c>
      <c r="U23" s="86">
        <f t="shared" si="7"/>
        <v>7.9467360283386343E-2</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投入係数表!R24</f>
        <v>2.008417093455299E-4</v>
      </c>
      <c r="E24" s="77">
        <f t="shared" si="0"/>
        <v>2.0084170934552989E-2</v>
      </c>
      <c r="F24" s="76">
        <f>分析係数表!C27</f>
        <v>2.4623475974181241E-2</v>
      </c>
      <c r="G24" s="77">
        <f t="shared" si="1"/>
        <v>4.9454210046831471E-4</v>
      </c>
      <c r="H24" s="77">
        <v>5.8961324344533475E-4</v>
      </c>
      <c r="I24" s="77">
        <f t="shared" si="2"/>
        <v>5.8961324344533475E-4</v>
      </c>
      <c r="J24" s="76">
        <f>分析係数表!G27</f>
        <v>0.16949152542372881</v>
      </c>
      <c r="K24" s="78">
        <f t="shared" si="3"/>
        <v>9.9934448041582156E-5</v>
      </c>
      <c r="L24" s="79"/>
      <c r="M24" s="80"/>
      <c r="N24" s="81">
        <f>分析係数表!H27</f>
        <v>1.0092926243681554E-2</v>
      </c>
      <c r="O24" s="82">
        <f t="shared" si="4"/>
        <v>0.15287992139368212</v>
      </c>
      <c r="P24" s="76">
        <f>分析係数表!C27</f>
        <v>2.4623475974181241E-2</v>
      </c>
      <c r="Q24" s="82">
        <f t="shared" si="5"/>
        <v>3.7644350713720485E-3</v>
      </c>
      <c r="R24" s="83">
        <v>3.8036276215768429E-3</v>
      </c>
      <c r="S24" s="84">
        <f t="shared" si="6"/>
        <v>4.3932408650221777E-3</v>
      </c>
      <c r="T24" s="85">
        <f>分析係数表!F27</f>
        <v>0.31826741996233521</v>
      </c>
      <c r="U24" s="86">
        <f t="shared" si="7"/>
        <v>1.3982254353837062E-3</v>
      </c>
      <c r="V24" s="87">
        <f>分析係数表!D27</f>
        <v>0</v>
      </c>
      <c r="W24" s="167">
        <f t="shared" si="8"/>
        <v>0</v>
      </c>
      <c r="X24" s="76">
        <f>分析係数表!E27</f>
        <v>0</v>
      </c>
      <c r="Y24" s="166">
        <f t="shared" si="9"/>
        <v>0</v>
      </c>
    </row>
    <row r="25" spans="1:25" x14ac:dyDescent="0.2">
      <c r="A25" s="6" t="s">
        <v>13</v>
      </c>
      <c r="B25" s="5" t="s">
        <v>192</v>
      </c>
      <c r="C25" s="90"/>
      <c r="D25" s="76">
        <f>投入係数表!R25</f>
        <v>5.2949177918366972E-4</v>
      </c>
      <c r="E25" s="77">
        <f t="shared" si="0"/>
        <v>5.2949177918366973E-2</v>
      </c>
      <c r="F25" s="76">
        <f>分析係数表!C28</f>
        <v>0.10144304574762053</v>
      </c>
      <c r="G25" s="77">
        <f t="shared" si="1"/>
        <v>5.3713258778717993E-3</v>
      </c>
      <c r="H25" s="77">
        <v>9.7453564092461493E-3</v>
      </c>
      <c r="I25" s="77">
        <f t="shared" si="2"/>
        <v>9.7453564092461493E-3</v>
      </c>
      <c r="J25" s="76">
        <f>分析係数表!G28</f>
        <v>0.12483493265252223</v>
      </c>
      <c r="K25" s="78">
        <f t="shared" si="3"/>
        <v>1.2165609110230688E-3</v>
      </c>
      <c r="L25" s="79"/>
      <c r="M25" s="80"/>
      <c r="N25" s="81">
        <f>分析係数表!H28</f>
        <v>1.8805020753942421E-2</v>
      </c>
      <c r="O25" s="82">
        <f t="shared" si="4"/>
        <v>0.28484406060819573</v>
      </c>
      <c r="P25" s="76">
        <f>分析係数表!C28</f>
        <v>0.10144304574762053</v>
      </c>
      <c r="Q25" s="82">
        <f t="shared" si="5"/>
        <v>2.8895449071215194E-2</v>
      </c>
      <c r="R25" s="83">
        <v>3.1444647675459965E-2</v>
      </c>
      <c r="S25" s="84">
        <f t="shared" si="6"/>
        <v>4.1190004084706112E-2</v>
      </c>
      <c r="T25" s="85">
        <f>分析係数表!F28</f>
        <v>0.21348710273791707</v>
      </c>
      <c r="U25" s="86">
        <f t="shared" si="7"/>
        <v>8.7935346338068772E-3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投入係数表!R26</f>
        <v>3.1221756634623285E-3</v>
      </c>
      <c r="E26" s="77">
        <f t="shared" si="0"/>
        <v>0.31221756634623288</v>
      </c>
      <c r="F26" s="76">
        <f>分析係数表!C29</f>
        <v>0.10401376146788988</v>
      </c>
      <c r="G26" s="77">
        <f t="shared" si="1"/>
        <v>3.2474923472022146E-2</v>
      </c>
      <c r="H26" s="77">
        <v>4.0804108822293017E-2</v>
      </c>
      <c r="I26" s="77">
        <f t="shared" si="2"/>
        <v>4.0804108822293017E-2</v>
      </c>
      <c r="J26" s="76">
        <f>分析係数表!G29</f>
        <v>0.26193840067815766</v>
      </c>
      <c r="K26" s="78">
        <f t="shared" si="3"/>
        <v>1.0688163006008935E-2</v>
      </c>
      <c r="L26" s="79"/>
      <c r="M26" s="80"/>
      <c r="N26" s="81">
        <f>分析係数表!H29</f>
        <v>9.1640784710502205E-3</v>
      </c>
      <c r="O26" s="82">
        <f t="shared" si="4"/>
        <v>0.13881044629418138</v>
      </c>
      <c r="P26" s="76">
        <f>分析係数表!C29</f>
        <v>0.10401376146788988</v>
      </c>
      <c r="Q26" s="82">
        <f t="shared" si="5"/>
        <v>1.4438196650094321E-2</v>
      </c>
      <c r="R26" s="83">
        <v>2.0032034083953456E-2</v>
      </c>
      <c r="S26" s="84">
        <f t="shared" si="6"/>
        <v>6.0836142906246476E-2</v>
      </c>
      <c r="T26" s="85">
        <f>分析係数表!F29</f>
        <v>0.46764622774795139</v>
      </c>
      <c r="U26" s="86">
        <f t="shared" si="7"/>
        <v>2.8449792740841456E-2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投入係数表!R27</f>
        <v>1.6706378550105441E-3</v>
      </c>
      <c r="E27" s="77">
        <f t="shared" si="0"/>
        <v>0.16706378550105441</v>
      </c>
      <c r="F27" s="76">
        <f>分析係数表!C30</f>
        <v>1</v>
      </c>
      <c r="G27" s="77">
        <f t="shared" si="1"/>
        <v>0.16706378550105441</v>
      </c>
      <c r="H27" s="77">
        <v>0.20664938209601144</v>
      </c>
      <c r="I27" s="77">
        <f t="shared" si="2"/>
        <v>0.20664938209601144</v>
      </c>
      <c r="J27" s="76">
        <f>分析係数表!G30</f>
        <v>0.34450655250415957</v>
      </c>
      <c r="K27" s="78">
        <f t="shared" si="3"/>
        <v>7.1192066203011703E-2</v>
      </c>
      <c r="L27" s="79"/>
      <c r="M27" s="80"/>
      <c r="N27" s="81">
        <f>分析係数表!H30</f>
        <v>0</v>
      </c>
      <c r="O27" s="82">
        <f t="shared" si="4"/>
        <v>0</v>
      </c>
      <c r="P27" s="76">
        <f>分析係数表!C30</f>
        <v>1</v>
      </c>
      <c r="Q27" s="82">
        <f t="shared" si="5"/>
        <v>0</v>
      </c>
      <c r="R27" s="83">
        <v>5.7274592255119113E-2</v>
      </c>
      <c r="S27" s="84">
        <f t="shared" si="6"/>
        <v>0.26392397435113057</v>
      </c>
      <c r="T27" s="85">
        <f>分析係数表!F30</f>
        <v>0.44048531528668372</v>
      </c>
      <c r="U27" s="86">
        <f t="shared" si="7"/>
        <v>0.11625463505377238</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投入係数表!R28</f>
        <v>1.0881968979085074E-2</v>
      </c>
      <c r="E28" s="77">
        <f t="shared" si="0"/>
        <v>1.0881968979085075</v>
      </c>
      <c r="F28" s="76">
        <f>分析係数表!C31</f>
        <v>0.93997640825324391</v>
      </c>
      <c r="G28" s="77">
        <f t="shared" si="1"/>
        <v>1.0228794115683608</v>
      </c>
      <c r="H28" s="77">
        <v>1.2761440377654565</v>
      </c>
      <c r="I28" s="77">
        <f t="shared" si="2"/>
        <v>1.2761440377654565</v>
      </c>
      <c r="J28" s="76">
        <f>分析係数表!G31</f>
        <v>7.0890110114609078E-2</v>
      </c>
      <c r="K28" s="78">
        <f t="shared" si="3"/>
        <v>9.0465991359295062E-2</v>
      </c>
      <c r="L28" s="79"/>
      <c r="M28" s="80"/>
      <c r="N28" s="81">
        <f>分析係数表!H31</f>
        <v>0.11755729622365327</v>
      </c>
      <c r="O28" s="82">
        <f t="shared" si="4"/>
        <v>1.780667942280562</v>
      </c>
      <c r="P28" s="76">
        <f>分析係数表!C31</f>
        <v>0.93997640825324391</v>
      </c>
      <c r="Q28" s="82">
        <f t="shared" si="5"/>
        <v>1.6737858566765773</v>
      </c>
      <c r="R28" s="83">
        <v>1.9303092784634497</v>
      </c>
      <c r="S28" s="84">
        <f t="shared" si="6"/>
        <v>3.2064533162289059</v>
      </c>
      <c r="T28" s="85">
        <f>分析係数表!F31</f>
        <v>0.34466485525751295</v>
      </c>
      <c r="U28" s="86">
        <f t="shared" si="7"/>
        <v>1.1051517681280083</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投入係数表!R29</f>
        <v>5.4775011639689977E-4</v>
      </c>
      <c r="E29" s="77">
        <f t="shared" si="0"/>
        <v>5.477501163968998E-2</v>
      </c>
      <c r="F29" s="76">
        <f>分析係数表!C32</f>
        <v>1</v>
      </c>
      <c r="G29" s="77">
        <f t="shared" si="1"/>
        <v>5.477501163968998E-2</v>
      </c>
      <c r="H29" s="77">
        <v>7.0465571062193186E-2</v>
      </c>
      <c r="I29" s="77">
        <f t="shared" si="2"/>
        <v>7.0465571062193186E-2</v>
      </c>
      <c r="J29" s="76">
        <f>分析係数表!G32</f>
        <v>0.14022787028921999</v>
      </c>
      <c r="K29" s="78">
        <f t="shared" si="3"/>
        <v>9.8812369587650394E-3</v>
      </c>
      <c r="L29" s="79"/>
      <c r="M29" s="80"/>
      <c r="N29" s="81">
        <f>分析係数表!H32</f>
        <v>5.7721254442090076E-3</v>
      </c>
      <c r="O29" s="82">
        <f t="shared" si="4"/>
        <v>8.7431738118326011E-2</v>
      </c>
      <c r="P29" s="76">
        <f>分析係数表!C32</f>
        <v>1</v>
      </c>
      <c r="Q29" s="82">
        <f t="shared" si="5"/>
        <v>8.7431738118326011E-2</v>
      </c>
      <c r="R29" s="83">
        <v>0.11434738841590343</v>
      </c>
      <c r="S29" s="84">
        <f t="shared" si="6"/>
        <v>0.18481295947809662</v>
      </c>
      <c r="T29" s="85">
        <f>分析係数表!F32</f>
        <v>0.48261758691206547</v>
      </c>
      <c r="U29" s="86">
        <f t="shared" si="7"/>
        <v>8.9193984533396331E-2</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投入係数表!R30</f>
        <v>2.7387505819844987E-5</v>
      </c>
      <c r="E30" s="77">
        <f t="shared" si="0"/>
        <v>2.7387505819844987E-3</v>
      </c>
      <c r="F30" s="76">
        <f>分析係数表!C33</f>
        <v>0.67109402306885713</v>
      </c>
      <c r="G30" s="77">
        <f t="shared" si="1"/>
        <v>1.8379591462461509E-3</v>
      </c>
      <c r="H30" s="77">
        <v>1.8249227051882734E-2</v>
      </c>
      <c r="I30" s="77">
        <f t="shared" si="2"/>
        <v>1.8249227051882734E-2</v>
      </c>
      <c r="J30" s="76">
        <f>分析係数表!G33</f>
        <v>0.50883575883575882</v>
      </c>
      <c r="K30" s="78">
        <f t="shared" si="3"/>
        <v>9.2858592951108095E-3</v>
      </c>
      <c r="L30" s="79"/>
      <c r="M30" s="80"/>
      <c r="N30" s="81">
        <f>分析係数表!H33</f>
        <v>8.6664814499977198E-4</v>
      </c>
      <c r="O30" s="82">
        <f t="shared" si="4"/>
        <v>1.3127322749087742E-2</v>
      </c>
      <c r="P30" s="76">
        <f>分析係数表!C33</f>
        <v>0.67109402306885713</v>
      </c>
      <c r="Q30" s="82">
        <f t="shared" si="5"/>
        <v>8.8096678358086222E-3</v>
      </c>
      <c r="R30" s="83">
        <v>3.8142220970085808E-2</v>
      </c>
      <c r="S30" s="84">
        <f t="shared" si="6"/>
        <v>5.6391448021968542E-2</v>
      </c>
      <c r="T30" s="85">
        <f>分析係数表!F33</f>
        <v>0.64656964656964655</v>
      </c>
      <c r="U30" s="86">
        <f t="shared" si="7"/>
        <v>3.6460998617114791E-2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投入係数表!R31</f>
        <v>4.1492071317065157E-2</v>
      </c>
      <c r="E31" s="77">
        <f t="shared" si="0"/>
        <v>4.1492071317065156</v>
      </c>
      <c r="F31" s="76">
        <f>分析係数表!C34</f>
        <v>0.15699510206111233</v>
      </c>
      <c r="G31" s="77">
        <f t="shared" si="1"/>
        <v>0.65140519711495959</v>
      </c>
      <c r="H31" s="77">
        <v>0.69042567721772685</v>
      </c>
      <c r="I31" s="77">
        <f t="shared" si="2"/>
        <v>0.69042567721772685</v>
      </c>
      <c r="J31" s="76">
        <f>分析係数表!G34</f>
        <v>0.42474206923151092</v>
      </c>
      <c r="K31" s="78">
        <f t="shared" si="3"/>
        <v>0.29325283079202458</v>
      </c>
      <c r="L31" s="79"/>
      <c r="M31" s="80"/>
      <c r="N31" s="81">
        <f>分析係数表!H34</f>
        <v>0.14441094879311989</v>
      </c>
      <c r="O31" s="82">
        <f t="shared" si="4"/>
        <v>2.1874265170321996</v>
      </c>
      <c r="P31" s="76">
        <f>分析係数表!C34</f>
        <v>0.15699510206111233</v>
      </c>
      <c r="Q31" s="82">
        <f t="shared" si="5"/>
        <v>0.34341524929265366</v>
      </c>
      <c r="R31" s="83">
        <v>0.37308016562695573</v>
      </c>
      <c r="S31" s="84">
        <f t="shared" si="6"/>
        <v>1.0635058428446826</v>
      </c>
      <c r="T31" s="85">
        <f>分析係数表!F34</f>
        <v>0.69954681322919676</v>
      </c>
      <c r="U31" s="86">
        <f t="shared" si="7"/>
        <v>0.74397212321262873</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投入係数表!R32</f>
        <v>6.4725805420900321E-3</v>
      </c>
      <c r="E32" s="77">
        <f t="shared" si="0"/>
        <v>0.64725805420900318</v>
      </c>
      <c r="F32" s="76">
        <f>分析係数表!C35</f>
        <v>0.39629748357108507</v>
      </c>
      <c r="G32" s="77">
        <f t="shared" si="1"/>
        <v>0.25650673810414493</v>
      </c>
      <c r="H32" s="77">
        <v>0.30226993396371982</v>
      </c>
      <c r="I32" s="77">
        <f t="shared" si="2"/>
        <v>0.30226993396371982</v>
      </c>
      <c r="J32" s="76">
        <f>分析係数表!G35</f>
        <v>0.3138388625592417</v>
      </c>
      <c r="K32" s="78">
        <f t="shared" si="3"/>
        <v>9.4864052261030923E-2</v>
      </c>
      <c r="L32" s="79"/>
      <c r="M32" s="80"/>
      <c r="N32" s="81">
        <f>分析係数表!H35</f>
        <v>5.4188315592617317E-2</v>
      </c>
      <c r="O32" s="82">
        <f t="shared" si="4"/>
        <v>0.8208031276798019</v>
      </c>
      <c r="P32" s="76">
        <f>分析係数表!C35</f>
        <v>0.39629748357108507</v>
      </c>
      <c r="Q32" s="82">
        <f t="shared" si="5"/>
        <v>0.32528221400678153</v>
      </c>
      <c r="R32" s="83">
        <v>0.42988944741656826</v>
      </c>
      <c r="S32" s="84">
        <f t="shared" si="6"/>
        <v>0.73215938138028802</v>
      </c>
      <c r="T32" s="85">
        <f>分析係数表!F35</f>
        <v>0.64417061611374404</v>
      </c>
      <c r="U32" s="86">
        <f t="shared" si="7"/>
        <v>0.47163555979719785</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投入係数表!R33</f>
        <v>1.6523795177973142E-3</v>
      </c>
      <c r="E33" s="77">
        <f t="shared" si="0"/>
        <v>0.16523795177973141</v>
      </c>
      <c r="F33" s="76">
        <f>分析係数表!C36</f>
        <v>0.84710123832769779</v>
      </c>
      <c r="G33" s="77">
        <f t="shared" si="1"/>
        <v>0.1399732735713429</v>
      </c>
      <c r="H33" s="77">
        <v>0.19599118332129184</v>
      </c>
      <c r="I33" s="77">
        <f t="shared" si="2"/>
        <v>0.19599118332129184</v>
      </c>
      <c r="J33" s="76">
        <f>分析係数表!G36</f>
        <v>4.8807645912591631E-2</v>
      </c>
      <c r="K33" s="78">
        <f t="shared" si="3"/>
        <v>9.565868277535446E-3</v>
      </c>
      <c r="L33" s="79"/>
      <c r="M33" s="80"/>
      <c r="N33" s="81">
        <f>分析係数表!H36</f>
        <v>0.16462168113153564</v>
      </c>
      <c r="O33" s="82">
        <f t="shared" si="4"/>
        <v>2.4935632207597291</v>
      </c>
      <c r="P33" s="76">
        <f>分析係数表!C36</f>
        <v>0.84710123832769779</v>
      </c>
      <c r="Q33" s="82">
        <f t="shared" si="5"/>
        <v>2.112300492153969</v>
      </c>
      <c r="R33" s="83">
        <v>2.1926977326649215</v>
      </c>
      <c r="S33" s="84">
        <f t="shared" si="6"/>
        <v>2.3886889159862132</v>
      </c>
      <c r="T33" s="85">
        <f>分析係数表!F36</f>
        <v>0.84954068850329401</v>
      </c>
      <c r="U33" s="86">
        <f t="shared" si="7"/>
        <v>2.0292884263071147</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投入係数表!R34</f>
        <v>1.3702882078529108E-2</v>
      </c>
      <c r="E34" s="77">
        <f t="shared" si="0"/>
        <v>1.3702882078529108</v>
      </c>
      <c r="F34" s="76">
        <f>分析係数表!C37</f>
        <v>0.28253997483350213</v>
      </c>
      <c r="G34" s="77">
        <f t="shared" si="1"/>
        <v>0.38716119576140617</v>
      </c>
      <c r="H34" s="77">
        <v>0.44828155819936288</v>
      </c>
      <c r="I34" s="77">
        <f t="shared" si="2"/>
        <v>0.44828155819936288</v>
      </c>
      <c r="J34" s="76">
        <f>分析係数表!G37</f>
        <v>0.45113451763349577</v>
      </c>
      <c r="K34" s="78">
        <f t="shared" si="3"/>
        <v>0.20223528452226144</v>
      </c>
      <c r="L34" s="79"/>
      <c r="M34" s="80"/>
      <c r="N34" s="81">
        <f>分析係数表!H37</f>
        <v>4.3875617331304247E-2</v>
      </c>
      <c r="O34" s="82">
        <f t="shared" si="4"/>
        <v>0.66459426798132726</v>
      </c>
      <c r="P34" s="76">
        <f>分析係数表!C37</f>
        <v>0.28253997483350213</v>
      </c>
      <c r="Q34" s="82">
        <f t="shared" si="5"/>
        <v>0.18777444774993396</v>
      </c>
      <c r="R34" s="83">
        <v>0.23069235463902557</v>
      </c>
      <c r="S34" s="84">
        <f t="shared" si="6"/>
        <v>0.67897391283838848</v>
      </c>
      <c r="T34" s="85">
        <f>分析係数表!F37</f>
        <v>0.69774144526541948</v>
      </c>
      <c r="U34" s="86">
        <f t="shared" si="7"/>
        <v>0.47374823924137416</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投入係数表!R35</f>
        <v>9.7225645660449708E-3</v>
      </c>
      <c r="E35" s="77">
        <f t="shared" si="0"/>
        <v>0.97225645660449711</v>
      </c>
      <c r="F35" s="76">
        <f>分析係数表!C38</f>
        <v>4.1342922192909581E-2</v>
      </c>
      <c r="G35" s="77">
        <f t="shared" si="1"/>
        <v>4.0195923036953692E-2</v>
      </c>
      <c r="H35" s="77">
        <v>4.7717415381771162E-2</v>
      </c>
      <c r="I35" s="77">
        <f t="shared" si="2"/>
        <v>4.7717415381771162E-2</v>
      </c>
      <c r="J35" s="76">
        <f>分析係数表!G38</f>
        <v>0.30500268961807425</v>
      </c>
      <c r="K35" s="78">
        <f t="shared" si="3"/>
        <v>1.4553940033063073E-2</v>
      </c>
      <c r="L35" s="79"/>
      <c r="M35" s="80"/>
      <c r="N35" s="81">
        <f>分析係数表!H38</f>
        <v>3.9185765407884425E-2</v>
      </c>
      <c r="O35" s="82">
        <f t="shared" si="4"/>
        <v>0.59355598076018734</v>
      </c>
      <c r="P35" s="76">
        <f>分析係数表!C38</f>
        <v>4.1342922192909581E-2</v>
      </c>
      <c r="Q35" s="82">
        <f t="shared" si="5"/>
        <v>2.4539338729704561E-2</v>
      </c>
      <c r="R35" s="83">
        <v>2.9732555793493699E-2</v>
      </c>
      <c r="S35" s="84">
        <f t="shared" si="6"/>
        <v>7.7449971175264865E-2</v>
      </c>
      <c r="T35" s="85">
        <f>分析係数表!F38</f>
        <v>0.49596557288864979</v>
      </c>
      <c r="U35" s="86">
        <f t="shared" si="7"/>
        <v>3.8412519324149651E-2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投入係数表!R36</f>
        <v>0</v>
      </c>
      <c r="E36" s="77">
        <f t="shared" si="0"/>
        <v>0</v>
      </c>
      <c r="F36" s="76">
        <f>分析係数表!C39</f>
        <v>1</v>
      </c>
      <c r="G36" s="77">
        <f t="shared" si="1"/>
        <v>0</v>
      </c>
      <c r="H36" s="77">
        <v>2.7256706797038753E-2</v>
      </c>
      <c r="I36" s="77">
        <f t="shared" si="2"/>
        <v>2.7256706797038753E-2</v>
      </c>
      <c r="J36" s="76">
        <f>分析係数表!G39</f>
        <v>0.35079793048167313</v>
      </c>
      <c r="K36" s="78">
        <f t="shared" si="3"/>
        <v>9.5615963361469474E-3</v>
      </c>
      <c r="L36" s="79"/>
      <c r="M36" s="80"/>
      <c r="N36" s="81">
        <f>分析係数表!H39</f>
        <v>3.4624459381569837E-3</v>
      </c>
      <c r="O36" s="82">
        <f t="shared" si="4"/>
        <v>5.2446480839656771E-2</v>
      </c>
      <c r="P36" s="76">
        <f>分析係数表!C39</f>
        <v>1</v>
      </c>
      <c r="Q36" s="82">
        <f t="shared" si="5"/>
        <v>5.2446480839656771E-2</v>
      </c>
      <c r="R36" s="83">
        <v>6.5018947600572002E-2</v>
      </c>
      <c r="S36" s="84">
        <f t="shared" si="6"/>
        <v>9.2275654397610762E-2</v>
      </c>
      <c r="T36" s="85">
        <f>分析係数表!F39</f>
        <v>0.70145012023609998</v>
      </c>
      <c r="U36" s="86">
        <f t="shared" si="7"/>
        <v>6.4726768872068879E-2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投入係数表!R37</f>
        <v>7.3033348852919971E-5</v>
      </c>
      <c r="E37" s="77">
        <f t="shared" si="0"/>
        <v>7.3033348852919967E-3</v>
      </c>
      <c r="F37" s="76">
        <f>分析係数表!C40</f>
        <v>0.65368852459016391</v>
      </c>
      <c r="G37" s="77">
        <f t="shared" si="1"/>
        <v>4.7741062057543989E-3</v>
      </c>
      <c r="H37" s="77">
        <v>5.878603992650438E-3</v>
      </c>
      <c r="I37" s="77">
        <f t="shared" si="2"/>
        <v>5.878603992650438E-3</v>
      </c>
      <c r="J37" s="76">
        <f>分析係数表!G40</f>
        <v>0.54296393832561696</v>
      </c>
      <c r="K37" s="78">
        <f t="shared" si="3"/>
        <v>3.1918699757061781E-3</v>
      </c>
      <c r="L37" s="79"/>
      <c r="M37" s="80"/>
      <c r="N37" s="81">
        <f>分析係数表!H40</f>
        <v>2.8732081323939809E-2</v>
      </c>
      <c r="O37" s="82">
        <f t="shared" si="4"/>
        <v>0.4352115757341099</v>
      </c>
      <c r="P37" s="76">
        <f>分析係数表!C40</f>
        <v>0.65368852459016391</v>
      </c>
      <c r="Q37" s="82">
        <f t="shared" si="5"/>
        <v>0.28449281282619071</v>
      </c>
      <c r="R37" s="83">
        <v>0.28495520355310222</v>
      </c>
      <c r="S37" s="84">
        <f t="shared" si="6"/>
        <v>0.29083380754575267</v>
      </c>
      <c r="T37" s="85">
        <f>分析係数表!F40</f>
        <v>0.73971031729176395</v>
      </c>
      <c r="U37" s="86">
        <f t="shared" si="7"/>
        <v>0.21513276805884052</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投入係数表!R38</f>
        <v>0</v>
      </c>
      <c r="E38" s="77">
        <f t="shared" si="0"/>
        <v>0</v>
      </c>
      <c r="F38" s="76">
        <f>分析係数表!C41</f>
        <v>0.74623649477748177</v>
      </c>
      <c r="G38" s="77">
        <f t="shared" si="1"/>
        <v>0</v>
      </c>
      <c r="H38" s="77">
        <v>5.4921439426544063E-4</v>
      </c>
      <c r="I38" s="77">
        <f t="shared" si="2"/>
        <v>5.4921439426544063E-4</v>
      </c>
      <c r="J38" s="76">
        <f>分析係数表!G41</f>
        <v>0.4504064389540704</v>
      </c>
      <c r="K38" s="78">
        <f t="shared" si="3"/>
        <v>2.4736969954341391E-4</v>
      </c>
      <c r="L38" s="79"/>
      <c r="M38" s="80"/>
      <c r="N38" s="81">
        <f>分析係数表!H41</f>
        <v>4.8308377460513606E-2</v>
      </c>
      <c r="O38" s="82">
        <f t="shared" si="4"/>
        <v>0.73173832548742679</v>
      </c>
      <c r="P38" s="76">
        <f>分析係数表!C41</f>
        <v>0.74623649477748177</v>
      </c>
      <c r="Q38" s="82">
        <f t="shared" si="5"/>
        <v>0.5460498431060814</v>
      </c>
      <c r="R38" s="83">
        <v>0.55490963990303965</v>
      </c>
      <c r="S38" s="84">
        <f t="shared" si="6"/>
        <v>0.55545885429730513</v>
      </c>
      <c r="T38" s="85">
        <f>分析係数表!F41</f>
        <v>0.55435870740399629</v>
      </c>
      <c r="U38" s="86">
        <f t="shared" si="7"/>
        <v>0.30792345248435876</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投入係数表!R39</f>
        <v>1.6706378550105441E-3</v>
      </c>
      <c r="E39" s="77">
        <f>$C$20*D39</f>
        <v>0.16706378550105441</v>
      </c>
      <c r="F39" s="76">
        <f>分析係数表!C42</f>
        <v>0.40538573508005826</v>
      </c>
      <c r="G39" s="77">
        <f>E39*F39</f>
        <v>6.7725275490602116E-2</v>
      </c>
      <c r="H39" s="77">
        <v>7.2463446759343769E-2</v>
      </c>
      <c r="I39" s="77">
        <f>C39+H39</f>
        <v>7.2463446759343769E-2</v>
      </c>
      <c r="J39" s="76">
        <f>分析係数表!G42</f>
        <v>0.48634204275534443</v>
      </c>
      <c r="K39" s="78">
        <f>I39*J39</f>
        <v>3.5242020722032391E-2</v>
      </c>
      <c r="L39" s="79"/>
      <c r="M39" s="80"/>
      <c r="N39" s="81">
        <f>分析係数表!H42</f>
        <v>1.1287159094207556E-2</v>
      </c>
      <c r="O39" s="82">
        <f t="shared" si="4"/>
        <v>0.17096924652161163</v>
      </c>
      <c r="P39" s="76">
        <f>分析係数表!C42</f>
        <v>0.40538573508005826</v>
      </c>
      <c r="Q39" s="82">
        <f>O39*P39</f>
        <v>6.9308493677247229E-2</v>
      </c>
      <c r="R39" s="83">
        <v>7.2570291568620243E-2</v>
      </c>
      <c r="S39" s="84">
        <f>I39+R39</f>
        <v>0.14503373832796401</v>
      </c>
      <c r="T39" s="85">
        <f>分析係数表!F42</f>
        <v>0.55819477434679332</v>
      </c>
      <c r="U39" s="86">
        <f>S39*T39</f>
        <v>8.0957074838649737E-2</v>
      </c>
      <c r="V39" s="87">
        <f>分析係数表!D42</f>
        <v>0.21199524940617578</v>
      </c>
      <c r="W39" s="167">
        <f>ROUND(S39*V39,0)</f>
        <v>0</v>
      </c>
      <c r="X39" s="76">
        <f>分析係数表!E42</f>
        <v>0.14608076009501186</v>
      </c>
      <c r="Y39" s="166">
        <f>ROUND(S39*X39,0)</f>
        <v>0</v>
      </c>
    </row>
    <row r="40" spans="1:25" x14ac:dyDescent="0.2">
      <c r="A40" s="6" t="s">
        <v>195</v>
      </c>
      <c r="B40" s="5" t="s">
        <v>41</v>
      </c>
      <c r="C40" s="90"/>
      <c r="D40" s="76">
        <f>投入係数表!R40</f>
        <v>3.1048302431097598E-2</v>
      </c>
      <c r="E40" s="77">
        <f>$C$20*D40</f>
        <v>3.1048302431097596</v>
      </c>
      <c r="F40" s="76">
        <f>分析係数表!C43</f>
        <v>0.69968719053083295</v>
      </c>
      <c r="G40" s="77">
        <f>E40*F40</f>
        <v>2.1724099498766307</v>
      </c>
      <c r="H40" s="77">
        <v>2.7251728725293387</v>
      </c>
      <c r="I40" s="77">
        <f>C40+H40</f>
        <v>2.7251728725293387</v>
      </c>
      <c r="J40" s="76">
        <f>分析係数表!G43</f>
        <v>0.42616397779886694</v>
      </c>
      <c r="K40" s="78">
        <f>I40*J40</f>
        <v>1.1613705115466675</v>
      </c>
      <c r="L40" s="79"/>
      <c r="M40" s="80"/>
      <c r="N40" s="81">
        <f>分析係数表!H43</f>
        <v>3.1178600010781269E-2</v>
      </c>
      <c r="O40" s="82">
        <f t="shared" si="4"/>
        <v>0.4722695681836877</v>
      </c>
      <c r="P40" s="76">
        <f>分析係数表!C43</f>
        <v>0.69968719053083295</v>
      </c>
      <c r="Q40" s="82">
        <f>O40*P40</f>
        <v>0.33044096733565409</v>
      </c>
      <c r="R40" s="83">
        <v>0.68533952041237212</v>
      </c>
      <c r="S40" s="84">
        <f>I40+R40</f>
        <v>3.4105123929417109</v>
      </c>
      <c r="T40" s="85">
        <f>分析係数表!F43</f>
        <v>0.68219595663301991</v>
      </c>
      <c r="U40" s="86">
        <f>S40*T40</f>
        <v>2.3266377645116405</v>
      </c>
      <c r="V40" s="87">
        <f>分析係数表!D43</f>
        <v>0.16164840537198402</v>
      </c>
      <c r="W40" s="167">
        <f>ROUND(S40*V40,0)</f>
        <v>1</v>
      </c>
      <c r="X40" s="76">
        <f>分析係数表!E43</f>
        <v>0.1317976591033273</v>
      </c>
      <c r="Y40" s="166">
        <f>ROUND(S40*X40,0)</f>
        <v>0</v>
      </c>
    </row>
    <row r="41" spans="1:25" x14ac:dyDescent="0.2">
      <c r="A41" s="6" t="s">
        <v>341</v>
      </c>
      <c r="B41" s="5" t="s">
        <v>42</v>
      </c>
      <c r="C41" s="90"/>
      <c r="D41" s="76">
        <f>投入係数表!R41</f>
        <v>1.3693752909922494E-4</v>
      </c>
      <c r="E41" s="77">
        <f>$C$20*D41</f>
        <v>1.3693752909922495E-2</v>
      </c>
      <c r="F41" s="76">
        <f>分析係数表!C44</f>
        <v>0.39267545462210851</v>
      </c>
      <c r="G41" s="77">
        <f>E41*F41</f>
        <v>5.3772006493866369E-3</v>
      </c>
      <c r="H41" s="77">
        <v>7.6017324473148292E-3</v>
      </c>
      <c r="I41" s="77">
        <f>C41+H41</f>
        <v>7.6017324473148292E-3</v>
      </c>
      <c r="J41" s="76">
        <f>分析係数表!G44</f>
        <v>0.27061110819189743</v>
      </c>
      <c r="K41" s="78">
        <f>I41*J41</f>
        <v>2.0571132417461706E-3</v>
      </c>
      <c r="L41" s="79"/>
      <c r="M41" s="80"/>
      <c r="N41" s="81">
        <f>分析係数表!H44</f>
        <v>0.10303160985076236</v>
      </c>
      <c r="O41" s="82">
        <f t="shared" si="4"/>
        <v>1.5606439633807805</v>
      </c>
      <c r="P41" s="76">
        <f>分析係数表!C44</f>
        <v>0.39267545462210851</v>
      </c>
      <c r="Q41" s="82">
        <f>O41*P41</f>
        <v>0.61282657782379724</v>
      </c>
      <c r="R41" s="83">
        <v>0.62080874635934058</v>
      </c>
      <c r="S41" s="84">
        <f>I41+R41</f>
        <v>0.62841047880665546</v>
      </c>
      <c r="T41" s="85">
        <f>分析係数表!F44</f>
        <v>0.47233461194892545</v>
      </c>
      <c r="U41" s="86">
        <f>S41*T41</f>
        <v>0.29682001965178006</v>
      </c>
      <c r="V41" s="87">
        <f>分析係数表!D44</f>
        <v>0.22804897272870581</v>
      </c>
      <c r="W41" s="167">
        <f>ROUND(S41*V41,0)</f>
        <v>0</v>
      </c>
      <c r="X41" s="76">
        <f>分析係数表!E44</f>
        <v>0.15248804581997794</v>
      </c>
      <c r="Y41" s="166">
        <f>ROUND(S41*X41,0)</f>
        <v>0</v>
      </c>
    </row>
    <row r="42" spans="1:25" x14ac:dyDescent="0.2">
      <c r="A42" s="6" t="s">
        <v>342</v>
      </c>
      <c r="B42" s="5" t="s">
        <v>279</v>
      </c>
      <c r="C42" s="90"/>
      <c r="D42" s="76">
        <f>投入係数表!R42</f>
        <v>1.5428294945179343E-3</v>
      </c>
      <c r="E42" s="77">
        <f>$C$20*D42</f>
        <v>0.15428294945179344</v>
      </c>
      <c r="F42" s="76">
        <f>分析係数表!C45</f>
        <v>1</v>
      </c>
      <c r="G42" s="77">
        <f>E42*F42</f>
        <v>0.15428294945179344</v>
      </c>
      <c r="H42" s="77">
        <v>0.174698153670586</v>
      </c>
      <c r="I42" s="77">
        <f>C42+H42</f>
        <v>0.174698153670586</v>
      </c>
      <c r="J42" s="76">
        <f>分析係数表!G45</f>
        <v>0</v>
      </c>
      <c r="K42" s="78">
        <f>I42*J42</f>
        <v>0</v>
      </c>
      <c r="L42" s="79"/>
      <c r="M42" s="80"/>
      <c r="N42" s="81">
        <f>分析係数表!H45</f>
        <v>0</v>
      </c>
      <c r="O42" s="82">
        <f t="shared" si="4"/>
        <v>0</v>
      </c>
      <c r="P42" s="76">
        <f>分析係数表!C45</f>
        <v>1</v>
      </c>
      <c r="Q42" s="82">
        <f>O42*P42</f>
        <v>0</v>
      </c>
      <c r="R42" s="83">
        <v>1.5821648318176857E-2</v>
      </c>
      <c r="S42" s="84">
        <f>I42+R42</f>
        <v>0.19051980198876287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6.8925222979943218E-3</v>
      </c>
      <c r="E43" s="77">
        <f>$C$20*D43</f>
        <v>0.68925222979943213</v>
      </c>
      <c r="F43" s="76">
        <f>分析係数表!C46</f>
        <v>0.19269273551809707</v>
      </c>
      <c r="G43" s="77">
        <f>E43*F43</f>
        <v>0.13281389762200063</v>
      </c>
      <c r="H43" s="77">
        <v>0.14373454962830948</v>
      </c>
      <c r="I43" s="77">
        <f>C43+H43</f>
        <v>0.14373454962830948</v>
      </c>
      <c r="J43" s="76">
        <f>分析係数表!G46</f>
        <v>9.3043863535666807E-3</v>
      </c>
      <c r="K43" s="78">
        <f>I43*J43</f>
        <v>1.3373617820976954E-3</v>
      </c>
      <c r="L43" s="79"/>
      <c r="M43" s="80"/>
      <c r="N43" s="81">
        <f>分析係数表!H46</f>
        <v>2.0061453232099985E-2</v>
      </c>
      <c r="O43" s="82">
        <f t="shared" si="4"/>
        <v>0.30387553808653828</v>
      </c>
      <c r="P43" s="76">
        <f>分析係数表!C46</f>
        <v>0.19269273551809707</v>
      </c>
      <c r="Q43" s="82">
        <f>O43*P43</f>
        <v>5.8554608690928753E-2</v>
      </c>
      <c r="R43" s="83">
        <v>6.6299199718190871E-2</v>
      </c>
      <c r="S43" s="84">
        <f>I43+R43</f>
        <v>0.21003374934650035</v>
      </c>
      <c r="T43" s="85">
        <f>分析係数表!F46</f>
        <v>0.3136907399202481</v>
      </c>
      <c r="U43" s="86">
        <f>S43*T43</f>
        <v>6.5885642240727613E-2</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92">
        <f>投入係数表!R44</f>
        <v>0.54729365796656904</v>
      </c>
      <c r="E44" s="91">
        <f>SUM(E5:E43)</f>
        <v>54.7293657966569</v>
      </c>
      <c r="F44" s="92">
        <f>分析係数表!C47</f>
        <v>0.36342947545192861</v>
      </c>
      <c r="G44" s="91">
        <f>SUM(G5:G43)</f>
        <v>8.1538841172264362</v>
      </c>
      <c r="H44" s="91">
        <f>SUM(H5:H43)</f>
        <v>9.5685393562417769</v>
      </c>
      <c r="I44" s="91">
        <f>SUM(I6:I43)</f>
        <v>109.5685222678663</v>
      </c>
      <c r="J44" s="92">
        <f>分析係数表!G47</f>
        <v>0.22147530218644357</v>
      </c>
      <c r="K44" s="93">
        <f>SUM(K5:K43)</f>
        <v>24.14543237760336</v>
      </c>
      <c r="L44" s="94">
        <f>最終需要_まとめ!$L$33</f>
        <v>0.62733333333333341</v>
      </c>
      <c r="M44" s="91">
        <f>K44*L44</f>
        <v>15.14723457821651</v>
      </c>
      <c r="N44" s="95">
        <f>分析係数表!H47</f>
        <v>1</v>
      </c>
      <c r="O44" s="96">
        <f>SUM(O5:O43)</f>
        <v>15.14723457821651</v>
      </c>
      <c r="P44" s="92">
        <f>分析係数表!C47</f>
        <v>0.36342947545192861</v>
      </c>
      <c r="Q44" s="96">
        <f>SUM(Q5:Q43)</f>
        <v>6.9499596930306851</v>
      </c>
      <c r="R44" s="91">
        <f>SUM(R5:R43)</f>
        <v>8.0680605119063635</v>
      </c>
      <c r="S44" s="97">
        <f>SUM(S5:S43)</f>
        <v>117.63659986814811</v>
      </c>
      <c r="T44" s="98">
        <f>分析係数表!F47</f>
        <v>0.45852567064717759</v>
      </c>
      <c r="U44" s="99">
        <f>SUM(U5:U43)</f>
        <v>53.820135746408539</v>
      </c>
      <c r="V44" s="100">
        <f>分析係数表!D47</f>
        <v>5.1302381010287716E-2</v>
      </c>
      <c r="W44" s="164">
        <f>SUM(W5:W43)</f>
        <v>1</v>
      </c>
      <c r="X44" s="92">
        <f>分析係数表!E47</f>
        <v>4.4653063209864535E-2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297</v>
      </c>
      <c r="S2" s="3" t="s">
        <v>153</v>
      </c>
      <c r="U2" s="64" t="s">
        <v>210</v>
      </c>
      <c r="W2" s="3" t="s">
        <v>130</v>
      </c>
      <c r="Y2" s="3" t="s">
        <v>154</v>
      </c>
    </row>
    <row r="3" spans="1:25" ht="44" x14ac:dyDescent="0.2">
      <c r="B3" s="65"/>
      <c r="C3" s="66" t="s">
        <v>228</v>
      </c>
      <c r="D3" s="66" t="s">
        <v>313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1.2703197330175442E-2</v>
      </c>
      <c r="G5" s="77">
        <f t="shared" ref="G5:G38" si="1">E5*F5</f>
        <v>0</v>
      </c>
      <c r="H5" s="77">
        <f t="array" ref="H5:H43">MMULT(逆行列係数!C5:AO43,'17'!G5:G43)</f>
        <v>2.5571521442532246E-5</v>
      </c>
      <c r="I5" s="77">
        <f t="shared" ref="I5:I38" si="2">C5+H5</f>
        <v>2.5571521442532246E-5</v>
      </c>
      <c r="J5" s="76">
        <f>分析係数表!G8</f>
        <v>0.12096774193548387</v>
      </c>
      <c r="K5" s="78">
        <f t="shared" ref="K5:K38" si="3">I5*J5</f>
        <v>3.0933292067579331E-6</v>
      </c>
      <c r="L5" s="79" t="s">
        <v>184</v>
      </c>
      <c r="M5" s="80" t="s">
        <v>184</v>
      </c>
      <c r="N5" s="81">
        <f>分析係数表!H8</f>
        <v>1.0105366169207868E-2</v>
      </c>
      <c r="O5" s="82">
        <f t="shared" ref="O5:O43" si="4">$M$44*N5</f>
        <v>0.15489563182338373</v>
      </c>
      <c r="P5" s="76">
        <f>分析係数表!C8</f>
        <v>1.2703197330175442E-2</v>
      </c>
      <c r="Q5" s="82">
        <f t="shared" ref="Q5:Q38" si="5">O5*P5</f>
        <v>1.9676697766346464E-3</v>
      </c>
      <c r="R5" s="83">
        <f t="array" ref="R5:R43">MMULT(逆行列係数!C5:AO43,'17'!Q5:Q43)</f>
        <v>2.5079693245061755E-3</v>
      </c>
      <c r="S5" s="84">
        <f t="shared" ref="S5:S38" si="6">I5+R5</f>
        <v>2.5335408459487077E-3</v>
      </c>
      <c r="T5" s="85">
        <f>分析係数表!F8</f>
        <v>0.45967741935483869</v>
      </c>
      <c r="U5" s="86">
        <f t="shared" ref="U5:U38" si="7">S5*T5</f>
        <v>1.1646115178957769E-3</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投入係数表!S6</f>
        <v>0</v>
      </c>
      <c r="E6" s="77">
        <f t="shared" si="0"/>
        <v>0</v>
      </c>
      <c r="F6" s="76">
        <f>分析係数表!C9</f>
        <v>3.6231884057971064E-2</v>
      </c>
      <c r="G6" s="77">
        <f t="shared" si="1"/>
        <v>0</v>
      </c>
      <c r="H6" s="77">
        <v>8.8641559177848834E-5</v>
      </c>
      <c r="I6" s="77">
        <f t="shared" si="2"/>
        <v>8.8641559177848834E-5</v>
      </c>
      <c r="J6" s="76">
        <f>分析係数表!G9</f>
        <v>0.3125</v>
      </c>
      <c r="K6" s="78">
        <f t="shared" si="3"/>
        <v>2.7700487243077762E-5</v>
      </c>
      <c r="L6" s="79"/>
      <c r="M6" s="80"/>
      <c r="N6" s="81">
        <f>分析係数表!H9</f>
        <v>5.3491679763143819E-4</v>
      </c>
      <c r="O6" s="82">
        <f t="shared" si="4"/>
        <v>8.1992353324647112E-3</v>
      </c>
      <c r="P6" s="76">
        <f>分析係数表!C9</f>
        <v>3.6231884057971064E-2</v>
      </c>
      <c r="Q6" s="82">
        <f t="shared" si="5"/>
        <v>2.9707374392988126E-4</v>
      </c>
      <c r="R6" s="83">
        <v>3.4097953691765925E-4</v>
      </c>
      <c r="S6" s="84">
        <f t="shared" si="6"/>
        <v>4.2962109609550811E-4</v>
      </c>
      <c r="T6" s="85">
        <f>分析係数表!F9</f>
        <v>0.8125</v>
      </c>
      <c r="U6" s="86">
        <f t="shared" si="7"/>
        <v>3.4906714057760034E-4</v>
      </c>
      <c r="V6" s="87">
        <f>分析係数表!D9</f>
        <v>0</v>
      </c>
      <c r="W6" s="88">
        <f t="shared" si="8"/>
        <v>0</v>
      </c>
      <c r="X6" s="76">
        <f>分析係数表!E9</f>
        <v>0</v>
      </c>
      <c r="Y6" s="89">
        <f t="shared" si="9"/>
        <v>0</v>
      </c>
    </row>
    <row r="7" spans="1:25" x14ac:dyDescent="0.2">
      <c r="A7" s="6" t="s">
        <v>221</v>
      </c>
      <c r="B7" s="5" t="s">
        <v>267</v>
      </c>
      <c r="C7" s="90"/>
      <c r="D7" s="76">
        <f>投入係数表!S7</f>
        <v>0</v>
      </c>
      <c r="E7" s="77">
        <f t="shared" si="0"/>
        <v>0</v>
      </c>
      <c r="F7" s="76">
        <f>分析係数表!C10</f>
        <v>0.26183431952662717</v>
      </c>
      <c r="G7" s="77">
        <f t="shared" si="1"/>
        <v>0</v>
      </c>
      <c r="H7" s="77">
        <v>7.9128136942339039E-5</v>
      </c>
      <c r="I7" s="77">
        <f t="shared" si="2"/>
        <v>7.9128136942339039E-5</v>
      </c>
      <c r="J7" s="76">
        <f>分析係数表!G10</f>
        <v>0.17889908256880735</v>
      </c>
      <c r="K7" s="78">
        <f t="shared" si="3"/>
        <v>1.4155951104363406E-5</v>
      </c>
      <c r="L7" s="79"/>
      <c r="M7" s="80"/>
      <c r="N7" s="81">
        <f>分析係数表!H10</f>
        <v>1.0159272513155222E-3</v>
      </c>
      <c r="O7" s="82">
        <f t="shared" si="4"/>
        <v>1.5572191135301196E-2</v>
      </c>
      <c r="P7" s="76">
        <f>分析係数表!C10</f>
        <v>0.26183431952662717</v>
      </c>
      <c r="Q7" s="82">
        <f t="shared" si="5"/>
        <v>4.0773340694501645E-3</v>
      </c>
      <c r="R7" s="83">
        <v>6.1149207696705211E-3</v>
      </c>
      <c r="S7" s="84">
        <f t="shared" si="6"/>
        <v>6.19404890661286E-3</v>
      </c>
      <c r="T7" s="85">
        <f>分析係数表!F10</f>
        <v>0.51834862385321101</v>
      </c>
      <c r="U7" s="86">
        <f t="shared" si="7"/>
        <v>3.2106767268222625E-3</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投入係数表!S8</f>
        <v>0</v>
      </c>
      <c r="E8" s="77">
        <f t="shared" si="0"/>
        <v>0</v>
      </c>
      <c r="F8" s="76">
        <f>分析係数表!C11</f>
        <v>1.7921757268741234E-2</v>
      </c>
      <c r="G8" s="77">
        <f t="shared" si="1"/>
        <v>0</v>
      </c>
      <c r="H8" s="77">
        <v>1.0854471761000961E-2</v>
      </c>
      <c r="I8" s="77">
        <f t="shared" si="2"/>
        <v>1.0854471761000961E-2</v>
      </c>
      <c r="J8" s="76">
        <f>分析係数表!G11</f>
        <v>0.34197730956239869</v>
      </c>
      <c r="K8" s="78">
        <f t="shared" si="3"/>
        <v>3.7119830495481406E-3</v>
      </c>
      <c r="L8" s="79"/>
      <c r="M8" s="80"/>
      <c r="N8" s="81">
        <f>分析係数表!H11</f>
        <v>-1.6586567368416687E-5</v>
      </c>
      <c r="O8" s="82">
        <f t="shared" si="4"/>
        <v>-2.5423985527022358E-4</v>
      </c>
      <c r="P8" s="76">
        <f>分析係数表!C11</f>
        <v>1.7921757268741234E-2</v>
      </c>
      <c r="Q8" s="82">
        <f t="shared" si="5"/>
        <v>-4.5564249741928485E-6</v>
      </c>
      <c r="R8" s="83">
        <v>1.0724503061334007E-2</v>
      </c>
      <c r="S8" s="84">
        <f t="shared" si="6"/>
        <v>2.1578974822334968E-2</v>
      </c>
      <c r="T8" s="85">
        <f>分析係数表!F11</f>
        <v>0.56401944894651534</v>
      </c>
      <c r="U8" s="86">
        <f t="shared" si="7"/>
        <v>1.2170961488124098E-2</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投入係数表!S9</f>
        <v>0</v>
      </c>
      <c r="E9" s="77">
        <f t="shared" si="0"/>
        <v>0</v>
      </c>
      <c r="F9" s="76">
        <f>分析係数表!C12</f>
        <v>0.1131360576170346</v>
      </c>
      <c r="G9" s="77">
        <f t="shared" si="1"/>
        <v>0</v>
      </c>
      <c r="H9" s="77">
        <v>2.819554823092666E-4</v>
      </c>
      <c r="I9" s="77">
        <f t="shared" si="2"/>
        <v>2.819554823092666E-4</v>
      </c>
      <c r="J9" s="76">
        <f>分析係数表!G12</f>
        <v>0.13242034500958361</v>
      </c>
      <c r="K9" s="78">
        <f t="shared" si="3"/>
        <v>3.733664224473663E-5</v>
      </c>
      <c r="L9" s="79"/>
      <c r="M9" s="80"/>
      <c r="N9" s="81">
        <f>分析係数表!H12</f>
        <v>8.227352078918887E-2</v>
      </c>
      <c r="O9" s="82">
        <f t="shared" si="4"/>
        <v>1.2610932421041265</v>
      </c>
      <c r="P9" s="76">
        <f>分析係数表!C12</f>
        <v>0.1131360576170346</v>
      </c>
      <c r="Q9" s="82">
        <f t="shared" si="5"/>
        <v>0.14267511769914543</v>
      </c>
      <c r="R9" s="83">
        <v>0.15925174726564628</v>
      </c>
      <c r="S9" s="84">
        <f t="shared" si="6"/>
        <v>0.15953370274795556</v>
      </c>
      <c r="T9" s="85">
        <f>分析係数表!F12</f>
        <v>0.36784355120975581</v>
      </c>
      <c r="U9" s="86">
        <f t="shared" si="7"/>
        <v>5.8683443756449551E-2</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投入係数表!S10</f>
        <v>1.2907389480477573E-3</v>
      </c>
      <c r="E10" s="77">
        <f t="shared" si="0"/>
        <v>0.12907389480477574</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0.19887912678513239</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投入係数表!S11</f>
        <v>5.4856405292029687E-3</v>
      </c>
      <c r="E11" s="77">
        <f t="shared" si="0"/>
        <v>0.54856405292029686</v>
      </c>
      <c r="F11" s="76">
        <f>分析係数表!C14</f>
        <v>0.20006209251785156</v>
      </c>
      <c r="G11" s="77">
        <f t="shared" si="1"/>
        <v>0.10974687230730805</v>
      </c>
      <c r="H11" s="77">
        <v>0.18788827687588672</v>
      </c>
      <c r="I11" s="77">
        <f t="shared" si="2"/>
        <v>0.18788827687588672</v>
      </c>
      <c r="J11" s="76">
        <f>分析係数表!G14</f>
        <v>0.15826840914802714</v>
      </c>
      <c r="K11" s="78">
        <f t="shared" si="3"/>
        <v>2.9736778678710645E-2</v>
      </c>
      <c r="L11" s="79"/>
      <c r="M11" s="80"/>
      <c r="N11" s="81">
        <f>分析係数表!H14</f>
        <v>1.0573936697365637E-3</v>
      </c>
      <c r="O11" s="82">
        <f t="shared" si="4"/>
        <v>1.6207790773476751E-2</v>
      </c>
      <c r="P11" s="76">
        <f>分析係数表!C14</f>
        <v>0.20006209251785156</v>
      </c>
      <c r="Q11" s="82">
        <f t="shared" si="5"/>
        <v>3.2425645372332868E-3</v>
      </c>
      <c r="R11" s="83">
        <v>1.5497623034761428E-2</v>
      </c>
      <c r="S11" s="84">
        <f t="shared" si="6"/>
        <v>0.20338589991064815</v>
      </c>
      <c r="T11" s="85">
        <f>分析係数表!F14</f>
        <v>0.29957275697411412</v>
      </c>
      <c r="U11" s="86">
        <f t="shared" si="7"/>
        <v>6.0928874765894099E-2</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投入係数表!S12</f>
        <v>1.7102291061632784E-2</v>
      </c>
      <c r="E12" s="77">
        <f t="shared" si="0"/>
        <v>1.7102291061632784</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0.11593337400322196</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投入係数表!S13</f>
        <v>9.6805421103581804E-4</v>
      </c>
      <c r="E13" s="77">
        <f t="shared" si="0"/>
        <v>9.6805421103581799E-2</v>
      </c>
      <c r="F13" s="76">
        <f>分析係数表!C16</f>
        <v>4.6443435489973539E-2</v>
      </c>
      <c r="G13" s="77">
        <f t="shared" si="1"/>
        <v>4.4959763301039247E-3</v>
      </c>
      <c r="H13" s="77">
        <v>1.2160209266207856E-2</v>
      </c>
      <c r="I13" s="77">
        <f t="shared" si="2"/>
        <v>1.2160209266207856E-2</v>
      </c>
      <c r="J13" s="76">
        <f>分析係数表!G16</f>
        <v>3.3687125057683433E-2</v>
      </c>
      <c r="K13" s="78">
        <f t="shared" si="3"/>
        <v>4.0964249027834493E-4</v>
      </c>
      <c r="L13" s="79"/>
      <c r="M13" s="80"/>
      <c r="N13" s="81">
        <f>分析係数表!H16</f>
        <v>1.5193295709469685E-2</v>
      </c>
      <c r="O13" s="82">
        <f t="shared" si="4"/>
        <v>0.23288370742752479</v>
      </c>
      <c r="P13" s="76">
        <f>分析係数表!C16</f>
        <v>4.6443435489973539E-2</v>
      </c>
      <c r="Q13" s="82">
        <f t="shared" si="5"/>
        <v>1.0815919442576118E-2</v>
      </c>
      <c r="R13" s="83">
        <v>1.7165959887012836E-2</v>
      </c>
      <c r="S13" s="84">
        <f t="shared" si="6"/>
        <v>2.9326169153220692E-2</v>
      </c>
      <c r="T13" s="85">
        <f>分析係数表!F16</f>
        <v>0.28887863405629904</v>
      </c>
      <c r="U13" s="86">
        <f t="shared" si="7"/>
        <v>8.4717036870863658E-3</v>
      </c>
      <c r="V13" s="87">
        <f>分析係数表!D16</f>
        <v>0</v>
      </c>
      <c r="W13" s="88">
        <f t="shared" si="8"/>
        <v>0</v>
      </c>
      <c r="X13" s="76">
        <f>分析係数表!E16</f>
        <v>0</v>
      </c>
      <c r="Y13" s="89">
        <f t="shared" si="9"/>
        <v>0</v>
      </c>
    </row>
    <row r="14" spans="1:25" x14ac:dyDescent="0.2">
      <c r="A14" s="6" t="s">
        <v>2</v>
      </c>
      <c r="B14" s="5" t="s">
        <v>365</v>
      </c>
      <c r="C14" s="90"/>
      <c r="D14" s="76">
        <f>投入係数表!S14</f>
        <v>4.0980961600516293E-2</v>
      </c>
      <c r="E14" s="77">
        <f t="shared" si="0"/>
        <v>4.0980961600516297</v>
      </c>
      <c r="F14" s="76">
        <f>分析係数表!C17</f>
        <v>4.6514856984171016E-2</v>
      </c>
      <c r="G14" s="77">
        <f t="shared" si="1"/>
        <v>0.19062235679218198</v>
      </c>
      <c r="H14" s="77">
        <v>0.20260676965379568</v>
      </c>
      <c r="I14" s="77">
        <f t="shared" si="2"/>
        <v>0.20260676965379568</v>
      </c>
      <c r="J14" s="76">
        <f>分析係数表!G17</f>
        <v>0.21533442088091354</v>
      </c>
      <c r="K14" s="78">
        <f t="shared" si="3"/>
        <v>4.3628211409952738E-2</v>
      </c>
      <c r="L14" s="79"/>
      <c r="M14" s="80"/>
      <c r="N14" s="81">
        <f>分析係数表!H17</f>
        <v>2.6953171973677116E-3</v>
      </c>
      <c r="O14" s="82">
        <f t="shared" si="4"/>
        <v>4.131397648141133E-2</v>
      </c>
      <c r="P14" s="76">
        <f>分析係数表!C17</f>
        <v>4.6514856984171016E-2</v>
      </c>
      <c r="Q14" s="82">
        <f t="shared" si="5"/>
        <v>1.9217137074802528E-3</v>
      </c>
      <c r="R14" s="83">
        <v>3.257220913312554E-3</v>
      </c>
      <c r="S14" s="84">
        <f t="shared" si="6"/>
        <v>0.20586399056710822</v>
      </c>
      <c r="T14" s="85">
        <f>分析係数表!F17</f>
        <v>0.33325565136331858</v>
      </c>
      <c r="U14" s="86">
        <f t="shared" si="7"/>
        <v>6.8605338268693722E-2</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投入係数表!S15</f>
        <v>1.9038399483704421E-2</v>
      </c>
      <c r="E15" s="77">
        <f t="shared" si="0"/>
        <v>1.9038399483704422</v>
      </c>
      <c r="F15" s="76">
        <f>分析係数表!C18</f>
        <v>0.85217062328572779</v>
      </c>
      <c r="G15" s="77">
        <f t="shared" si="1"/>
        <v>1.6223964754391076</v>
      </c>
      <c r="H15" s="77">
        <v>1.8440383281025035</v>
      </c>
      <c r="I15" s="77">
        <f t="shared" si="2"/>
        <v>1.8440383281025035</v>
      </c>
      <c r="J15" s="76">
        <f>分析係数表!G18</f>
        <v>0.21571921623052903</v>
      </c>
      <c r="K15" s="78">
        <f t="shared" si="3"/>
        <v>0.3977945028373272</v>
      </c>
      <c r="L15" s="79"/>
      <c r="M15" s="80"/>
      <c r="N15" s="81">
        <f>分析係数表!H18</f>
        <v>4.022242586841047E-4</v>
      </c>
      <c r="O15" s="82">
        <f t="shared" si="4"/>
        <v>6.1653164903029229E-3</v>
      </c>
      <c r="P15" s="76">
        <f>分析係数表!C18</f>
        <v>0.85217062328572779</v>
      </c>
      <c r="Q15" s="82">
        <f t="shared" si="5"/>
        <v>5.2539015962952173E-3</v>
      </c>
      <c r="R15" s="83">
        <v>1.3393438825426448E-2</v>
      </c>
      <c r="S15" s="84">
        <f t="shared" si="6"/>
        <v>1.8574317669279299</v>
      </c>
      <c r="T15" s="85">
        <f>分析係数表!F18</f>
        <v>0.45957889739047864</v>
      </c>
      <c r="U15" s="86">
        <f t="shared" si="7"/>
        <v>0.85363644342278655</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投入係数表!S16</f>
        <v>2.3233301064859633E-2</v>
      </c>
      <c r="E16" s="77">
        <f t="shared" si="0"/>
        <v>2.3233301064859635</v>
      </c>
      <c r="F16" s="76">
        <f>分析係数表!C19</f>
        <v>5.907451152740395E-2</v>
      </c>
      <c r="G16" s="77">
        <f t="shared" si="1"/>
        <v>0.13724959115756968</v>
      </c>
      <c r="H16" s="77">
        <v>0.15660484903955527</v>
      </c>
      <c r="I16" s="77">
        <f t="shared" si="2"/>
        <v>0.15660484903955527</v>
      </c>
      <c r="J16" s="76">
        <f>分析係数表!G19</f>
        <v>5.7619514930604236E-2</v>
      </c>
      <c r="K16" s="78">
        <f t="shared" si="3"/>
        <v>9.0234954374396777E-3</v>
      </c>
      <c r="L16" s="79"/>
      <c r="M16" s="80"/>
      <c r="N16" s="81">
        <f>分析係数表!H19</f>
        <v>-1.036660460526043E-4</v>
      </c>
      <c r="O16" s="82">
        <f t="shared" si="4"/>
        <v>-1.5889990954388975E-3</v>
      </c>
      <c r="P16" s="76">
        <f>分析係数表!C19</f>
        <v>5.907451152740395E-2</v>
      </c>
      <c r="Q16" s="82">
        <f t="shared" si="5"/>
        <v>-9.3869345380539603E-5</v>
      </c>
      <c r="R16" s="83">
        <v>2.3436143155293102E-4</v>
      </c>
      <c r="S16" s="84">
        <f t="shared" si="6"/>
        <v>0.15683921047110819</v>
      </c>
      <c r="T16" s="85">
        <f>分析係数表!F19</f>
        <v>0.24001121547735876</v>
      </c>
      <c r="U16" s="86">
        <f t="shared" si="7"/>
        <v>3.7643169539679971E-2</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投入係数表!S17</f>
        <v>3.8399483704420784E-2</v>
      </c>
      <c r="E17" s="77">
        <f t="shared" si="0"/>
        <v>3.8399483704420785</v>
      </c>
      <c r="F17" s="76">
        <f>分析係数表!C20</f>
        <v>0.1238117647058824</v>
      </c>
      <c r="G17" s="77">
        <f t="shared" si="1"/>
        <v>0.47543078412391115</v>
      </c>
      <c r="H17" s="77">
        <v>0.5285010491420431</v>
      </c>
      <c r="I17" s="77">
        <f t="shared" si="2"/>
        <v>0.5285010491420431</v>
      </c>
      <c r="J17" s="76">
        <f>分析係数表!G20</f>
        <v>0.1000078622533218</v>
      </c>
      <c r="K17" s="78">
        <f t="shared" si="3"/>
        <v>5.2854260123333503E-2</v>
      </c>
      <c r="L17" s="79"/>
      <c r="M17" s="80"/>
      <c r="N17" s="81">
        <f>分析係数表!H20</f>
        <v>5.0174366289460479E-4</v>
      </c>
      <c r="O17" s="82">
        <f t="shared" si="4"/>
        <v>7.6907556219242635E-3</v>
      </c>
      <c r="P17" s="76">
        <f>分析係数表!C20</f>
        <v>0.1238117647058824</v>
      </c>
      <c r="Q17" s="82">
        <f t="shared" si="5"/>
        <v>9.5220602547212911E-4</v>
      </c>
      <c r="R17" s="83">
        <v>1.7549188574326711E-3</v>
      </c>
      <c r="S17" s="84">
        <f t="shared" si="6"/>
        <v>0.53025596799947572</v>
      </c>
      <c r="T17" s="85">
        <f>分析係数表!F20</f>
        <v>0.22289488167308752</v>
      </c>
      <c r="U17" s="86">
        <f t="shared" si="7"/>
        <v>0.11819134124369163</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投入係数表!S18</f>
        <v>4.0335592126492417E-2</v>
      </c>
      <c r="E18" s="77">
        <f t="shared" si="0"/>
        <v>4.0335592126492417</v>
      </c>
      <c r="F18" s="76">
        <f>分析係数表!C21</f>
        <v>0.10123797610317908</v>
      </c>
      <c r="G18" s="77">
        <f t="shared" si="1"/>
        <v>0.40834937118094178</v>
      </c>
      <c r="H18" s="77">
        <v>0.43137215942184576</v>
      </c>
      <c r="I18" s="77">
        <f t="shared" si="2"/>
        <v>0.43137215942184576</v>
      </c>
      <c r="J18" s="76">
        <f>分析係数表!G21</f>
        <v>0.28509532062391679</v>
      </c>
      <c r="K18" s="78">
        <f t="shared" si="3"/>
        <v>0.12298218409860247</v>
      </c>
      <c r="L18" s="79"/>
      <c r="M18" s="80"/>
      <c r="N18" s="81">
        <f>分析係数表!H21</f>
        <v>8.3762165210504269E-4</v>
      </c>
      <c r="O18" s="82">
        <f t="shared" si="4"/>
        <v>1.2839112691146291E-2</v>
      </c>
      <c r="P18" s="76">
        <f>分析係数表!C21</f>
        <v>0.10123797610317908</v>
      </c>
      <c r="Q18" s="82">
        <f t="shared" si="5"/>
        <v>1.2998057838122916E-3</v>
      </c>
      <c r="R18" s="83">
        <v>2.9692671155814778E-3</v>
      </c>
      <c r="S18" s="84">
        <f t="shared" si="6"/>
        <v>0.43434142653742724</v>
      </c>
      <c r="T18" s="85">
        <f>分析係数表!F21</f>
        <v>0.42576545349508954</v>
      </c>
      <c r="U18" s="86">
        <f t="shared" si="7"/>
        <v>0.18492757444141183</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投入係数表!S19</f>
        <v>1.5488867376573089E-2</v>
      </c>
      <c r="E19" s="77">
        <f t="shared" si="0"/>
        <v>1.5488867376573088</v>
      </c>
      <c r="F19" s="76">
        <f>分析係数表!C22</f>
        <v>0.18558159091777837</v>
      </c>
      <c r="G19" s="77">
        <f t="shared" si="1"/>
        <v>0.287444864925891</v>
      </c>
      <c r="H19" s="77">
        <v>0.30963064187302886</v>
      </c>
      <c r="I19" s="77">
        <f t="shared" si="2"/>
        <v>0.30963064187302886</v>
      </c>
      <c r="J19" s="76">
        <f>分析係数表!G22</f>
        <v>0.19466002478672587</v>
      </c>
      <c r="K19" s="78">
        <f t="shared" si="3"/>
        <v>6.0272708421733635E-2</v>
      </c>
      <c r="L19" s="79"/>
      <c r="M19" s="80"/>
      <c r="N19" s="81">
        <f>分析係数表!H22</f>
        <v>4.1466418421041717E-5</v>
      </c>
      <c r="O19" s="82">
        <f t="shared" si="4"/>
        <v>6.3559963817555899E-4</v>
      </c>
      <c r="P19" s="76">
        <f>分析係数表!C22</f>
        <v>0.18558159091777837</v>
      </c>
      <c r="Q19" s="82">
        <f t="shared" si="5"/>
        <v>1.1795559203938454E-4</v>
      </c>
      <c r="R19" s="83">
        <v>1.0762557706039439E-3</v>
      </c>
      <c r="S19" s="84">
        <f t="shared" si="6"/>
        <v>0.3107068976436328</v>
      </c>
      <c r="T19" s="85">
        <f>分析係数表!F22</f>
        <v>0.41305594660826944</v>
      </c>
      <c r="U19" s="86">
        <f t="shared" si="7"/>
        <v>0.12833933172390943</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投入係数表!S20</f>
        <v>1.9361084220716361E-3</v>
      </c>
      <c r="E20" s="77">
        <f t="shared" si="0"/>
        <v>0.1936108422071636</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3.8135978290533535E-4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75">
        <f>最終需要_まとめ!C22</f>
        <v>100</v>
      </c>
      <c r="D21" s="76">
        <f>投入係数表!S21</f>
        <v>8.8738302678283323E-2</v>
      </c>
      <c r="E21" s="77">
        <f t="shared" si="0"/>
        <v>8.8738302678283318</v>
      </c>
      <c r="F21" s="76">
        <f>分析係数表!C24</f>
        <v>0.34092150792205422</v>
      </c>
      <c r="G21" s="77">
        <f t="shared" si="1"/>
        <v>3.025279595952401</v>
      </c>
      <c r="H21" s="77">
        <v>3.1235410505416268</v>
      </c>
      <c r="I21" s="77">
        <f t="shared" si="2"/>
        <v>103.12354105054163</v>
      </c>
      <c r="J21" s="76">
        <f>分析係数表!G24</f>
        <v>0.20813165537270087</v>
      </c>
      <c r="K21" s="78">
        <f t="shared" si="3"/>
        <v>21.463273306743901</v>
      </c>
      <c r="L21" s="79"/>
      <c r="M21" s="80"/>
      <c r="N21" s="81">
        <f>分析係数表!H24</f>
        <v>3.0270485447360455E-4</v>
      </c>
      <c r="O21" s="82">
        <f t="shared" si="4"/>
        <v>4.6398773586815807E-3</v>
      </c>
      <c r="P21" s="76">
        <f>分析係数表!C24</f>
        <v>0.34092150792205422</v>
      </c>
      <c r="Q21" s="82">
        <f t="shared" si="5"/>
        <v>1.5818339856951225E-3</v>
      </c>
      <c r="R21" s="83">
        <v>5.3837557802043365E-3</v>
      </c>
      <c r="S21" s="84">
        <f t="shared" si="6"/>
        <v>103.12892480632183</v>
      </c>
      <c r="T21" s="85">
        <f>分析係数表!F24</f>
        <v>0.39206195546950628</v>
      </c>
      <c r="U21" s="86">
        <f t="shared" si="7"/>
        <v>40.432927925034214</v>
      </c>
      <c r="V21" s="87">
        <f>分析係数表!D24</f>
        <v>1.5811552113585026E-2</v>
      </c>
      <c r="W21" s="88">
        <f t="shared" si="8"/>
        <v>2</v>
      </c>
      <c r="X21" s="76">
        <f>分析係数表!E24</f>
        <v>1.5166182639561149E-2</v>
      </c>
      <c r="Y21" s="89">
        <f t="shared" si="9"/>
        <v>2</v>
      </c>
    </row>
    <row r="22" spans="1:25" x14ac:dyDescent="0.2">
      <c r="A22" s="6" t="s">
        <v>10</v>
      </c>
      <c r="B22" s="5" t="s">
        <v>272</v>
      </c>
      <c r="C22" s="90"/>
      <c r="D22" s="76">
        <f>投入係数表!S22</f>
        <v>0.1403678606001936</v>
      </c>
      <c r="E22" s="77">
        <f t="shared" si="0"/>
        <v>14.036786060019359</v>
      </c>
      <c r="F22" s="76">
        <f>分析係数表!C25</f>
        <v>1.146867511126326E-2</v>
      </c>
      <c r="G22" s="77">
        <f t="shared" si="1"/>
        <v>0.16098333892867112</v>
      </c>
      <c r="H22" s="77">
        <v>0.16714062573020066</v>
      </c>
      <c r="I22" s="77">
        <f t="shared" si="2"/>
        <v>0.16714062573020066</v>
      </c>
      <c r="J22" s="76">
        <f>分析係数表!G25</f>
        <v>0.19668246445497631</v>
      </c>
      <c r="K22" s="78">
        <f t="shared" si="3"/>
        <v>3.2873630179162693E-2</v>
      </c>
      <c r="L22" s="79"/>
      <c r="M22" s="80"/>
      <c r="N22" s="81">
        <f>分析係数表!H25</f>
        <v>4.6442388631566723E-4</v>
      </c>
      <c r="O22" s="82">
        <f t="shared" si="4"/>
        <v>7.1187159475662601E-3</v>
      </c>
      <c r="P22" s="76">
        <f>分析係数表!C25</f>
        <v>1.146867511126326E-2</v>
      </c>
      <c r="Q22" s="82">
        <f t="shared" si="5"/>
        <v>8.1642240412006019E-5</v>
      </c>
      <c r="R22" s="83">
        <v>1.9427081456588712E-4</v>
      </c>
      <c r="S22" s="84">
        <f t="shared" si="6"/>
        <v>0.16733489654476655</v>
      </c>
      <c r="T22" s="85">
        <f>分析係数表!F25</f>
        <v>0.34834123222748814</v>
      </c>
      <c r="U22" s="86">
        <f t="shared" si="7"/>
        <v>5.8289644057063224E-2</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投入係数表!S23</f>
        <v>2.0006453694740238E-2</v>
      </c>
      <c r="E23" s="77">
        <f t="shared" si="0"/>
        <v>2.0006453694740238</v>
      </c>
      <c r="F23" s="76">
        <f>分析係数表!C26</f>
        <v>9.1946569835300251E-2</v>
      </c>
      <c r="G23" s="77">
        <f t="shared" si="1"/>
        <v>0.1839524791800134</v>
      </c>
      <c r="H23" s="77">
        <v>0.19391019226587222</v>
      </c>
      <c r="I23" s="77">
        <f t="shared" si="2"/>
        <v>0.19391019226587222</v>
      </c>
      <c r="J23" s="76">
        <f>分析係数表!G26</f>
        <v>0.19627813403747013</v>
      </c>
      <c r="K23" s="78">
        <f t="shared" si="3"/>
        <v>3.8060330708792472E-2</v>
      </c>
      <c r="L23" s="79"/>
      <c r="M23" s="80"/>
      <c r="N23" s="81">
        <f>分析係数表!H26</f>
        <v>9.5289829531553863E-3</v>
      </c>
      <c r="O23" s="82">
        <f t="shared" si="4"/>
        <v>0.14606079685274345</v>
      </c>
      <c r="P23" s="76">
        <f>分析係数表!C26</f>
        <v>9.1946569835300251E-2</v>
      </c>
      <c r="Q23" s="82">
        <f t="shared" si="5"/>
        <v>1.3429789258020379E-2</v>
      </c>
      <c r="R23" s="83">
        <v>1.4019134430534137E-2</v>
      </c>
      <c r="S23" s="84">
        <f t="shared" si="6"/>
        <v>0.20792932669640635</v>
      </c>
      <c r="T23" s="85">
        <f>分析係数表!F26</f>
        <v>0.33471645919778698</v>
      </c>
      <c r="U23" s="86">
        <f t="shared" si="7"/>
        <v>6.9597367995201012E-2</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投入係数表!S24</f>
        <v>0</v>
      </c>
      <c r="E24" s="77">
        <f t="shared" si="0"/>
        <v>0</v>
      </c>
      <c r="F24" s="76">
        <f>分析係数表!C27</f>
        <v>2.4623475974181241E-2</v>
      </c>
      <c r="G24" s="77">
        <f t="shared" si="1"/>
        <v>0</v>
      </c>
      <c r="H24" s="77">
        <v>8.429080520699393E-5</v>
      </c>
      <c r="I24" s="77">
        <f t="shared" si="2"/>
        <v>8.429080520699393E-5</v>
      </c>
      <c r="J24" s="76">
        <f>分析係数表!G27</f>
        <v>0.16949152542372881</v>
      </c>
      <c r="K24" s="78">
        <f t="shared" si="3"/>
        <v>1.4286577153727784E-5</v>
      </c>
      <c r="L24" s="79"/>
      <c r="M24" s="80"/>
      <c r="N24" s="81">
        <f>分析係数表!H27</f>
        <v>1.0092926243681554E-2</v>
      </c>
      <c r="O24" s="82">
        <f t="shared" si="4"/>
        <v>0.15470495193193107</v>
      </c>
      <c r="P24" s="76">
        <f>分析係数表!C27</f>
        <v>2.4623475974181241E-2</v>
      </c>
      <c r="Q24" s="82">
        <f t="shared" si="5"/>
        <v>3.8093736669827685E-3</v>
      </c>
      <c r="R24" s="83">
        <v>3.8490340850432189E-3</v>
      </c>
      <c r="S24" s="84">
        <f t="shared" si="6"/>
        <v>3.9333248902502132E-3</v>
      </c>
      <c r="T24" s="85">
        <f>分析係数表!F27</f>
        <v>0.31826741996233521</v>
      </c>
      <c r="U24" s="86">
        <f t="shared" si="7"/>
        <v>1.2518491646935706E-3</v>
      </c>
      <c r="V24" s="87">
        <f>分析係数表!D27</f>
        <v>0</v>
      </c>
      <c r="W24" s="88">
        <f t="shared" si="8"/>
        <v>0</v>
      </c>
      <c r="X24" s="76">
        <f>分析係数表!E27</f>
        <v>0</v>
      </c>
      <c r="Y24" s="89">
        <f t="shared" si="9"/>
        <v>0</v>
      </c>
    </row>
    <row r="25" spans="1:25" x14ac:dyDescent="0.2">
      <c r="A25" s="6" t="s">
        <v>13</v>
      </c>
      <c r="B25" s="5" t="s">
        <v>192</v>
      </c>
      <c r="C25" s="90"/>
      <c r="D25" s="76">
        <f>投入係数表!S25</f>
        <v>0</v>
      </c>
      <c r="E25" s="77">
        <f t="shared" si="0"/>
        <v>0</v>
      </c>
      <c r="F25" s="76">
        <f>分析係数表!C28</f>
        <v>0.10144304574762053</v>
      </c>
      <c r="G25" s="77">
        <f t="shared" si="1"/>
        <v>0</v>
      </c>
      <c r="H25" s="77">
        <v>3.9924909096197368E-3</v>
      </c>
      <c r="I25" s="77">
        <f t="shared" si="2"/>
        <v>3.9924909096197368E-3</v>
      </c>
      <c r="J25" s="76">
        <f>分析係数表!G28</f>
        <v>0.12483493265252223</v>
      </c>
      <c r="K25" s="78">
        <f t="shared" si="3"/>
        <v>4.9840233381818707E-4</v>
      </c>
      <c r="L25" s="79"/>
      <c r="M25" s="80"/>
      <c r="N25" s="81">
        <f>分析係数表!H28</f>
        <v>1.8805020753942421E-2</v>
      </c>
      <c r="O25" s="82">
        <f t="shared" si="4"/>
        <v>0.288244435912616</v>
      </c>
      <c r="P25" s="76">
        <f>分析係数表!C28</f>
        <v>0.10144304574762053</v>
      </c>
      <c r="Q25" s="82">
        <f t="shared" si="5"/>
        <v>2.9240393498780579E-2</v>
      </c>
      <c r="R25" s="83">
        <v>3.1820023602848198E-2</v>
      </c>
      <c r="S25" s="84">
        <f t="shared" si="6"/>
        <v>3.5812514512467933E-2</v>
      </c>
      <c r="T25" s="85">
        <f>分析係数表!F28</f>
        <v>0.21348710273791707</v>
      </c>
      <c r="U25" s="86">
        <f t="shared" si="7"/>
        <v>7.6455099650263878E-3</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投入係数表!S26</f>
        <v>7.4217489512746048E-3</v>
      </c>
      <c r="E26" s="77">
        <f t="shared" si="0"/>
        <v>0.74217489512746049</v>
      </c>
      <c r="F26" s="76">
        <f>分析係数表!C29</f>
        <v>0.10401376146788988</v>
      </c>
      <c r="G26" s="77">
        <f t="shared" si="1"/>
        <v>7.7196402509243853E-2</v>
      </c>
      <c r="H26" s="77">
        <v>9.0400766044281392E-2</v>
      </c>
      <c r="I26" s="77">
        <f t="shared" si="2"/>
        <v>9.0400766044281392E-2</v>
      </c>
      <c r="J26" s="76">
        <f>分析係数表!G29</f>
        <v>0.26193840067815766</v>
      </c>
      <c r="K26" s="78">
        <f t="shared" si="3"/>
        <v>2.3679432077719369E-2</v>
      </c>
      <c r="L26" s="79"/>
      <c r="M26" s="80"/>
      <c r="N26" s="81">
        <f>分析係数表!H29</f>
        <v>9.1640784710502205E-3</v>
      </c>
      <c r="O26" s="82">
        <f t="shared" si="4"/>
        <v>0.14046752003679855</v>
      </c>
      <c r="P26" s="76">
        <f>分析係数表!C29</f>
        <v>0.10401376146788988</v>
      </c>
      <c r="Q26" s="82">
        <f t="shared" si="5"/>
        <v>1.4610555123093606E-2</v>
      </c>
      <c r="R26" s="83">
        <v>2.0271169960091928E-2</v>
      </c>
      <c r="S26" s="84">
        <f t="shared" si="6"/>
        <v>0.11067193600437332</v>
      </c>
      <c r="T26" s="85">
        <f>分析係数表!F29</f>
        <v>0.46764622774795139</v>
      </c>
      <c r="U26" s="86">
        <f t="shared" si="7"/>
        <v>5.175531339000787E-2</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投入係数表!S27</f>
        <v>1.2907389480477573E-3</v>
      </c>
      <c r="E27" s="77">
        <f t="shared" si="0"/>
        <v>0.12907389480477574</v>
      </c>
      <c r="F27" s="76">
        <f>分析係数表!C30</f>
        <v>1</v>
      </c>
      <c r="G27" s="77">
        <f t="shared" si="1"/>
        <v>0.12907389480477574</v>
      </c>
      <c r="H27" s="77">
        <v>0.1822781675203724</v>
      </c>
      <c r="I27" s="77">
        <f t="shared" si="2"/>
        <v>0.1822781675203724</v>
      </c>
      <c r="J27" s="76">
        <f>分析係数表!G30</f>
        <v>0.34450655250415957</v>
      </c>
      <c r="K27" s="78">
        <f t="shared" si="3"/>
        <v>6.2796023089219166E-2</v>
      </c>
      <c r="L27" s="79"/>
      <c r="M27" s="80"/>
      <c r="N27" s="81">
        <f>分析係数表!H30</f>
        <v>0</v>
      </c>
      <c r="O27" s="82">
        <f t="shared" si="4"/>
        <v>0</v>
      </c>
      <c r="P27" s="76">
        <f>分析係数表!C30</f>
        <v>1</v>
      </c>
      <c r="Q27" s="82">
        <f t="shared" si="5"/>
        <v>0</v>
      </c>
      <c r="R27" s="83">
        <v>5.7958317619303312E-2</v>
      </c>
      <c r="S27" s="84">
        <f t="shared" si="6"/>
        <v>0.24023648513967572</v>
      </c>
      <c r="T27" s="85">
        <f>分析係数表!F30</f>
        <v>0.44048531528668372</v>
      </c>
      <c r="U27" s="86">
        <f t="shared" si="7"/>
        <v>0.10582064390011477</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投入係数表!S28</f>
        <v>9.6805421103581795E-3</v>
      </c>
      <c r="E28" s="77">
        <f t="shared" si="0"/>
        <v>0.9680542110358179</v>
      </c>
      <c r="F28" s="76">
        <f>分析係数表!C31</f>
        <v>0.93997640825324391</v>
      </c>
      <c r="G28" s="77">
        <f t="shared" si="1"/>
        <v>0.90994812028387595</v>
      </c>
      <c r="H28" s="77">
        <v>1.2735489233248831</v>
      </c>
      <c r="I28" s="77">
        <f t="shared" si="2"/>
        <v>1.2735489233248831</v>
      </c>
      <c r="J28" s="76">
        <f>分析係数表!G31</f>
        <v>7.0890110114609078E-2</v>
      </c>
      <c r="K28" s="78">
        <f t="shared" si="3"/>
        <v>9.0282023410842793E-2</v>
      </c>
      <c r="L28" s="79"/>
      <c r="M28" s="80"/>
      <c r="N28" s="81">
        <f>分析係数表!H31</f>
        <v>0.11755729622365327</v>
      </c>
      <c r="O28" s="82">
        <f t="shared" si="4"/>
        <v>1.8019249742277097</v>
      </c>
      <c r="P28" s="76">
        <f>分析係数表!C31</f>
        <v>0.93997640825324391</v>
      </c>
      <c r="Q28" s="82">
        <f t="shared" si="5"/>
        <v>1.6937669652163816</v>
      </c>
      <c r="R28" s="83">
        <v>1.9533526797770162</v>
      </c>
      <c r="S28" s="84">
        <f t="shared" si="6"/>
        <v>3.2269016031018993</v>
      </c>
      <c r="T28" s="85">
        <f>分析係数表!F31</f>
        <v>0.34466485525751295</v>
      </c>
      <c r="U28" s="86">
        <f t="shared" si="7"/>
        <v>1.1121995739633526</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投入係数表!S29</f>
        <v>6.4536947402387866E-4</v>
      </c>
      <c r="E29" s="77">
        <f t="shared" si="0"/>
        <v>6.453694740238787E-2</v>
      </c>
      <c r="F29" s="76">
        <f>分析係数表!C32</f>
        <v>1</v>
      </c>
      <c r="G29" s="77">
        <f t="shared" si="1"/>
        <v>6.453694740238787E-2</v>
      </c>
      <c r="H29" s="77">
        <v>8.6581684661956856E-2</v>
      </c>
      <c r="I29" s="77">
        <f t="shared" si="2"/>
        <v>8.6581684661956856E-2</v>
      </c>
      <c r="J29" s="76">
        <f>分析係数表!G32</f>
        <v>0.14022787028921999</v>
      </c>
      <c r="K29" s="78">
        <f t="shared" si="3"/>
        <v>1.2141165246199034E-2</v>
      </c>
      <c r="L29" s="79"/>
      <c r="M29" s="80"/>
      <c r="N29" s="81">
        <f>分析係数表!H32</f>
        <v>5.7721254442090076E-3</v>
      </c>
      <c r="O29" s="82">
        <f t="shared" si="4"/>
        <v>8.8475469634037809E-2</v>
      </c>
      <c r="P29" s="76">
        <f>分析係数表!C32</f>
        <v>1</v>
      </c>
      <c r="Q29" s="82">
        <f t="shared" si="5"/>
        <v>8.8475469634037809E-2</v>
      </c>
      <c r="R29" s="83">
        <v>0.11571243016844752</v>
      </c>
      <c r="S29" s="84">
        <f t="shared" si="6"/>
        <v>0.20229411483040438</v>
      </c>
      <c r="T29" s="85">
        <f>分析係数表!F32</f>
        <v>0.48261758691206547</v>
      </c>
      <c r="U29" s="86">
        <f t="shared" si="7"/>
        <v>9.7630697545962042E-2</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投入係数表!S30</f>
        <v>6.4536947402387866E-4</v>
      </c>
      <c r="E30" s="77">
        <f t="shared" si="0"/>
        <v>6.453694740238787E-2</v>
      </c>
      <c r="F30" s="76">
        <f>分析係数表!C33</f>
        <v>0.67109402306885713</v>
      </c>
      <c r="G30" s="77">
        <f t="shared" si="1"/>
        <v>4.3310359668851703E-2</v>
      </c>
      <c r="H30" s="77">
        <v>6.304353673832673E-2</v>
      </c>
      <c r="I30" s="77">
        <f t="shared" si="2"/>
        <v>6.304353673832673E-2</v>
      </c>
      <c r="J30" s="76">
        <f>分析係数表!G33</f>
        <v>0.50883575883575882</v>
      </c>
      <c r="K30" s="78">
        <f t="shared" si="3"/>
        <v>3.2078805855936525E-2</v>
      </c>
      <c r="L30" s="79"/>
      <c r="M30" s="80"/>
      <c r="N30" s="81">
        <f>分析係数表!H33</f>
        <v>8.6664814499977198E-4</v>
      </c>
      <c r="O30" s="82">
        <f t="shared" si="4"/>
        <v>1.3284032437869183E-2</v>
      </c>
      <c r="P30" s="76">
        <f>分析係数表!C33</f>
        <v>0.67109402306885713</v>
      </c>
      <c r="Q30" s="82">
        <f t="shared" si="5"/>
        <v>8.9148347713068274E-3</v>
      </c>
      <c r="R30" s="83">
        <v>3.859755033860237E-2</v>
      </c>
      <c r="S30" s="84">
        <f t="shared" si="6"/>
        <v>0.10164108707692909</v>
      </c>
      <c r="T30" s="85">
        <f>分析係数表!F33</f>
        <v>0.64656964656964655</v>
      </c>
      <c r="U30" s="86">
        <f t="shared" si="7"/>
        <v>6.5718041748284717E-2</v>
      </c>
      <c r="V30" s="87">
        <f>分析係数表!D33</f>
        <v>0.19906444906444906</v>
      </c>
      <c r="W30" s="88">
        <f t="shared" si="8"/>
        <v>0</v>
      </c>
      <c r="X30" s="76">
        <f>分析係数表!E33</f>
        <v>0.18035343035343035</v>
      </c>
      <c r="Y30" s="89">
        <f t="shared" si="9"/>
        <v>0</v>
      </c>
    </row>
    <row r="31" spans="1:25" x14ac:dyDescent="0.2">
      <c r="A31" s="6" t="s">
        <v>19</v>
      </c>
      <c r="B31" s="5" t="s">
        <v>275</v>
      </c>
      <c r="C31" s="90"/>
      <c r="D31" s="76">
        <f>投入係数表!S31</f>
        <v>4.9370764762826716E-2</v>
      </c>
      <c r="E31" s="77">
        <f t="shared" si="0"/>
        <v>4.9370764762826713</v>
      </c>
      <c r="F31" s="76">
        <f>分析係数表!C34</f>
        <v>0.15699510206111233</v>
      </c>
      <c r="G31" s="77">
        <f t="shared" si="1"/>
        <v>0.77509682527751489</v>
      </c>
      <c r="H31" s="77">
        <v>0.84632520774335718</v>
      </c>
      <c r="I31" s="77">
        <f t="shared" si="2"/>
        <v>0.84632520774335718</v>
      </c>
      <c r="J31" s="76">
        <f>分析係数表!G34</f>
        <v>0.42474206923151092</v>
      </c>
      <c r="K31" s="78">
        <f t="shared" si="3"/>
        <v>0.3594699199797019</v>
      </c>
      <c r="L31" s="79"/>
      <c r="M31" s="80"/>
      <c r="N31" s="81">
        <f>分析係数表!H34</f>
        <v>0.14441094879311989</v>
      </c>
      <c r="O31" s="82">
        <f t="shared" si="4"/>
        <v>2.2135392999102015</v>
      </c>
      <c r="P31" s="76">
        <f>分析係数表!C34</f>
        <v>0.15699510206111233</v>
      </c>
      <c r="Q31" s="82">
        <f t="shared" si="5"/>
        <v>0.34751482830568525</v>
      </c>
      <c r="R31" s="83">
        <v>0.37753387471626648</v>
      </c>
      <c r="S31" s="84">
        <f t="shared" si="6"/>
        <v>1.2238590824596236</v>
      </c>
      <c r="T31" s="85">
        <f>分析係数表!F34</f>
        <v>0.69954681322919676</v>
      </c>
      <c r="U31" s="86">
        <f t="shared" si="7"/>
        <v>0.85614672097623845</v>
      </c>
      <c r="V31" s="87">
        <f>分析係数表!D34</f>
        <v>0.29129302863754702</v>
      </c>
      <c r="W31" s="88">
        <f t="shared" si="8"/>
        <v>0</v>
      </c>
      <c r="X31" s="76">
        <f>分析係数表!E34</f>
        <v>0.21111753929225727</v>
      </c>
      <c r="Y31" s="89">
        <f t="shared" si="9"/>
        <v>0</v>
      </c>
    </row>
    <row r="32" spans="1:25" x14ac:dyDescent="0.2">
      <c r="A32" s="6" t="s">
        <v>20</v>
      </c>
      <c r="B32" s="5" t="s">
        <v>37</v>
      </c>
      <c r="C32" s="90"/>
      <c r="D32" s="76">
        <f>投入係数表!S32</f>
        <v>1.0971281058405937E-2</v>
      </c>
      <c r="E32" s="77">
        <f t="shared" si="0"/>
        <v>1.0971281058405937</v>
      </c>
      <c r="F32" s="76">
        <f>分析係数表!C35</f>
        <v>0.39629748357108507</v>
      </c>
      <c r="G32" s="77">
        <f t="shared" si="1"/>
        <v>0.43478910749973837</v>
      </c>
      <c r="H32" s="77">
        <v>0.50618413289669772</v>
      </c>
      <c r="I32" s="77">
        <f t="shared" si="2"/>
        <v>0.50618413289669772</v>
      </c>
      <c r="J32" s="76">
        <f>分析係数表!G35</f>
        <v>0.3138388625592417</v>
      </c>
      <c r="K32" s="78">
        <f t="shared" si="3"/>
        <v>0.15886025251383565</v>
      </c>
      <c r="L32" s="79"/>
      <c r="M32" s="80"/>
      <c r="N32" s="81">
        <f>分析係数表!H35</f>
        <v>5.4188315592617317E-2</v>
      </c>
      <c r="O32" s="82">
        <f t="shared" si="4"/>
        <v>0.8306016071678205</v>
      </c>
      <c r="P32" s="76">
        <f>分析係数表!C35</f>
        <v>0.39629748357108507</v>
      </c>
      <c r="Q32" s="82">
        <f t="shared" si="5"/>
        <v>0.3291653267707062</v>
      </c>
      <c r="R32" s="83">
        <v>0.43502132714579633</v>
      </c>
      <c r="S32" s="84">
        <f t="shared" si="6"/>
        <v>0.94120546004249406</v>
      </c>
      <c r="T32" s="85">
        <f>分析係数表!F35</f>
        <v>0.64417061611374404</v>
      </c>
      <c r="U32" s="86">
        <f t="shared" si="7"/>
        <v>0.6062969010851933</v>
      </c>
      <c r="V32" s="87">
        <f>分析係数表!D35</f>
        <v>5.7914691943127962E-2</v>
      </c>
      <c r="W32" s="88">
        <f t="shared" si="8"/>
        <v>0</v>
      </c>
      <c r="X32" s="76">
        <f>分析係数表!E35</f>
        <v>5.251184834123223E-2</v>
      </c>
      <c r="Y32" s="89">
        <f t="shared" si="9"/>
        <v>0</v>
      </c>
    </row>
    <row r="33" spans="1:25" x14ac:dyDescent="0.2">
      <c r="A33" s="6" t="s">
        <v>21</v>
      </c>
      <c r="B33" s="5" t="s">
        <v>38</v>
      </c>
      <c r="C33" s="90"/>
      <c r="D33" s="76">
        <f>投入係数表!S33</f>
        <v>1.9361084220716361E-3</v>
      </c>
      <c r="E33" s="77">
        <f t="shared" si="0"/>
        <v>0.1936108422071636</v>
      </c>
      <c r="F33" s="76">
        <f>分析係数表!C36</f>
        <v>0.84710123832769779</v>
      </c>
      <c r="G33" s="77">
        <f t="shared" si="1"/>
        <v>0.16400798418735679</v>
      </c>
      <c r="H33" s="77">
        <v>0.23317687877723639</v>
      </c>
      <c r="I33" s="77">
        <f t="shared" si="2"/>
        <v>0.23317687877723639</v>
      </c>
      <c r="J33" s="76">
        <f>分析係数表!G36</f>
        <v>4.8807645912591631E-2</v>
      </c>
      <c r="K33" s="78">
        <f t="shared" si="3"/>
        <v>1.1380814534362656E-2</v>
      </c>
      <c r="L33" s="79"/>
      <c r="M33" s="80"/>
      <c r="N33" s="81">
        <f>分析係数表!H36</f>
        <v>0.16462168113153564</v>
      </c>
      <c r="O33" s="82">
        <f t="shared" si="4"/>
        <v>2.5233305635569692</v>
      </c>
      <c r="P33" s="76">
        <f>分析係数表!C36</f>
        <v>0.84710123832769779</v>
      </c>
      <c r="Q33" s="82">
        <f t="shared" si="5"/>
        <v>2.1375164450992363</v>
      </c>
      <c r="R33" s="83">
        <v>2.2188734415924394</v>
      </c>
      <c r="S33" s="84">
        <f t="shared" si="6"/>
        <v>2.452050320369676</v>
      </c>
      <c r="T33" s="85">
        <f>分析係数表!F36</f>
        <v>0.84954068850329401</v>
      </c>
      <c r="U33" s="86">
        <f t="shared" si="7"/>
        <v>2.0831165174115771</v>
      </c>
      <c r="V33" s="87">
        <f>分析係数表!D36</f>
        <v>1.1366799665955276E-2</v>
      </c>
      <c r="W33" s="88">
        <f t="shared" si="8"/>
        <v>0</v>
      </c>
      <c r="X33" s="76">
        <f>分析係数表!E36</f>
        <v>4.8482880207850049E-3</v>
      </c>
      <c r="Y33" s="89">
        <f t="shared" si="9"/>
        <v>0</v>
      </c>
    </row>
    <row r="34" spans="1:25" x14ac:dyDescent="0.2">
      <c r="A34" s="6" t="s">
        <v>22</v>
      </c>
      <c r="B34" s="5" t="s">
        <v>378</v>
      </c>
      <c r="C34" s="90"/>
      <c r="D34" s="76">
        <f>投入係数表!S34</f>
        <v>1.6456921587608905E-2</v>
      </c>
      <c r="E34" s="77">
        <f t="shared" si="0"/>
        <v>1.6456921587608906</v>
      </c>
      <c r="F34" s="76">
        <f>分析係数表!C37</f>
        <v>0.28253997483350213</v>
      </c>
      <c r="G34" s="77">
        <f t="shared" si="1"/>
        <v>0.4649738211199938</v>
      </c>
      <c r="H34" s="77">
        <v>0.56294399001617068</v>
      </c>
      <c r="I34" s="77">
        <f t="shared" si="2"/>
        <v>0.56294399001617068</v>
      </c>
      <c r="J34" s="76">
        <f>分析係数表!G37</f>
        <v>0.45113451763349577</v>
      </c>
      <c r="K34" s="78">
        <f t="shared" si="3"/>
        <v>0.25396346539062059</v>
      </c>
      <c r="L34" s="79"/>
      <c r="M34" s="80"/>
      <c r="N34" s="81">
        <f>分析係数表!H37</f>
        <v>4.3875617331304247E-2</v>
      </c>
      <c r="O34" s="82">
        <f t="shared" si="4"/>
        <v>0.67252797715355905</v>
      </c>
      <c r="P34" s="76">
        <f>分析係数表!C37</f>
        <v>0.28253997483350213</v>
      </c>
      <c r="Q34" s="82">
        <f t="shared" si="5"/>
        <v>0.19001603773979267</v>
      </c>
      <c r="R34" s="83">
        <v>0.2334462845751393</v>
      </c>
      <c r="S34" s="84">
        <f t="shared" si="6"/>
        <v>0.79639027459130995</v>
      </c>
      <c r="T34" s="85">
        <f>分析係数表!F37</f>
        <v>0.69774144526541948</v>
      </c>
      <c r="U34" s="86">
        <f t="shared" si="7"/>
        <v>0.5556745011886649</v>
      </c>
      <c r="V34" s="87">
        <f>分析係数表!D37</f>
        <v>9.4272389037363097E-2</v>
      </c>
      <c r="W34" s="88">
        <f t="shared" si="8"/>
        <v>0</v>
      </c>
      <c r="X34" s="76">
        <f>分析係数表!E37</f>
        <v>8.6411989729078237E-2</v>
      </c>
      <c r="Y34" s="89">
        <f t="shared" si="9"/>
        <v>0</v>
      </c>
    </row>
    <row r="35" spans="1:25" x14ac:dyDescent="0.2">
      <c r="A35" s="6" t="s">
        <v>23</v>
      </c>
      <c r="B35" s="5" t="s">
        <v>194</v>
      </c>
      <c r="C35" s="90"/>
      <c r="D35" s="76">
        <f>投入係数表!S35</f>
        <v>6.1310100032268477E-3</v>
      </c>
      <c r="E35" s="77">
        <f t="shared" si="0"/>
        <v>0.61310100032268477</v>
      </c>
      <c r="F35" s="76">
        <f>分析係数表!C38</f>
        <v>4.1342922192909581E-2</v>
      </c>
      <c r="G35" s="77">
        <f t="shared" si="1"/>
        <v>2.5347386952735789E-2</v>
      </c>
      <c r="H35" s="77">
        <v>3.4337758589692027E-2</v>
      </c>
      <c r="I35" s="77">
        <f t="shared" si="2"/>
        <v>3.4337758589692027E-2</v>
      </c>
      <c r="J35" s="76">
        <f>分析係数表!G38</f>
        <v>0.30500268961807425</v>
      </c>
      <c r="K35" s="78">
        <f t="shared" si="3"/>
        <v>1.0473108725312201E-2</v>
      </c>
      <c r="L35" s="79"/>
      <c r="M35" s="80"/>
      <c r="N35" s="81">
        <f>分析係数表!H38</f>
        <v>3.9185765407884425E-2</v>
      </c>
      <c r="O35" s="82">
        <f t="shared" si="4"/>
        <v>0.6006416580759032</v>
      </c>
      <c r="P35" s="76">
        <f>分析係数表!C38</f>
        <v>4.1342922192909581E-2</v>
      </c>
      <c r="Q35" s="82">
        <f t="shared" si="5"/>
        <v>2.4832281335652268E-2</v>
      </c>
      <c r="R35" s="83">
        <v>3.0087493327531165E-2</v>
      </c>
      <c r="S35" s="84">
        <f t="shared" si="6"/>
        <v>6.4425251917223189E-2</v>
      </c>
      <c r="T35" s="85">
        <f>分析係数表!F38</f>
        <v>0.49596557288864979</v>
      </c>
      <c r="U35" s="86">
        <f t="shared" si="7"/>
        <v>3.1952706975621185E-2</v>
      </c>
      <c r="V35" s="87">
        <f>分析係数表!D38</f>
        <v>0.31629908552985475</v>
      </c>
      <c r="W35" s="88">
        <f t="shared" si="8"/>
        <v>0</v>
      </c>
      <c r="X35" s="76">
        <f>分析係数表!E38</f>
        <v>0.37385691231845081</v>
      </c>
      <c r="Y35" s="89">
        <f t="shared" si="9"/>
        <v>0</v>
      </c>
    </row>
    <row r="36" spans="1:25" x14ac:dyDescent="0.2">
      <c r="A36" s="6" t="s">
        <v>24</v>
      </c>
      <c r="B36" s="5" t="s">
        <v>39</v>
      </c>
      <c r="C36" s="90"/>
      <c r="D36" s="76">
        <f>投入係数表!S36</f>
        <v>0</v>
      </c>
      <c r="E36" s="77">
        <f t="shared" si="0"/>
        <v>0</v>
      </c>
      <c r="F36" s="76">
        <f>分析係数表!C39</f>
        <v>1</v>
      </c>
      <c r="G36" s="77">
        <f t="shared" si="1"/>
        <v>0</v>
      </c>
      <c r="H36" s="77">
        <v>1.5959026180481291E-2</v>
      </c>
      <c r="I36" s="77">
        <f t="shared" si="2"/>
        <v>1.5959026180481291E-2</v>
      </c>
      <c r="J36" s="76">
        <f>分析係数表!G39</f>
        <v>0.35079793048167313</v>
      </c>
      <c r="K36" s="78">
        <f t="shared" si="3"/>
        <v>5.5983933566156772E-3</v>
      </c>
      <c r="L36" s="79"/>
      <c r="M36" s="80"/>
      <c r="N36" s="81">
        <f>分析係数表!H39</f>
        <v>3.4624459381569837E-3</v>
      </c>
      <c r="O36" s="82">
        <f t="shared" si="4"/>
        <v>5.3072569787659181E-2</v>
      </c>
      <c r="P36" s="76">
        <f>分析係数表!C39</f>
        <v>1</v>
      </c>
      <c r="Q36" s="82">
        <f t="shared" si="5"/>
        <v>5.3072569787659181E-2</v>
      </c>
      <c r="R36" s="83">
        <v>6.5795122547903942E-2</v>
      </c>
      <c r="S36" s="84">
        <f t="shared" si="6"/>
        <v>8.175414872838524E-2</v>
      </c>
      <c r="T36" s="85">
        <f>分析係数表!F39</f>
        <v>0.70145012023609998</v>
      </c>
      <c r="U36" s="86">
        <f t="shared" si="7"/>
        <v>5.7346457455325829E-2</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投入係数表!S37</f>
        <v>0</v>
      </c>
      <c r="E37" s="77">
        <f t="shared" si="0"/>
        <v>0</v>
      </c>
      <c r="F37" s="76">
        <f>分析係数表!C40</f>
        <v>0.65368852459016391</v>
      </c>
      <c r="G37" s="77">
        <f t="shared" si="1"/>
        <v>0</v>
      </c>
      <c r="H37" s="77">
        <v>1.4902498045303546E-3</v>
      </c>
      <c r="I37" s="77">
        <f t="shared" si="2"/>
        <v>1.4902498045303546E-3</v>
      </c>
      <c r="J37" s="76">
        <f>分析係数表!G40</f>
        <v>0.54296393832561696</v>
      </c>
      <c r="K37" s="78">
        <f t="shared" si="3"/>
        <v>8.0915190295678219E-4</v>
      </c>
      <c r="L37" s="79"/>
      <c r="M37" s="80"/>
      <c r="N37" s="81">
        <f>分析係数表!H40</f>
        <v>2.8732081323939809E-2</v>
      </c>
      <c r="O37" s="82">
        <f t="shared" si="4"/>
        <v>0.44040698929184485</v>
      </c>
      <c r="P37" s="76">
        <f>分析係数表!C40</f>
        <v>0.65368852459016391</v>
      </c>
      <c r="Q37" s="82">
        <f t="shared" si="5"/>
        <v>0.2878889950493822</v>
      </c>
      <c r="R37" s="83">
        <v>0.28835690564567562</v>
      </c>
      <c r="S37" s="84">
        <f t="shared" si="6"/>
        <v>0.28984715545020595</v>
      </c>
      <c r="T37" s="85">
        <f>分析係数表!F40</f>
        <v>0.73971031729176395</v>
      </c>
      <c r="U37" s="86">
        <f t="shared" si="7"/>
        <v>0.21440293132418708</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投入係数表!S38</f>
        <v>0</v>
      </c>
      <c r="E38" s="77">
        <f t="shared" si="0"/>
        <v>0</v>
      </c>
      <c r="F38" s="76">
        <f>分析係数表!C41</f>
        <v>0.74623649477748177</v>
      </c>
      <c r="G38" s="77">
        <f t="shared" si="1"/>
        <v>0</v>
      </c>
      <c r="H38" s="77">
        <v>5.2456258807147662E-4</v>
      </c>
      <c r="I38" s="77">
        <f t="shared" si="2"/>
        <v>5.2456258807147662E-4</v>
      </c>
      <c r="J38" s="76">
        <f>分析係数表!G41</f>
        <v>0.4504064389540704</v>
      </c>
      <c r="K38" s="78">
        <f t="shared" si="3"/>
        <v>2.362663673018047E-4</v>
      </c>
      <c r="L38" s="79"/>
      <c r="M38" s="80"/>
      <c r="N38" s="81">
        <f>分析係数表!H41</f>
        <v>4.8308377460513606E-2</v>
      </c>
      <c r="O38" s="82">
        <f t="shared" si="4"/>
        <v>0.74047357847452622</v>
      </c>
      <c r="P38" s="76">
        <f>分析係数表!C41</f>
        <v>0.74623649477748177</v>
      </c>
      <c r="Q38" s="82">
        <f t="shared" si="5"/>
        <v>0.55256840767616899</v>
      </c>
      <c r="R38" s="83">
        <v>0.56153396983178094</v>
      </c>
      <c r="S38" s="84">
        <f t="shared" si="6"/>
        <v>0.56205853241985237</v>
      </c>
      <c r="T38" s="85">
        <f>分析係数表!F41</f>
        <v>0.55435870740399629</v>
      </c>
      <c r="U38" s="86">
        <f t="shared" si="7"/>
        <v>0.31158204151765651</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投入係数表!S39</f>
        <v>1.2907389480477573E-3</v>
      </c>
      <c r="E39" s="77">
        <f>$C$21*D39</f>
        <v>0.12907389480477574</v>
      </c>
      <c r="F39" s="76">
        <f>分析係数表!C42</f>
        <v>0.40538573508005826</v>
      </c>
      <c r="G39" s="77">
        <f>E39*F39</f>
        <v>5.2324715725080129E-2</v>
      </c>
      <c r="H39" s="77">
        <v>5.8598506876189581E-2</v>
      </c>
      <c r="I39" s="77">
        <f>C39+H39</f>
        <v>5.8598506876189581E-2</v>
      </c>
      <c r="J39" s="76">
        <f>分析係数表!G42</f>
        <v>0.48634204275534443</v>
      </c>
      <c r="K39" s="78">
        <f>I39*J39</f>
        <v>2.8498917536579137E-2</v>
      </c>
      <c r="L39" s="79"/>
      <c r="M39" s="80"/>
      <c r="N39" s="81">
        <f>分析係数表!H42</f>
        <v>1.1287159094207556E-2</v>
      </c>
      <c r="O39" s="82">
        <f t="shared" si="4"/>
        <v>0.17301022151138717</v>
      </c>
      <c r="P39" s="76">
        <f>分析係数表!C42</f>
        <v>0.40538573508005826</v>
      </c>
      <c r="Q39" s="82">
        <f>O39*P39</f>
        <v>7.0135875823757396E-2</v>
      </c>
      <c r="R39" s="83">
        <v>7.3436611992355336E-2</v>
      </c>
      <c r="S39" s="84">
        <f>I39+R39</f>
        <v>0.13203511886854491</v>
      </c>
      <c r="T39" s="85">
        <f>分析係数表!F42</f>
        <v>0.55819477434679332</v>
      </c>
      <c r="U39" s="86">
        <f>S39*T39</f>
        <v>7.3701313382679462E-2</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投入係数表!S40</f>
        <v>2.8073572120038724E-2</v>
      </c>
      <c r="E40" s="77">
        <f>$C$21*D40</f>
        <v>2.8073572120038723</v>
      </c>
      <c r="F40" s="76">
        <f>分析係数表!C43</f>
        <v>0.69968719053083295</v>
      </c>
      <c r="G40" s="77">
        <f>E40*F40</f>
        <v>1.9642718804834614</v>
      </c>
      <c r="H40" s="77">
        <v>2.6441406375887007</v>
      </c>
      <c r="I40" s="77">
        <f>C40+H40</f>
        <v>2.6441406375887007</v>
      </c>
      <c r="J40" s="76">
        <f>分析係数表!G43</f>
        <v>0.42616397779886694</v>
      </c>
      <c r="K40" s="78">
        <f>I40*J40</f>
        <v>1.1268374919744328</v>
      </c>
      <c r="L40" s="79"/>
      <c r="M40" s="80"/>
      <c r="N40" s="81">
        <f>分析係数表!H43</f>
        <v>3.1178600010781269E-2</v>
      </c>
      <c r="O40" s="82">
        <f t="shared" si="4"/>
        <v>0.4779073679442028</v>
      </c>
      <c r="P40" s="76">
        <f>分析係数表!C43</f>
        <v>0.69968719053083295</v>
      </c>
      <c r="Q40" s="82">
        <f>O40*P40</f>
        <v>0.3343856636108643</v>
      </c>
      <c r="R40" s="83">
        <v>0.69352087962827991</v>
      </c>
      <c r="S40" s="84">
        <f>I40+R40</f>
        <v>3.3376615172169806</v>
      </c>
      <c r="T40" s="85">
        <f>分析係数表!F43</f>
        <v>0.68219595663301991</v>
      </c>
      <c r="U40" s="86">
        <f>S40*T40</f>
        <v>2.2769391916550545</v>
      </c>
      <c r="V40" s="87">
        <f>分析係数表!D43</f>
        <v>0.16164840537198402</v>
      </c>
      <c r="W40" s="88">
        <f>ROUND(S40*V40,0)</f>
        <v>1</v>
      </c>
      <c r="X40" s="76">
        <f>分析係数表!E43</f>
        <v>0.1317976591033273</v>
      </c>
      <c r="Y40" s="89">
        <f>ROUND(S40*X40,0)</f>
        <v>0</v>
      </c>
    </row>
    <row r="41" spans="1:25" x14ac:dyDescent="0.2">
      <c r="A41" s="6" t="s">
        <v>341</v>
      </c>
      <c r="B41" s="5" t="s">
        <v>42</v>
      </c>
      <c r="C41" s="90"/>
      <c r="D41" s="76">
        <f>投入係数表!S41</f>
        <v>0</v>
      </c>
      <c r="E41" s="77">
        <f>$C$21*D41</f>
        <v>0</v>
      </c>
      <c r="F41" s="76">
        <f>分析係数表!C44</f>
        <v>0.39267545462210851</v>
      </c>
      <c r="G41" s="77">
        <f>E41*F41</f>
        <v>0</v>
      </c>
      <c r="H41" s="77">
        <v>2.1003589440393815E-3</v>
      </c>
      <c r="I41" s="77">
        <f>C41+H41</f>
        <v>2.1003589440393815E-3</v>
      </c>
      <c r="J41" s="76">
        <f>分析係数表!G44</f>
        <v>0.27061110819189743</v>
      </c>
      <c r="K41" s="78">
        <f>I41*J41</f>
        <v>5.6838046144726045E-4</v>
      </c>
      <c r="L41" s="79"/>
      <c r="M41" s="80"/>
      <c r="N41" s="81">
        <f>分析係数表!H44</f>
        <v>0.10303160985076236</v>
      </c>
      <c r="O41" s="82">
        <f t="shared" si="4"/>
        <v>1.5792744209748115</v>
      </c>
      <c r="P41" s="76">
        <f>分析係数表!C44</f>
        <v>0.39267545462210851</v>
      </c>
      <c r="Q41" s="82">
        <f>O41*P41</f>
        <v>0.62014230122935132</v>
      </c>
      <c r="R41" s="83">
        <v>0.62821975828418486</v>
      </c>
      <c r="S41" s="84">
        <f>I41+R41</f>
        <v>0.63032011722822423</v>
      </c>
      <c r="T41" s="85">
        <f>分析係数表!F44</f>
        <v>0.47233461194892545</v>
      </c>
      <c r="U41" s="86">
        <f>S41*T41</f>
        <v>0.29772200797459447</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投入係数表!S42</f>
        <v>2.2587931590835751E-3</v>
      </c>
      <c r="E42" s="77">
        <f>$C$21*D42</f>
        <v>0.22587931590835753</v>
      </c>
      <c r="F42" s="76">
        <f>分析係数表!C45</f>
        <v>1</v>
      </c>
      <c r="G42" s="77">
        <f>E42*F42</f>
        <v>0.22587931590835753</v>
      </c>
      <c r="H42" s="77">
        <v>0.25787042044989733</v>
      </c>
      <c r="I42" s="77">
        <f>C42+H42</f>
        <v>0.25787042044989733</v>
      </c>
      <c r="J42" s="76">
        <f>分析係数表!G45</f>
        <v>0</v>
      </c>
      <c r="K42" s="78">
        <f>I42*J42</f>
        <v>0</v>
      </c>
      <c r="L42" s="79"/>
      <c r="M42" s="80"/>
      <c r="N42" s="81">
        <f>分析係数表!H45</f>
        <v>0</v>
      </c>
      <c r="O42" s="82">
        <f t="shared" si="4"/>
        <v>0</v>
      </c>
      <c r="P42" s="76">
        <f>分析係数表!C45</f>
        <v>1</v>
      </c>
      <c r="Q42" s="82">
        <f>O42*P42</f>
        <v>0</v>
      </c>
      <c r="R42" s="83">
        <v>1.6010521985057886E-2</v>
      </c>
      <c r="S42" s="84">
        <f>I42+R42</f>
        <v>0.2738809424349552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3.5495321071313327E-3</v>
      </c>
      <c r="E43" s="77">
        <f>$C$21*D43</f>
        <v>0.35495321071313324</v>
      </c>
      <c r="F43" s="76">
        <f>分析係数表!C46</f>
        <v>0.19269273551809707</v>
      </c>
      <c r="G43" s="77">
        <f>E43*F43</f>
        <v>6.8396905153245161E-2</v>
      </c>
      <c r="H43" s="77">
        <v>8.4157761890995969E-2</v>
      </c>
      <c r="I43" s="77">
        <f>C43+H43</f>
        <v>8.4157761890995969E-2</v>
      </c>
      <c r="J43" s="76">
        <f>分析係数表!G46</f>
        <v>9.3043863535666807E-3</v>
      </c>
      <c r="K43" s="78">
        <f>I43*J43</f>
        <v>7.8303633128529691E-4</v>
      </c>
      <c r="L43" s="79"/>
      <c r="M43" s="80"/>
      <c r="N43" s="81">
        <f>分析係数表!H46</f>
        <v>2.0061453232099985E-2</v>
      </c>
      <c r="O43" s="82">
        <f t="shared" si="4"/>
        <v>0.30750310494933547</v>
      </c>
      <c r="P43" s="76">
        <f>分析係数表!C46</f>
        <v>0.19269273551809707</v>
      </c>
      <c r="Q43" s="82">
        <f>O43*P43</f>
        <v>5.9253614472995944E-2</v>
      </c>
      <c r="R43" s="83">
        <v>6.7090657896898206E-2</v>
      </c>
      <c r="S43" s="84">
        <f>I43+R43</f>
        <v>0.15124841978789416</v>
      </c>
      <c r="T43" s="85">
        <f>分析係数表!F46</f>
        <v>0.3136907399202481</v>
      </c>
      <c r="U43" s="86">
        <f>S43*T43</f>
        <v>4.744522871503281E-2</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投入係数表!S44</f>
        <v>0.59309454662794447</v>
      </c>
      <c r="E44" s="91">
        <f>SUM(E5:E43)</f>
        <v>59.309454662794451</v>
      </c>
      <c r="F44" s="92">
        <f>分析係数表!C47</f>
        <v>0.36342947545192861</v>
      </c>
      <c r="G44" s="91">
        <f>SUM(G5:G43)</f>
        <v>12.00510537329472</v>
      </c>
      <c r="H44" s="91">
        <f>SUM(H5:H43)</f>
        <v>14.116463272724141</v>
      </c>
      <c r="I44" s="91">
        <f>SUM(I5:I43)</f>
        <v>114.11646327272413</v>
      </c>
      <c r="J44" s="92">
        <f>分析係数表!G47</f>
        <v>0.22147530218644357</v>
      </c>
      <c r="K44" s="93">
        <f>SUM(K5:K43)</f>
        <v>24.433672658253922</v>
      </c>
      <c r="L44" s="94">
        <f>最終需要_まとめ!$L$33</f>
        <v>0.62733333333333341</v>
      </c>
      <c r="M44" s="91">
        <f>K44*L44</f>
        <v>15.328057314277963</v>
      </c>
      <c r="N44" s="95">
        <f>分析係数表!H47</f>
        <v>1</v>
      </c>
      <c r="O44" s="96">
        <f>SUM(O5:O43)</f>
        <v>15.328057314277963</v>
      </c>
      <c r="P44" s="92">
        <f>分析係数表!C47</f>
        <v>0.36342947545192861</v>
      </c>
      <c r="Q44" s="96">
        <f>SUM(Q5:Q43)</f>
        <v>7.0329260404996763</v>
      </c>
      <c r="R44" s="91">
        <f>SUM(R5:R43)</f>
        <v>8.1643743815397247</v>
      </c>
      <c r="S44" s="97">
        <f>SUM(S5:S43)</f>
        <v>122.28083765426389</v>
      </c>
      <c r="T44" s="98">
        <f>分析係数表!F47</f>
        <v>0.45852567064717759</v>
      </c>
      <c r="U44" s="99">
        <f>SUM(U5:U43)</f>
        <v>50.951485624148766</v>
      </c>
      <c r="V44" s="100">
        <f>分析係数表!D47</f>
        <v>5.1302381010287716E-2</v>
      </c>
      <c r="W44" s="101">
        <f>SUM(W5:W43)</f>
        <v>3</v>
      </c>
      <c r="X44" s="92">
        <f>分析係数表!E47</f>
        <v>4.4653063209864535E-2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281</v>
      </c>
      <c r="S2" s="3" t="s">
        <v>153</v>
      </c>
      <c r="U2" s="64" t="s">
        <v>210</v>
      </c>
      <c r="W2" s="3" t="s">
        <v>130</v>
      </c>
      <c r="Y2" s="3" t="s">
        <v>154</v>
      </c>
    </row>
    <row r="3" spans="1:25" ht="44" x14ac:dyDescent="0.2">
      <c r="B3" s="65"/>
      <c r="C3" s="66" t="s">
        <v>228</v>
      </c>
      <c r="D3" s="66" t="s">
        <v>238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1.2703197330175442E-2</v>
      </c>
      <c r="G5" s="77">
        <f t="shared" ref="G5:G38" si="1">E5*F5</f>
        <v>0</v>
      </c>
      <c r="H5" s="77">
        <f t="array" ref="H5:H43">MMULT(逆行列係数!C5:AO43,'18'!G5:G43)</f>
        <v>2.8647022380193698E-5</v>
      </c>
      <c r="I5" s="77">
        <f t="shared" ref="I5:I38" si="2">C5+H5</f>
        <v>2.8647022380193698E-5</v>
      </c>
      <c r="J5" s="76">
        <f>分析係数表!G8</f>
        <v>0.12096774193548387</v>
      </c>
      <c r="K5" s="78">
        <f t="shared" ref="K5:K38" si="3">I5*J5</f>
        <v>3.4653656105073023E-6</v>
      </c>
      <c r="L5" s="79" t="s">
        <v>184</v>
      </c>
      <c r="M5" s="80" t="s">
        <v>184</v>
      </c>
      <c r="N5" s="81">
        <f>分析係数表!H8</f>
        <v>1.0105366169207868E-2</v>
      </c>
      <c r="O5" s="82">
        <f t="shared" ref="O5:O43" si="4">$M$44*N5</f>
        <v>0.15003365191233137</v>
      </c>
      <c r="P5" s="76">
        <f>分析係数表!C8</f>
        <v>1.2703197330175442E-2</v>
      </c>
      <c r="Q5" s="82">
        <f t="shared" ref="Q5:Q38" si="5">O5*P5</f>
        <v>1.9059070864091993E-3</v>
      </c>
      <c r="R5" s="83">
        <f t="array" ref="R5:R43">MMULT(逆行列係数!C5:AO43,'18'!Q5:Q43)</f>
        <v>2.429247308076506E-3</v>
      </c>
      <c r="S5" s="84">
        <f t="shared" ref="S5:S38" si="6">I5+R5</f>
        <v>2.4578943304566997E-3</v>
      </c>
      <c r="T5" s="85">
        <f>分析係数表!F8</f>
        <v>0.45967741935483869</v>
      </c>
      <c r="U5" s="86">
        <f t="shared" ref="U5:U38" si="7">S5*T5</f>
        <v>1.1298385228712248E-3</v>
      </c>
      <c r="V5" s="87">
        <f>分析係数表!D8</f>
        <v>0.86693548387096775</v>
      </c>
      <c r="W5" s="167">
        <f t="shared" ref="W5:W38" si="8">ROUND(S5*V5,0)</f>
        <v>0</v>
      </c>
      <c r="X5" s="76">
        <f>分析係数表!E8</f>
        <v>0.59677419354838712</v>
      </c>
      <c r="Y5" s="166">
        <f t="shared" ref="Y5:Y38" si="9">ROUND(S5*X5,0)</f>
        <v>0</v>
      </c>
    </row>
    <row r="6" spans="1:25" x14ac:dyDescent="0.2">
      <c r="A6" s="6" t="s">
        <v>220</v>
      </c>
      <c r="B6" s="5" t="s">
        <v>266</v>
      </c>
      <c r="C6" s="90"/>
      <c r="D6" s="76">
        <f>投入係数表!T6</f>
        <v>0</v>
      </c>
      <c r="E6" s="77">
        <f t="shared" si="0"/>
        <v>0</v>
      </c>
      <c r="F6" s="76">
        <f>分析係数表!C9</f>
        <v>3.6231884057971064E-2</v>
      </c>
      <c r="G6" s="77">
        <f t="shared" si="1"/>
        <v>0</v>
      </c>
      <c r="H6" s="77">
        <v>1.0978590379467672E-4</v>
      </c>
      <c r="I6" s="77">
        <f t="shared" si="2"/>
        <v>1.0978590379467672E-4</v>
      </c>
      <c r="J6" s="76">
        <f>分析係数表!G9</f>
        <v>0.3125</v>
      </c>
      <c r="K6" s="78">
        <f t="shared" si="3"/>
        <v>3.4308094935836472E-5</v>
      </c>
      <c r="L6" s="79"/>
      <c r="M6" s="80"/>
      <c r="N6" s="81">
        <f>分析係数表!H9</f>
        <v>5.3491679763143819E-4</v>
      </c>
      <c r="O6" s="82">
        <f t="shared" si="4"/>
        <v>7.9418716030737573E-3</v>
      </c>
      <c r="P6" s="76">
        <f>分析係数表!C9</f>
        <v>3.6231884057971064E-2</v>
      </c>
      <c r="Q6" s="82">
        <f t="shared" si="5"/>
        <v>2.8774897112586115E-4</v>
      </c>
      <c r="R6" s="83">
        <v>3.3027661625386722E-4</v>
      </c>
      <c r="S6" s="84">
        <f t="shared" si="6"/>
        <v>4.4006252004854396E-4</v>
      </c>
      <c r="T6" s="85">
        <f>分析係数表!F9</f>
        <v>0.8125</v>
      </c>
      <c r="U6" s="86">
        <f t="shared" si="7"/>
        <v>3.5755079753944198E-4</v>
      </c>
      <c r="V6" s="87">
        <f>分析係数表!D9</f>
        <v>0</v>
      </c>
      <c r="W6" s="167">
        <f t="shared" si="8"/>
        <v>0</v>
      </c>
      <c r="X6" s="76">
        <f>分析係数表!E9</f>
        <v>0</v>
      </c>
      <c r="Y6" s="166">
        <f t="shared" si="9"/>
        <v>0</v>
      </c>
    </row>
    <row r="7" spans="1:25" x14ac:dyDescent="0.2">
      <c r="A7" s="6" t="s">
        <v>221</v>
      </c>
      <c r="B7" s="5" t="s">
        <v>267</v>
      </c>
      <c r="C7" s="90"/>
      <c r="D7" s="76">
        <f>投入係数表!T7</f>
        <v>0</v>
      </c>
      <c r="E7" s="77">
        <f t="shared" si="0"/>
        <v>0</v>
      </c>
      <c r="F7" s="76">
        <f>分析係数表!C10</f>
        <v>0.26183431952662717</v>
      </c>
      <c r="G7" s="77">
        <f t="shared" si="1"/>
        <v>0</v>
      </c>
      <c r="H7" s="77">
        <v>7.0832829299587405E-5</v>
      </c>
      <c r="I7" s="77">
        <f t="shared" si="2"/>
        <v>7.0832829299587405E-5</v>
      </c>
      <c r="J7" s="76">
        <f>分析係数表!G10</f>
        <v>0.17889908256880735</v>
      </c>
      <c r="K7" s="78">
        <f t="shared" si="3"/>
        <v>1.2671928177449123E-5</v>
      </c>
      <c r="L7" s="79"/>
      <c r="M7" s="80"/>
      <c r="N7" s="81">
        <f>分析係数表!H10</f>
        <v>1.0159272513155222E-3</v>
      </c>
      <c r="O7" s="82">
        <f t="shared" si="4"/>
        <v>1.5083399556225355E-2</v>
      </c>
      <c r="P7" s="76">
        <f>分析係数表!C10</f>
        <v>0.26183431952662717</v>
      </c>
      <c r="Q7" s="82">
        <f t="shared" si="5"/>
        <v>3.9493516589524961E-3</v>
      </c>
      <c r="R7" s="83">
        <v>5.9229810642712488E-3</v>
      </c>
      <c r="S7" s="84">
        <f t="shared" si="6"/>
        <v>5.993813893570836E-3</v>
      </c>
      <c r="T7" s="85">
        <f>分析係数表!F10</f>
        <v>0.51834862385321101</v>
      </c>
      <c r="U7" s="86">
        <f t="shared" si="7"/>
        <v>3.1068851833646995E-3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投入係数表!T8</f>
        <v>0</v>
      </c>
      <c r="E8" s="77">
        <f t="shared" si="0"/>
        <v>0</v>
      </c>
      <c r="F8" s="76">
        <f>分析係数表!C11</f>
        <v>1.7921757268741234E-2</v>
      </c>
      <c r="G8" s="77">
        <f t="shared" si="1"/>
        <v>0</v>
      </c>
      <c r="H8" s="77">
        <v>2.4516996694632805E-2</v>
      </c>
      <c r="I8" s="77">
        <f t="shared" si="2"/>
        <v>2.4516996694632805E-2</v>
      </c>
      <c r="J8" s="76">
        <f>分析係数表!G11</f>
        <v>0.34197730956239869</v>
      </c>
      <c r="K8" s="78">
        <f t="shared" si="3"/>
        <v>8.3842565681807486E-3</v>
      </c>
      <c r="L8" s="79"/>
      <c r="M8" s="80"/>
      <c r="N8" s="81">
        <f>分析係数表!H11</f>
        <v>-1.6586567368416687E-5</v>
      </c>
      <c r="O8" s="82">
        <f t="shared" si="4"/>
        <v>-2.4625958459143432E-4</v>
      </c>
      <c r="P8" s="76">
        <f>分析係数表!C11</f>
        <v>1.7921757268741234E-2</v>
      </c>
      <c r="Q8" s="82">
        <f t="shared" si="5"/>
        <v>-4.4134045001487345E-6</v>
      </c>
      <c r="R8" s="83">
        <v>1.038787434026278E-2</v>
      </c>
      <c r="S8" s="84">
        <f t="shared" si="6"/>
        <v>3.4904871034895583E-2</v>
      </c>
      <c r="T8" s="85">
        <f>分析係数表!F11</f>
        <v>0.56401944894651534</v>
      </c>
      <c r="U8" s="86">
        <f t="shared" si="7"/>
        <v>1.9687026126650992E-2</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投入係数表!T9</f>
        <v>0</v>
      </c>
      <c r="E9" s="77">
        <f t="shared" si="0"/>
        <v>0</v>
      </c>
      <c r="F9" s="76">
        <f>分析係数表!C12</f>
        <v>0.1131360576170346</v>
      </c>
      <c r="G9" s="77">
        <f t="shared" si="1"/>
        <v>0</v>
      </c>
      <c r="H9" s="77">
        <v>4.403581043252184E-4</v>
      </c>
      <c r="I9" s="77">
        <f t="shared" si="2"/>
        <v>4.403581043252184E-4</v>
      </c>
      <c r="J9" s="76">
        <f>分析係数表!G12</f>
        <v>0.13242034500958361</v>
      </c>
      <c r="K9" s="78">
        <f t="shared" si="3"/>
        <v>5.8312372102511632E-5</v>
      </c>
      <c r="L9" s="79"/>
      <c r="M9" s="80"/>
      <c r="N9" s="81">
        <f>分析係数表!H12</f>
        <v>8.227352078918887E-2</v>
      </c>
      <c r="O9" s="82">
        <f t="shared" si="4"/>
        <v>1.221509104469662</v>
      </c>
      <c r="P9" s="76">
        <f>分析係数表!C12</f>
        <v>0.1131360576170346</v>
      </c>
      <c r="Q9" s="82">
        <f t="shared" si="5"/>
        <v>0.13819672442301201</v>
      </c>
      <c r="R9" s="83">
        <v>0.15425303434591456</v>
      </c>
      <c r="S9" s="84">
        <f t="shared" si="6"/>
        <v>0.15469339245023978</v>
      </c>
      <c r="T9" s="85">
        <f>分析係数表!F12</f>
        <v>0.36784355120975581</v>
      </c>
      <c r="U9" s="86">
        <f t="shared" si="7"/>
        <v>5.6902966827580628E-2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投入係数表!T10</f>
        <v>3.5545023696682463E-3</v>
      </c>
      <c r="E10" s="77">
        <f t="shared" si="0"/>
        <v>0.35545023696682465</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0.1926365600466495</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投入係数表!T11</f>
        <v>7.1090047393364926E-3</v>
      </c>
      <c r="E11" s="77">
        <f t="shared" si="0"/>
        <v>0.7109004739336493</v>
      </c>
      <c r="F11" s="76">
        <f>分析係数表!C14</f>
        <v>0.20006209251785156</v>
      </c>
      <c r="G11" s="77">
        <f t="shared" si="1"/>
        <v>0.14222423638709827</v>
      </c>
      <c r="H11" s="77">
        <v>0.23178484487304296</v>
      </c>
      <c r="I11" s="77">
        <f t="shared" si="2"/>
        <v>0.23178484487304296</v>
      </c>
      <c r="J11" s="76">
        <f>分析係数表!G14</f>
        <v>0.15826840914802714</v>
      </c>
      <c r="K11" s="78">
        <f t="shared" si="3"/>
        <v>3.6684218662678764E-2</v>
      </c>
      <c r="L11" s="79"/>
      <c r="M11" s="80"/>
      <c r="N11" s="81">
        <f>分析係数表!H14</f>
        <v>1.0573936697365637E-3</v>
      </c>
      <c r="O11" s="82">
        <f t="shared" si="4"/>
        <v>1.5699048517703935E-2</v>
      </c>
      <c r="P11" s="76">
        <f>分析係数表!C14</f>
        <v>0.20006209251785156</v>
      </c>
      <c r="Q11" s="82">
        <f t="shared" si="5"/>
        <v>3.1407844969911251E-3</v>
      </c>
      <c r="R11" s="83">
        <v>1.5011172054981783E-2</v>
      </c>
      <c r="S11" s="84">
        <f t="shared" si="6"/>
        <v>0.24679601692802475</v>
      </c>
      <c r="T11" s="85">
        <f>分析係数表!F14</f>
        <v>0.29957275697411412</v>
      </c>
      <c r="U11" s="86">
        <f t="shared" si="7"/>
        <v>7.3933363201358515E-2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投入係数表!T12</f>
        <v>1.7772511848341232E-2</v>
      </c>
      <c r="E12" s="77">
        <f t="shared" si="0"/>
        <v>1.7772511848341233</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0.11229437057369406</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投入係数表!T13</f>
        <v>1.1848341232227489E-3</v>
      </c>
      <c r="E13" s="77">
        <f t="shared" si="0"/>
        <v>0.11848341232227488</v>
      </c>
      <c r="F13" s="76">
        <f>分析係数表!C16</f>
        <v>4.6443435489973539E-2</v>
      </c>
      <c r="G13" s="77">
        <f t="shared" si="1"/>
        <v>5.5027767168215093E-3</v>
      </c>
      <c r="H13" s="77">
        <v>2.0617930170601012E-2</v>
      </c>
      <c r="I13" s="77">
        <f t="shared" si="2"/>
        <v>2.0617930170601012E-2</v>
      </c>
      <c r="J13" s="76">
        <f>分析係数表!G16</f>
        <v>3.3687125057683433E-2</v>
      </c>
      <c r="K13" s="78">
        <f t="shared" si="3"/>
        <v>6.945587920876206E-4</v>
      </c>
      <c r="L13" s="79"/>
      <c r="M13" s="80"/>
      <c r="N13" s="81">
        <f>分析係数表!H16</f>
        <v>1.5193295709469685E-2</v>
      </c>
      <c r="O13" s="82">
        <f t="shared" si="4"/>
        <v>0.22557377948575383</v>
      </c>
      <c r="P13" s="76">
        <f>分析係数表!C16</f>
        <v>4.6443435489973539E-2</v>
      </c>
      <c r="Q13" s="82">
        <f t="shared" si="5"/>
        <v>1.0476421275776124E-2</v>
      </c>
      <c r="R13" s="83">
        <v>1.6627141902657086E-2</v>
      </c>
      <c r="S13" s="84">
        <f t="shared" si="6"/>
        <v>3.7245072073258098E-2</v>
      </c>
      <c r="T13" s="85">
        <f>分析係数表!F16</f>
        <v>0.28887863405629904</v>
      </c>
      <c r="U13" s="86">
        <f t="shared" si="7"/>
        <v>1.075930554585121E-2</v>
      </c>
      <c r="V13" s="87">
        <f>分析係数表!D16</f>
        <v>0</v>
      </c>
      <c r="W13" s="167">
        <f t="shared" si="8"/>
        <v>0</v>
      </c>
      <c r="X13" s="76">
        <f>分析係数表!E16</f>
        <v>0</v>
      </c>
      <c r="Y13" s="166">
        <f t="shared" si="9"/>
        <v>0</v>
      </c>
    </row>
    <row r="14" spans="1:25" x14ac:dyDescent="0.2">
      <c r="A14" s="6" t="s">
        <v>2</v>
      </c>
      <c r="B14" s="5" t="s">
        <v>365</v>
      </c>
      <c r="C14" s="90"/>
      <c r="D14" s="76">
        <f>投入係数表!T14</f>
        <v>2.132701421800948E-2</v>
      </c>
      <c r="E14" s="77">
        <f t="shared" si="0"/>
        <v>2.1327014218009479</v>
      </c>
      <c r="F14" s="76">
        <f>分析係数表!C17</f>
        <v>4.6514856984171016E-2</v>
      </c>
      <c r="G14" s="77">
        <f t="shared" si="1"/>
        <v>9.9202301625009273E-2</v>
      </c>
      <c r="H14" s="77">
        <v>0.1055294516298864</v>
      </c>
      <c r="I14" s="77">
        <f t="shared" si="2"/>
        <v>0.1055294516298864</v>
      </c>
      <c r="J14" s="76">
        <f>分析係数表!G17</f>
        <v>0.21533442088091354</v>
      </c>
      <c r="K14" s="78">
        <f t="shared" si="3"/>
        <v>2.2724123352601967E-2</v>
      </c>
      <c r="L14" s="79"/>
      <c r="M14" s="80"/>
      <c r="N14" s="81">
        <f>分析係数表!H17</f>
        <v>2.6953171973677116E-3</v>
      </c>
      <c r="O14" s="82">
        <f t="shared" si="4"/>
        <v>4.0017182496108077E-2</v>
      </c>
      <c r="P14" s="76">
        <f>分析係数表!C17</f>
        <v>4.6514856984171016E-2</v>
      </c>
      <c r="Q14" s="82">
        <f t="shared" si="5"/>
        <v>1.8613935207159389E-3</v>
      </c>
      <c r="R14" s="83">
        <v>3.154980827779074E-3</v>
      </c>
      <c r="S14" s="84">
        <f t="shared" si="6"/>
        <v>0.10868443245766547</v>
      </c>
      <c r="T14" s="85">
        <f>分析係数表!F17</f>
        <v>0.33325565136331858</v>
      </c>
      <c r="U14" s="86">
        <f t="shared" si="7"/>
        <v>3.6219701331731913E-2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投入係数表!T15</f>
        <v>3.5545023696682464E-2</v>
      </c>
      <c r="E15" s="77">
        <f t="shared" si="0"/>
        <v>3.5545023696682465</v>
      </c>
      <c r="F15" s="76">
        <f>分析係数表!C18</f>
        <v>0.85217062328572779</v>
      </c>
      <c r="G15" s="77">
        <f t="shared" si="1"/>
        <v>3.0290424998307861</v>
      </c>
      <c r="H15" s="77">
        <v>3.3273693354825027</v>
      </c>
      <c r="I15" s="77">
        <f t="shared" si="2"/>
        <v>3.3273693354825027</v>
      </c>
      <c r="J15" s="76">
        <f>分析係数表!G18</f>
        <v>0.21571921623052903</v>
      </c>
      <c r="K15" s="78">
        <f t="shared" si="3"/>
        <v>0.71777750515978167</v>
      </c>
      <c r="L15" s="79"/>
      <c r="M15" s="80"/>
      <c r="N15" s="81">
        <f>分析係数表!H18</f>
        <v>4.022242586841047E-4</v>
      </c>
      <c r="O15" s="82">
        <f t="shared" si="4"/>
        <v>5.9717949263422831E-3</v>
      </c>
      <c r="P15" s="76">
        <f>分析係数表!C18</f>
        <v>0.85217062328572779</v>
      </c>
      <c r="Q15" s="82">
        <f t="shared" si="5"/>
        <v>5.0889882045156501E-3</v>
      </c>
      <c r="R15" s="83">
        <v>1.2973035552961141E-2</v>
      </c>
      <c r="S15" s="84">
        <f t="shared" si="6"/>
        <v>3.3403423710354638</v>
      </c>
      <c r="T15" s="85">
        <f>分析係数表!F18</f>
        <v>0.45957889739047864</v>
      </c>
      <c r="U15" s="86">
        <f t="shared" si="7"/>
        <v>1.5351508637871756</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投入係数表!T16</f>
        <v>5.9241706161137437E-3</v>
      </c>
      <c r="E16" s="77">
        <f t="shared" si="0"/>
        <v>0.59241706161137442</v>
      </c>
      <c r="F16" s="76">
        <f>分析係数表!C19</f>
        <v>5.907451152740395E-2</v>
      </c>
      <c r="G16" s="77">
        <f t="shared" si="1"/>
        <v>3.4996748535191913E-2</v>
      </c>
      <c r="H16" s="77">
        <v>4.3029505061525357E-2</v>
      </c>
      <c r="I16" s="77">
        <f t="shared" si="2"/>
        <v>4.3029505061525357E-2</v>
      </c>
      <c r="J16" s="76">
        <f>分析係数表!G19</f>
        <v>5.7619514930604236E-2</v>
      </c>
      <c r="K16" s="78">
        <f t="shared" si="3"/>
        <v>2.4793392093490707E-3</v>
      </c>
      <c r="L16" s="79"/>
      <c r="M16" s="80"/>
      <c r="N16" s="81">
        <f>分析係数表!H19</f>
        <v>-1.036660460526043E-4</v>
      </c>
      <c r="O16" s="82">
        <f t="shared" si="4"/>
        <v>-1.5391224036964645E-3</v>
      </c>
      <c r="P16" s="76">
        <f>分析係数表!C19</f>
        <v>5.907451152740395E-2</v>
      </c>
      <c r="Q16" s="82">
        <f t="shared" si="5"/>
        <v>-9.0922904179252461E-5</v>
      </c>
      <c r="R16" s="83">
        <v>2.2700511970138017E-4</v>
      </c>
      <c r="S16" s="84">
        <f t="shared" si="6"/>
        <v>4.325651018122674E-2</v>
      </c>
      <c r="T16" s="85">
        <f>分析係数表!F19</f>
        <v>0.24001121547735876</v>
      </c>
      <c r="U16" s="86">
        <f t="shared" si="7"/>
        <v>1.0382047585904974E-2</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投入係数表!T17</f>
        <v>4.7393364928909949E-2</v>
      </c>
      <c r="E17" s="77">
        <f t="shared" si="0"/>
        <v>4.7393364928909953</v>
      </c>
      <c r="F17" s="76">
        <f>分析係数表!C20</f>
        <v>0.1238117647058824</v>
      </c>
      <c r="G17" s="77">
        <f t="shared" si="1"/>
        <v>0.58678561471982182</v>
      </c>
      <c r="H17" s="77">
        <v>0.63053752299905386</v>
      </c>
      <c r="I17" s="77">
        <f t="shared" si="2"/>
        <v>0.63053752299905386</v>
      </c>
      <c r="J17" s="76">
        <f>分析係数表!G20</f>
        <v>0.1000078622533218</v>
      </c>
      <c r="K17" s="78">
        <f t="shared" si="3"/>
        <v>6.3058709745640096E-2</v>
      </c>
      <c r="L17" s="79"/>
      <c r="M17" s="80"/>
      <c r="N17" s="81">
        <f>分析係数表!H20</f>
        <v>5.0174366289460479E-4</v>
      </c>
      <c r="O17" s="82">
        <f t="shared" si="4"/>
        <v>7.4493524338908887E-3</v>
      </c>
      <c r="P17" s="76">
        <f>分析係数表!C20</f>
        <v>0.1238117647058824</v>
      </c>
      <c r="Q17" s="82">
        <f t="shared" si="5"/>
        <v>9.2231747075609109E-4</v>
      </c>
      <c r="R17" s="83">
        <v>1.6998341521383762E-3</v>
      </c>
      <c r="S17" s="84">
        <f t="shared" si="6"/>
        <v>0.63223735715119223</v>
      </c>
      <c r="T17" s="85">
        <f>分析係数表!F20</f>
        <v>0.22289488167308752</v>
      </c>
      <c r="U17" s="86">
        <f t="shared" si="7"/>
        <v>0.14092247091152058</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投入係数表!T18</f>
        <v>2.132701421800948E-2</v>
      </c>
      <c r="E18" s="77">
        <f t="shared" si="0"/>
        <v>2.1327014218009479</v>
      </c>
      <c r="F18" s="76">
        <f>分析係数表!C21</f>
        <v>0.10123797610317908</v>
      </c>
      <c r="G18" s="77">
        <f t="shared" si="1"/>
        <v>0.21591037557550041</v>
      </c>
      <c r="H18" s="77">
        <v>0.22862017854008165</v>
      </c>
      <c r="I18" s="77">
        <f t="shared" si="2"/>
        <v>0.22862017854008165</v>
      </c>
      <c r="J18" s="76">
        <f>分析係数表!G21</f>
        <v>0.28509532062391679</v>
      </c>
      <c r="K18" s="78">
        <f t="shared" si="3"/>
        <v>6.5178543101981679E-2</v>
      </c>
      <c r="L18" s="79"/>
      <c r="M18" s="80"/>
      <c r="N18" s="81">
        <f>分析係数表!H21</f>
        <v>8.3762165210504269E-4</v>
      </c>
      <c r="O18" s="82">
        <f t="shared" si="4"/>
        <v>1.2436109021867434E-2</v>
      </c>
      <c r="P18" s="76">
        <f>分析係数表!C21</f>
        <v>0.10123797610317908</v>
      </c>
      <c r="Q18" s="82">
        <f t="shared" si="5"/>
        <v>1.2590065079723452E-3</v>
      </c>
      <c r="R18" s="83">
        <v>2.8760655391615142E-3</v>
      </c>
      <c r="S18" s="84">
        <f t="shared" si="6"/>
        <v>0.23149624407924316</v>
      </c>
      <c r="T18" s="85">
        <f>分析係数表!F21</f>
        <v>0.42576545349508954</v>
      </c>
      <c r="U18" s="86">
        <f t="shared" si="7"/>
        <v>9.8563103342808905E-2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投入係数表!T19</f>
        <v>2.3696682464454978E-3</v>
      </c>
      <c r="E19" s="77">
        <f t="shared" si="0"/>
        <v>0.23696682464454977</v>
      </c>
      <c r="F19" s="76">
        <f>分析係数表!C22</f>
        <v>0.18558159091777837</v>
      </c>
      <c r="G19" s="77">
        <f t="shared" si="1"/>
        <v>4.3976680312269756E-2</v>
      </c>
      <c r="H19" s="77">
        <v>5.1658077259714531E-2</v>
      </c>
      <c r="I19" s="77">
        <f t="shared" si="2"/>
        <v>5.1658077259714531E-2</v>
      </c>
      <c r="J19" s="76">
        <f>分析係数表!G22</f>
        <v>0.19466002478672587</v>
      </c>
      <c r="K19" s="78">
        <f t="shared" si="3"/>
        <v>1.0055762599810631E-2</v>
      </c>
      <c r="L19" s="79"/>
      <c r="M19" s="80"/>
      <c r="N19" s="81">
        <f>分析係数表!H22</f>
        <v>4.1466418421041717E-5</v>
      </c>
      <c r="O19" s="82">
        <f t="shared" si="4"/>
        <v>6.1564896147858577E-4</v>
      </c>
      <c r="P19" s="76">
        <f>分析係数表!C22</f>
        <v>0.18558159091777837</v>
      </c>
      <c r="Q19" s="82">
        <f t="shared" si="5"/>
        <v>1.14253113718074E-4</v>
      </c>
      <c r="R19" s="83">
        <v>1.0424734497325777E-3</v>
      </c>
      <c r="S19" s="84">
        <f t="shared" si="6"/>
        <v>5.2700550709447111E-2</v>
      </c>
      <c r="T19" s="85">
        <f>分析係数表!F22</f>
        <v>0.41305594660826944</v>
      </c>
      <c r="U19" s="86">
        <f t="shared" si="7"/>
        <v>2.1768275860067781E-2</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投入係数表!T20</f>
        <v>3.5545023696682463E-3</v>
      </c>
      <c r="E20" s="77">
        <f t="shared" si="0"/>
        <v>0.35545023696682465</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3.6938937688715145E-4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投入係数表!T21</f>
        <v>0</v>
      </c>
      <c r="E21" s="77">
        <f t="shared" si="0"/>
        <v>0</v>
      </c>
      <c r="F21" s="76">
        <f>分析係数表!C24</f>
        <v>0.34092150792205422</v>
      </c>
      <c r="G21" s="77">
        <f t="shared" si="1"/>
        <v>0</v>
      </c>
      <c r="H21" s="77">
        <v>4.5039056737713979E-3</v>
      </c>
      <c r="I21" s="77">
        <f t="shared" si="2"/>
        <v>4.5039056737713979E-3</v>
      </c>
      <c r="J21" s="76">
        <f>分析係数表!G24</f>
        <v>0.20813165537270087</v>
      </c>
      <c r="K21" s="78">
        <f t="shared" si="3"/>
        <v>9.3740534352454072E-4</v>
      </c>
      <c r="L21" s="79"/>
      <c r="M21" s="80"/>
      <c r="N21" s="81">
        <f>分析係数表!H24</f>
        <v>3.0270485447360455E-4</v>
      </c>
      <c r="O21" s="82">
        <f t="shared" si="4"/>
        <v>4.4942374187936767E-3</v>
      </c>
      <c r="P21" s="76">
        <f>分析係数表!C24</f>
        <v>0.34092150792205422</v>
      </c>
      <c r="Q21" s="82">
        <f t="shared" si="5"/>
        <v>1.5321821977748609E-3</v>
      </c>
      <c r="R21" s="83">
        <v>5.2147664282049741E-3</v>
      </c>
      <c r="S21" s="84">
        <f t="shared" si="6"/>
        <v>9.7186721019763729E-3</v>
      </c>
      <c r="T21" s="85">
        <f>分析係数表!F24</f>
        <v>0.39206195546950628</v>
      </c>
      <c r="U21" s="86">
        <f t="shared" si="7"/>
        <v>3.8103215888677937E-3</v>
      </c>
      <c r="V21" s="87">
        <f>分析係数表!D24</f>
        <v>1.5811552113585026E-2</v>
      </c>
      <c r="W21" s="167">
        <f t="shared" si="8"/>
        <v>0</v>
      </c>
      <c r="X21" s="76">
        <f>分析係数表!E24</f>
        <v>1.5166182639561149E-2</v>
      </c>
      <c r="Y21" s="166">
        <f t="shared" si="9"/>
        <v>0</v>
      </c>
    </row>
    <row r="22" spans="1:25" x14ac:dyDescent="0.2">
      <c r="A22" s="6" t="s">
        <v>10</v>
      </c>
      <c r="B22" s="5" t="s">
        <v>272</v>
      </c>
      <c r="C22" s="75">
        <f>最終需要_まとめ!C23</f>
        <v>100</v>
      </c>
      <c r="D22" s="76">
        <f>投入係数表!T22</f>
        <v>0.28791469194312796</v>
      </c>
      <c r="E22" s="77">
        <f t="shared" si="0"/>
        <v>28.791469194312796</v>
      </c>
      <c r="F22" s="76">
        <f>分析係数表!C25</f>
        <v>1.146867511126326E-2</v>
      </c>
      <c r="G22" s="77">
        <f t="shared" si="1"/>
        <v>0.33020000616551803</v>
      </c>
      <c r="H22" s="77">
        <v>0.33194429877877413</v>
      </c>
      <c r="I22" s="77">
        <f t="shared" si="2"/>
        <v>100.33194429877878</v>
      </c>
      <c r="J22" s="76">
        <f>分析係数表!G25</f>
        <v>0.19668246445497631</v>
      </c>
      <c r="K22" s="78">
        <f t="shared" si="3"/>
        <v>19.73353406824322</v>
      </c>
      <c r="L22" s="79"/>
      <c r="M22" s="80"/>
      <c r="N22" s="81">
        <f>分析係数表!H25</f>
        <v>4.6442388631566723E-4</v>
      </c>
      <c r="O22" s="82">
        <f t="shared" si="4"/>
        <v>6.8952683685601611E-3</v>
      </c>
      <c r="P22" s="76">
        <f>分析係数表!C25</f>
        <v>1.146867511126326E-2</v>
      </c>
      <c r="Q22" s="82">
        <f t="shared" si="5"/>
        <v>7.9079592723986747E-5</v>
      </c>
      <c r="R22" s="83">
        <v>1.8817289697709342E-4</v>
      </c>
      <c r="S22" s="84">
        <f t="shared" si="6"/>
        <v>100.33213247167576</v>
      </c>
      <c r="T22" s="85">
        <f>分析係数表!F25</f>
        <v>0.34834123222748814</v>
      </c>
      <c r="U22" s="86">
        <f t="shared" si="7"/>
        <v>34.949818657195109</v>
      </c>
      <c r="V22" s="87">
        <f>分析係数表!D25</f>
        <v>9.4786729857819912E-3</v>
      </c>
      <c r="W22" s="167">
        <f t="shared" si="8"/>
        <v>1</v>
      </c>
      <c r="X22" s="76">
        <f>分析係数表!E25</f>
        <v>8.2938388625592423E-3</v>
      </c>
      <c r="Y22" s="166">
        <f t="shared" si="9"/>
        <v>1</v>
      </c>
    </row>
    <row r="23" spans="1:25" x14ac:dyDescent="0.2">
      <c r="A23" s="6" t="s">
        <v>11</v>
      </c>
      <c r="B23" s="5" t="s">
        <v>35</v>
      </c>
      <c r="C23" s="90"/>
      <c r="D23" s="76">
        <f>投入係数表!T23</f>
        <v>2.132701421800948E-2</v>
      </c>
      <c r="E23" s="77">
        <f t="shared" si="0"/>
        <v>2.1327014218009479</v>
      </c>
      <c r="F23" s="76">
        <f>分析係数表!C26</f>
        <v>9.1946569835300251E-2</v>
      </c>
      <c r="G23" s="77">
        <f t="shared" si="1"/>
        <v>0.19609458021746498</v>
      </c>
      <c r="H23" s="77">
        <v>0.20073426112081127</v>
      </c>
      <c r="I23" s="77">
        <f t="shared" si="2"/>
        <v>0.20073426112081127</v>
      </c>
      <c r="J23" s="76">
        <f>分析係数表!G26</f>
        <v>0.19627813403747013</v>
      </c>
      <c r="K23" s="78">
        <f t="shared" si="3"/>
        <v>3.9399746210183127E-2</v>
      </c>
      <c r="L23" s="79"/>
      <c r="M23" s="80"/>
      <c r="N23" s="81">
        <f>分析係数表!H26</f>
        <v>9.5289829531553863E-3</v>
      </c>
      <c r="O23" s="82">
        <f t="shared" si="4"/>
        <v>0.14147613134777901</v>
      </c>
      <c r="P23" s="76">
        <f>分析係数表!C26</f>
        <v>9.1946569835300251E-2</v>
      </c>
      <c r="Q23" s="82">
        <f t="shared" si="5"/>
        <v>1.3008244990996674E-2</v>
      </c>
      <c r="R23" s="83">
        <v>1.3579091356567282E-2</v>
      </c>
      <c r="S23" s="84">
        <f t="shared" si="6"/>
        <v>0.21431335247737857</v>
      </c>
      <c r="T23" s="85">
        <f>分析係数表!F26</f>
        <v>0.33471645919778698</v>
      </c>
      <c r="U23" s="86">
        <f t="shared" si="7"/>
        <v>7.1734206500035425E-2</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投入係数表!T24</f>
        <v>0</v>
      </c>
      <c r="E24" s="77">
        <f t="shared" si="0"/>
        <v>0</v>
      </c>
      <c r="F24" s="76">
        <f>分析係数表!C27</f>
        <v>2.4623475974181241E-2</v>
      </c>
      <c r="G24" s="77">
        <f t="shared" si="1"/>
        <v>0</v>
      </c>
      <c r="H24" s="77">
        <v>1.1787008798346254E-4</v>
      </c>
      <c r="I24" s="77">
        <f t="shared" si="2"/>
        <v>1.1787008798346254E-4</v>
      </c>
      <c r="J24" s="76">
        <f>分析係数表!G27</f>
        <v>0.16949152542372881</v>
      </c>
      <c r="K24" s="78">
        <f t="shared" si="3"/>
        <v>1.9977981014146191E-5</v>
      </c>
      <c r="L24" s="79"/>
      <c r="M24" s="80"/>
      <c r="N24" s="81">
        <f>分析係数表!H27</f>
        <v>1.0092926243681554E-2</v>
      </c>
      <c r="O24" s="82">
        <f t="shared" si="4"/>
        <v>0.1498489572238878</v>
      </c>
      <c r="P24" s="76">
        <f>分析係数表!C27</f>
        <v>2.4623475974181241E-2</v>
      </c>
      <c r="Q24" s="82">
        <f t="shared" si="5"/>
        <v>3.689802197958514E-3</v>
      </c>
      <c r="R24" s="83">
        <v>3.7282177251617881E-3</v>
      </c>
      <c r="S24" s="84">
        <f t="shared" si="6"/>
        <v>3.8460878131452506E-3</v>
      </c>
      <c r="T24" s="85">
        <f>分析係数表!F27</f>
        <v>0.31826741996233521</v>
      </c>
      <c r="U24" s="86">
        <f t="shared" si="7"/>
        <v>1.2240844452383189E-3</v>
      </c>
      <c r="V24" s="87">
        <f>分析係数表!D27</f>
        <v>0</v>
      </c>
      <c r="W24" s="167">
        <f t="shared" si="8"/>
        <v>0</v>
      </c>
      <c r="X24" s="76">
        <f>分析係数表!E27</f>
        <v>0</v>
      </c>
      <c r="Y24" s="166">
        <f t="shared" si="9"/>
        <v>0</v>
      </c>
    </row>
    <row r="25" spans="1:25" x14ac:dyDescent="0.2">
      <c r="A25" s="6" t="s">
        <v>13</v>
      </c>
      <c r="B25" s="5" t="s">
        <v>192</v>
      </c>
      <c r="C25" s="90"/>
      <c r="D25" s="76">
        <f>投入係数表!T25</f>
        <v>0</v>
      </c>
      <c r="E25" s="77">
        <f t="shared" si="0"/>
        <v>0</v>
      </c>
      <c r="F25" s="76">
        <f>分析係数表!C28</f>
        <v>0.10144304574762053</v>
      </c>
      <c r="G25" s="77">
        <f t="shared" si="1"/>
        <v>0</v>
      </c>
      <c r="H25" s="77">
        <v>5.8751009159571689E-3</v>
      </c>
      <c r="I25" s="77">
        <f t="shared" si="2"/>
        <v>5.8751009159571689E-3</v>
      </c>
      <c r="J25" s="76">
        <f>分析係数表!G28</f>
        <v>0.12483493265252223</v>
      </c>
      <c r="K25" s="78">
        <f t="shared" si="3"/>
        <v>7.3341782717028484E-4</v>
      </c>
      <c r="L25" s="79"/>
      <c r="M25" s="80"/>
      <c r="N25" s="81">
        <f>分析係数表!H28</f>
        <v>1.8805020753942421E-2</v>
      </c>
      <c r="O25" s="82">
        <f t="shared" si="4"/>
        <v>0.2791968040305387</v>
      </c>
      <c r="P25" s="76">
        <f>分析係数表!C28</f>
        <v>0.10144304574762053</v>
      </c>
      <c r="Q25" s="82">
        <f t="shared" si="5"/>
        <v>2.8322574163859381E-2</v>
      </c>
      <c r="R25" s="83">
        <v>3.0821232909365882E-2</v>
      </c>
      <c r="S25" s="84">
        <f t="shared" si="6"/>
        <v>3.6696333825323051E-2</v>
      </c>
      <c r="T25" s="85">
        <f>分析係数表!F28</f>
        <v>0.21348710273791707</v>
      </c>
      <c r="U25" s="86">
        <f t="shared" si="7"/>
        <v>7.8341939894716432E-3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投入係数表!T26</f>
        <v>5.9241706161137437E-3</v>
      </c>
      <c r="E26" s="77">
        <f t="shared" si="0"/>
        <v>0.59241706161137442</v>
      </c>
      <c r="F26" s="76">
        <f>分析係数表!C29</f>
        <v>0.10401376146788988</v>
      </c>
      <c r="G26" s="77">
        <f t="shared" si="1"/>
        <v>6.1619526935953718E-2</v>
      </c>
      <c r="H26" s="77">
        <v>7.6815014727199399E-2</v>
      </c>
      <c r="I26" s="77">
        <f t="shared" si="2"/>
        <v>7.6815014727199399E-2</v>
      </c>
      <c r="J26" s="76">
        <f>分析係数表!G29</f>
        <v>0.26193840067815766</v>
      </c>
      <c r="K26" s="78">
        <f t="shared" si="3"/>
        <v>2.0120802105711738E-2</v>
      </c>
      <c r="L26" s="79"/>
      <c r="M26" s="80"/>
      <c r="N26" s="81">
        <f>分析係数表!H29</f>
        <v>9.1640784710502205E-3</v>
      </c>
      <c r="O26" s="82">
        <f t="shared" si="4"/>
        <v>0.13605842048676747</v>
      </c>
      <c r="P26" s="76">
        <f>分析係数表!C29</f>
        <v>0.10401376146788988</v>
      </c>
      <c r="Q26" s="82">
        <f t="shared" si="5"/>
        <v>1.4151948094208493E-2</v>
      </c>
      <c r="R26" s="83">
        <v>1.9634883320118285E-2</v>
      </c>
      <c r="S26" s="84">
        <f t="shared" si="6"/>
        <v>9.6449898047317684E-2</v>
      </c>
      <c r="T26" s="85">
        <f>分析係数表!F29</f>
        <v>0.46764622774795139</v>
      </c>
      <c r="U26" s="86">
        <f t="shared" si="7"/>
        <v>4.5104430988502621E-2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投入係数表!T27</f>
        <v>3.5545023696682463E-3</v>
      </c>
      <c r="E27" s="77">
        <f t="shared" si="0"/>
        <v>0.35545023696682465</v>
      </c>
      <c r="F27" s="76">
        <f>分析係数表!C30</f>
        <v>1</v>
      </c>
      <c r="G27" s="77">
        <f t="shared" si="1"/>
        <v>0.35545023696682465</v>
      </c>
      <c r="H27" s="77">
        <v>0.44688149776972541</v>
      </c>
      <c r="I27" s="77">
        <f t="shared" si="2"/>
        <v>0.44688149776972541</v>
      </c>
      <c r="J27" s="76">
        <f>分析係数表!G30</f>
        <v>0.34450655250415957</v>
      </c>
      <c r="K27" s="78">
        <f t="shared" si="3"/>
        <v>0.15395360417454337</v>
      </c>
      <c r="L27" s="79"/>
      <c r="M27" s="80"/>
      <c r="N27" s="81">
        <f>分析係数表!H30</f>
        <v>0</v>
      </c>
      <c r="O27" s="82">
        <f t="shared" si="4"/>
        <v>0</v>
      </c>
      <c r="P27" s="76">
        <f>分析係数表!C30</f>
        <v>1</v>
      </c>
      <c r="Q27" s="82">
        <f t="shared" si="5"/>
        <v>0</v>
      </c>
      <c r="R27" s="83">
        <v>5.6139078608969231E-2</v>
      </c>
      <c r="S27" s="84">
        <f t="shared" si="6"/>
        <v>0.50302057637869468</v>
      </c>
      <c r="T27" s="85">
        <f>分析係数表!F30</f>
        <v>0.44048531528668372</v>
      </c>
      <c r="U27" s="86">
        <f t="shared" si="7"/>
        <v>0.2215731771818587</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投入係数表!T28</f>
        <v>2.9620853080568721E-2</v>
      </c>
      <c r="E28" s="77">
        <f t="shared" si="0"/>
        <v>2.9620853080568721</v>
      </c>
      <c r="F28" s="76">
        <f>分析係数表!C31</f>
        <v>0.93997640825324391</v>
      </c>
      <c r="G28" s="77">
        <f t="shared" si="1"/>
        <v>2.7842903088070021</v>
      </c>
      <c r="H28" s="77">
        <v>3.4179374008042265</v>
      </c>
      <c r="I28" s="77">
        <f t="shared" si="2"/>
        <v>3.4179374008042265</v>
      </c>
      <c r="J28" s="76">
        <f>分析係数表!G31</f>
        <v>7.0890110114609078E-2</v>
      </c>
      <c r="K28" s="78">
        <f t="shared" si="3"/>
        <v>0.24229795870785237</v>
      </c>
      <c r="L28" s="79"/>
      <c r="M28" s="80"/>
      <c r="N28" s="81">
        <f>分析係数表!H31</f>
        <v>0.11755729622365327</v>
      </c>
      <c r="O28" s="82">
        <f t="shared" si="4"/>
        <v>1.7453648057917908</v>
      </c>
      <c r="P28" s="76">
        <f>分析係数表!C31</f>
        <v>0.93997640825324391</v>
      </c>
      <c r="Q28" s="82">
        <f t="shared" si="5"/>
        <v>1.6406017412397882</v>
      </c>
      <c r="R28" s="83">
        <v>1.892039385292992</v>
      </c>
      <c r="S28" s="84">
        <f t="shared" si="6"/>
        <v>5.3099767860972182</v>
      </c>
      <c r="T28" s="85">
        <f>分析係数表!F31</f>
        <v>0.34466485525751295</v>
      </c>
      <c r="U28" s="86">
        <f t="shared" si="7"/>
        <v>1.8301623804009515</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投入係数表!T29</f>
        <v>2.3696682464454978E-3</v>
      </c>
      <c r="E29" s="77">
        <f t="shared" si="0"/>
        <v>0.23696682464454977</v>
      </c>
      <c r="F29" s="76">
        <f>分析係数表!C32</f>
        <v>1</v>
      </c>
      <c r="G29" s="77">
        <f t="shared" si="1"/>
        <v>0.23696682464454977</v>
      </c>
      <c r="H29" s="77">
        <v>0.27977464353610204</v>
      </c>
      <c r="I29" s="77">
        <f t="shared" si="2"/>
        <v>0.27977464353610204</v>
      </c>
      <c r="J29" s="76">
        <f>分析係数表!G32</f>
        <v>0.14022787028921999</v>
      </c>
      <c r="K29" s="78">
        <f t="shared" si="3"/>
        <v>3.9232202423993279E-2</v>
      </c>
      <c r="L29" s="79"/>
      <c r="M29" s="80"/>
      <c r="N29" s="81">
        <f>分析係数表!H32</f>
        <v>5.7721254442090076E-3</v>
      </c>
      <c r="O29" s="82">
        <f t="shared" si="4"/>
        <v>8.5698335437819156E-2</v>
      </c>
      <c r="P29" s="76">
        <f>分析係数表!C32</f>
        <v>1</v>
      </c>
      <c r="Q29" s="82">
        <f t="shared" si="5"/>
        <v>8.5698335437819156E-2</v>
      </c>
      <c r="R29" s="83">
        <v>0.11208036188921082</v>
      </c>
      <c r="S29" s="84">
        <f t="shared" si="6"/>
        <v>0.39185500542531287</v>
      </c>
      <c r="T29" s="85">
        <f>分析係数表!F32</f>
        <v>0.48261758691206547</v>
      </c>
      <c r="U29" s="86">
        <f t="shared" si="7"/>
        <v>0.18911611713777882</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投入係数表!T30</f>
        <v>1.1848341232227489E-3</v>
      </c>
      <c r="E30" s="77">
        <f t="shared" si="0"/>
        <v>0.11848341232227488</v>
      </c>
      <c r="F30" s="76">
        <f>分析係数表!C33</f>
        <v>0.67109402306885713</v>
      </c>
      <c r="G30" s="77">
        <f t="shared" si="1"/>
        <v>7.9513509842281657E-2</v>
      </c>
      <c r="H30" s="77">
        <v>0.11804290623517624</v>
      </c>
      <c r="I30" s="77">
        <f t="shared" si="2"/>
        <v>0.11804290623517624</v>
      </c>
      <c r="J30" s="76">
        <f>分析係数表!G33</f>
        <v>0.50883575883575882</v>
      </c>
      <c r="K30" s="78">
        <f t="shared" si="3"/>
        <v>6.0064451769354231E-2</v>
      </c>
      <c r="L30" s="79"/>
      <c r="M30" s="80"/>
      <c r="N30" s="81">
        <f>分析係数表!H33</f>
        <v>8.6664814499977198E-4</v>
      </c>
      <c r="O30" s="82">
        <f t="shared" si="4"/>
        <v>1.2867063294902444E-2</v>
      </c>
      <c r="P30" s="76">
        <f>分析係数表!C33</f>
        <v>0.67109402306885713</v>
      </c>
      <c r="Q30" s="82">
        <f t="shared" si="5"/>
        <v>8.6350092716577058E-3</v>
      </c>
      <c r="R30" s="83">
        <v>3.7386021568210102E-2</v>
      </c>
      <c r="S30" s="84">
        <f t="shared" si="6"/>
        <v>0.15542892780338635</v>
      </c>
      <c r="T30" s="85">
        <f>分析係数表!F33</f>
        <v>0.64656964656964655</v>
      </c>
      <c r="U30" s="86">
        <f t="shared" si="7"/>
        <v>0.10049562691653463</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投入係数表!T31</f>
        <v>4.2654028436018961E-2</v>
      </c>
      <c r="E31" s="77">
        <f t="shared" si="0"/>
        <v>4.2654028436018958</v>
      </c>
      <c r="F31" s="76">
        <f>分析係数表!C34</f>
        <v>0.15699510206111233</v>
      </c>
      <c r="G31" s="77">
        <f t="shared" si="1"/>
        <v>0.66964735476303838</v>
      </c>
      <c r="H31" s="77">
        <v>0.73501647175654794</v>
      </c>
      <c r="I31" s="77">
        <f t="shared" si="2"/>
        <v>0.73501647175654794</v>
      </c>
      <c r="J31" s="76">
        <f>分析係数表!G34</f>
        <v>0.42474206923151092</v>
      </c>
      <c r="K31" s="78">
        <f t="shared" si="3"/>
        <v>0.31219241713312057</v>
      </c>
      <c r="L31" s="79"/>
      <c r="M31" s="80"/>
      <c r="N31" s="81">
        <f>分析係数表!H34</f>
        <v>0.14441094879311989</v>
      </c>
      <c r="O31" s="82">
        <f t="shared" si="4"/>
        <v>2.1440590732453231</v>
      </c>
      <c r="P31" s="76">
        <f>分析係数表!C34</f>
        <v>0.15699510206111233</v>
      </c>
      <c r="Q31" s="82">
        <f t="shared" si="5"/>
        <v>0.33660677302920344</v>
      </c>
      <c r="R31" s="83">
        <v>0.36568355916504952</v>
      </c>
      <c r="S31" s="84">
        <f t="shared" si="6"/>
        <v>1.1007000309215975</v>
      </c>
      <c r="T31" s="85">
        <f>分析係数表!F34</f>
        <v>0.69954681322919676</v>
      </c>
      <c r="U31" s="86">
        <f t="shared" si="7"/>
        <v>0.76999119895248191</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投入係数表!T32</f>
        <v>5.9241706161137437E-3</v>
      </c>
      <c r="E32" s="77">
        <f t="shared" si="0"/>
        <v>0.59241706161137442</v>
      </c>
      <c r="F32" s="76">
        <f>分析係数表!C35</f>
        <v>0.39629748357108507</v>
      </c>
      <c r="G32" s="77">
        <f t="shared" si="1"/>
        <v>0.23477339074116416</v>
      </c>
      <c r="H32" s="77">
        <v>0.31121366015288654</v>
      </c>
      <c r="I32" s="77">
        <f t="shared" si="2"/>
        <v>0.31121366015288654</v>
      </c>
      <c r="J32" s="76">
        <f>分析係数表!G35</f>
        <v>0.3138388625592417</v>
      </c>
      <c r="K32" s="78">
        <f t="shared" si="3"/>
        <v>9.767094111528031E-2</v>
      </c>
      <c r="L32" s="79"/>
      <c r="M32" s="80"/>
      <c r="N32" s="81">
        <f>分析係数表!H35</f>
        <v>5.4188315592617317E-2</v>
      </c>
      <c r="O32" s="82">
        <f t="shared" si="4"/>
        <v>0.80453006286021589</v>
      </c>
      <c r="P32" s="76">
        <f>分析係数表!C35</f>
        <v>0.39629748357108507</v>
      </c>
      <c r="Q32" s="82">
        <f t="shared" si="5"/>
        <v>0.31883323936879043</v>
      </c>
      <c r="R32" s="83">
        <v>0.42136655245289939</v>
      </c>
      <c r="S32" s="84">
        <f t="shared" si="6"/>
        <v>0.73258021260578587</v>
      </c>
      <c r="T32" s="85">
        <f>分析係数表!F35</f>
        <v>0.64417061611374404</v>
      </c>
      <c r="U32" s="86">
        <f t="shared" si="7"/>
        <v>0.47190664690700668</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投入係数表!T33</f>
        <v>0</v>
      </c>
      <c r="E33" s="77">
        <f t="shared" si="0"/>
        <v>0</v>
      </c>
      <c r="F33" s="76">
        <f>分析係数表!C36</f>
        <v>0.84710123832769779</v>
      </c>
      <c r="G33" s="77">
        <f t="shared" si="1"/>
        <v>0</v>
      </c>
      <c r="H33" s="77">
        <v>6.9789044997544777E-2</v>
      </c>
      <c r="I33" s="77">
        <f t="shared" si="2"/>
        <v>6.9789044997544777E-2</v>
      </c>
      <c r="J33" s="76">
        <f>分析係数表!G36</f>
        <v>4.8807645912591631E-2</v>
      </c>
      <c r="K33" s="78">
        <f t="shared" si="3"/>
        <v>3.4062389968180897E-3</v>
      </c>
      <c r="L33" s="79"/>
      <c r="M33" s="80"/>
      <c r="N33" s="81">
        <f>分析係数表!H36</f>
        <v>0.16462168113153564</v>
      </c>
      <c r="O33" s="82">
        <f t="shared" si="4"/>
        <v>2.4441263770699857</v>
      </c>
      <c r="P33" s="76">
        <f>分析係数表!C36</f>
        <v>0.84710123832769779</v>
      </c>
      <c r="Q33" s="82">
        <f t="shared" si="5"/>
        <v>2.0704224806453744</v>
      </c>
      <c r="R33" s="83">
        <v>2.1492257828999652</v>
      </c>
      <c r="S33" s="84">
        <f t="shared" si="6"/>
        <v>2.2190148278975101</v>
      </c>
      <c r="T33" s="85">
        <f>分析係数表!F36</f>
        <v>0.84954068850329401</v>
      </c>
      <c r="U33" s="86">
        <f t="shared" si="7"/>
        <v>1.8851433846910692</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投入係数表!T34</f>
        <v>1.7772511848341232E-2</v>
      </c>
      <c r="E34" s="77">
        <f t="shared" si="0"/>
        <v>1.7772511848341233</v>
      </c>
      <c r="F34" s="76">
        <f>分析係数表!C37</f>
        <v>0.28253997483350213</v>
      </c>
      <c r="G34" s="77">
        <f t="shared" si="1"/>
        <v>0.50214450503584507</v>
      </c>
      <c r="H34" s="77">
        <v>0.62768045504459558</v>
      </c>
      <c r="I34" s="77">
        <f t="shared" si="2"/>
        <v>0.62768045504459558</v>
      </c>
      <c r="J34" s="76">
        <f>分析係数表!G37</f>
        <v>0.45113451763349577</v>
      </c>
      <c r="K34" s="78">
        <f t="shared" si="3"/>
        <v>0.28316831931451675</v>
      </c>
      <c r="L34" s="79"/>
      <c r="M34" s="80"/>
      <c r="N34" s="81">
        <f>分析係数表!H37</f>
        <v>4.3875617331304247E-2</v>
      </c>
      <c r="O34" s="82">
        <f t="shared" si="4"/>
        <v>0.65141816614049175</v>
      </c>
      <c r="P34" s="76">
        <f>分析係数表!C37</f>
        <v>0.28253997483350213</v>
      </c>
      <c r="Q34" s="82">
        <f t="shared" si="5"/>
        <v>0.18405167226742064</v>
      </c>
      <c r="R34" s="83">
        <v>0.22611869804120593</v>
      </c>
      <c r="S34" s="84">
        <f t="shared" si="6"/>
        <v>0.85379915308580157</v>
      </c>
      <c r="T34" s="85">
        <f>分析係数表!F37</f>
        <v>0.69774144526541948</v>
      </c>
      <c r="U34" s="86">
        <f t="shared" si="7"/>
        <v>0.5957310550404783</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投入係数表!T35</f>
        <v>7.1090047393364926E-3</v>
      </c>
      <c r="E35" s="77">
        <f t="shared" si="0"/>
        <v>0.7109004739336493</v>
      </c>
      <c r="F35" s="76">
        <f>分析係数表!C38</f>
        <v>4.1342922192909581E-2</v>
      </c>
      <c r="G35" s="77">
        <f t="shared" si="1"/>
        <v>2.9390702980741409E-2</v>
      </c>
      <c r="H35" s="77">
        <v>3.9754744261728363E-2</v>
      </c>
      <c r="I35" s="77">
        <f t="shared" si="2"/>
        <v>3.9754744261728363E-2</v>
      </c>
      <c r="J35" s="76">
        <f>分析係数表!G38</f>
        <v>0.30500268961807425</v>
      </c>
      <c r="K35" s="78">
        <f t="shared" si="3"/>
        <v>1.2125303924905854E-2</v>
      </c>
      <c r="L35" s="79"/>
      <c r="M35" s="80"/>
      <c r="N35" s="81">
        <f>分析係数表!H38</f>
        <v>3.9185765407884425E-2</v>
      </c>
      <c r="O35" s="82">
        <f t="shared" si="4"/>
        <v>0.58178826859726362</v>
      </c>
      <c r="P35" s="76">
        <f>分析係数表!C38</f>
        <v>4.1342922192909581E-2</v>
      </c>
      <c r="Q35" s="82">
        <f t="shared" si="5"/>
        <v>2.4052827121364251E-2</v>
      </c>
      <c r="R35" s="83">
        <v>2.9143084589787187E-2</v>
      </c>
      <c r="S35" s="84">
        <f t="shared" si="6"/>
        <v>6.8897828851515547E-2</v>
      </c>
      <c r="T35" s="85">
        <f>分析係数表!F38</f>
        <v>0.49596557288864979</v>
      </c>
      <c r="U35" s="86">
        <f t="shared" si="7"/>
        <v>3.4170951157126053E-2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投入係数表!T36</f>
        <v>0</v>
      </c>
      <c r="E36" s="77">
        <f t="shared" si="0"/>
        <v>0</v>
      </c>
      <c r="F36" s="76">
        <f>分析係数表!C39</f>
        <v>1</v>
      </c>
      <c r="G36" s="77">
        <f t="shared" si="1"/>
        <v>0</v>
      </c>
      <c r="H36" s="77">
        <v>8.0298171409990855E-3</v>
      </c>
      <c r="I36" s="77">
        <f t="shared" si="2"/>
        <v>8.0298171409990855E-3</v>
      </c>
      <c r="J36" s="76">
        <f>分析係数表!G39</f>
        <v>0.35079793048167313</v>
      </c>
      <c r="K36" s="78">
        <f t="shared" si="3"/>
        <v>2.8168432352087443E-3</v>
      </c>
      <c r="L36" s="79"/>
      <c r="M36" s="80"/>
      <c r="N36" s="81">
        <f>分析係数表!H39</f>
        <v>3.4624459381569837E-3</v>
      </c>
      <c r="O36" s="82">
        <f t="shared" si="4"/>
        <v>5.140668828346192E-2</v>
      </c>
      <c r="P36" s="76">
        <f>分析係数表!C39</f>
        <v>1</v>
      </c>
      <c r="Q36" s="82">
        <f t="shared" si="5"/>
        <v>5.140668828346192E-2</v>
      </c>
      <c r="R36" s="83">
        <v>6.3729896044693785E-2</v>
      </c>
      <c r="S36" s="84">
        <f t="shared" si="6"/>
        <v>7.1759713185692867E-2</v>
      </c>
      <c r="T36" s="85">
        <f>分析係数表!F39</f>
        <v>0.70145012023609998</v>
      </c>
      <c r="U36" s="86">
        <f t="shared" si="7"/>
        <v>5.0335859442212312E-2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投入係数表!T37</f>
        <v>1.1848341232227489E-3</v>
      </c>
      <c r="E37" s="77">
        <f t="shared" si="0"/>
        <v>0.11848341232227488</v>
      </c>
      <c r="F37" s="76">
        <f>分析係数表!C40</f>
        <v>0.65368852459016391</v>
      </c>
      <c r="G37" s="77">
        <f t="shared" si="1"/>
        <v>7.7451246989355918E-2</v>
      </c>
      <c r="H37" s="77">
        <v>7.9580391089761768E-2</v>
      </c>
      <c r="I37" s="77">
        <f t="shared" si="2"/>
        <v>7.9580391089761768E-2</v>
      </c>
      <c r="J37" s="76">
        <f>分析係数表!G40</f>
        <v>0.54296393832561696</v>
      </c>
      <c r="K37" s="78">
        <f t="shared" si="3"/>
        <v>4.3209282559589883E-2</v>
      </c>
      <c r="L37" s="79"/>
      <c r="M37" s="80"/>
      <c r="N37" s="81">
        <f>分析係数表!H40</f>
        <v>2.8732081323939809E-2</v>
      </c>
      <c r="O37" s="82">
        <f t="shared" si="4"/>
        <v>0.42658316540851215</v>
      </c>
      <c r="P37" s="76">
        <f>分析係数表!C40</f>
        <v>0.65368852459016391</v>
      </c>
      <c r="Q37" s="82">
        <f t="shared" si="5"/>
        <v>0.27885252001089217</v>
      </c>
      <c r="R37" s="83">
        <v>0.27930574347952053</v>
      </c>
      <c r="S37" s="84">
        <f t="shared" si="6"/>
        <v>0.35888613456928231</v>
      </c>
      <c r="T37" s="85">
        <f>分析係数表!F40</f>
        <v>0.73971031729176395</v>
      </c>
      <c r="U37" s="86">
        <f t="shared" si="7"/>
        <v>0.2654717764738585</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投入係数表!T38</f>
        <v>0</v>
      </c>
      <c r="E38" s="77">
        <f t="shared" si="0"/>
        <v>0</v>
      </c>
      <c r="F38" s="76">
        <f>分析係数表!C41</f>
        <v>0.74623649477748177</v>
      </c>
      <c r="G38" s="77">
        <f t="shared" si="1"/>
        <v>0</v>
      </c>
      <c r="H38" s="77">
        <v>6.4196279500384709E-4</v>
      </c>
      <c r="I38" s="77">
        <f t="shared" si="2"/>
        <v>6.4196279500384709E-4</v>
      </c>
      <c r="J38" s="76">
        <f>分析係数表!G41</f>
        <v>0.4504064389540704</v>
      </c>
      <c r="K38" s="78">
        <f t="shared" si="3"/>
        <v>2.8914417643868465E-4</v>
      </c>
      <c r="L38" s="79"/>
      <c r="M38" s="80"/>
      <c r="N38" s="81">
        <f>分析係数表!H41</f>
        <v>4.8308377460513606E-2</v>
      </c>
      <c r="O38" s="82">
        <f t="shared" si="4"/>
        <v>0.71723104012255257</v>
      </c>
      <c r="P38" s="76">
        <f>分析係数表!C41</f>
        <v>0.74623649477748177</v>
      </c>
      <c r="Q38" s="82">
        <f t="shared" si="5"/>
        <v>0.53522397732666105</v>
      </c>
      <c r="R38" s="83">
        <v>0.54390812171355518</v>
      </c>
      <c r="S38" s="84">
        <f t="shared" si="6"/>
        <v>0.54455008450855902</v>
      </c>
      <c r="T38" s="85">
        <f>分析係数表!F41</f>
        <v>0.55435870740399629</v>
      </c>
      <c r="U38" s="86">
        <f t="shared" si="7"/>
        <v>0.30187608096490171</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投入係数表!T39</f>
        <v>1.1848341232227489E-3</v>
      </c>
      <c r="E39" s="77">
        <f>$C$22*D39</f>
        <v>0.11848341232227488</v>
      </c>
      <c r="F39" s="76">
        <f>分析係数表!C42</f>
        <v>0.40538573508005826</v>
      </c>
      <c r="G39" s="77">
        <f>E39*F39</f>
        <v>4.8031485199059039E-2</v>
      </c>
      <c r="H39" s="77">
        <v>5.4518108079988969E-2</v>
      </c>
      <c r="I39" s="77">
        <f>C39+H39</f>
        <v>5.4518108079988969E-2</v>
      </c>
      <c r="J39" s="76">
        <f>分析係数表!G42</f>
        <v>0.48634204275534443</v>
      </c>
      <c r="K39" s="78">
        <f>I39*J39</f>
        <v>2.6514448050778485E-2</v>
      </c>
      <c r="L39" s="79"/>
      <c r="M39" s="80"/>
      <c r="N39" s="81">
        <f>分析係数表!H42</f>
        <v>1.1287159094207556E-2</v>
      </c>
      <c r="O39" s="82">
        <f t="shared" si="4"/>
        <v>0.16757964731447106</v>
      </c>
      <c r="P39" s="76">
        <f>分析係数表!C42</f>
        <v>0.40538573508005826</v>
      </c>
      <c r="Q39" s="82">
        <f>O39*P39</f>
        <v>6.7934398511033764E-2</v>
      </c>
      <c r="R39" s="83">
        <v>7.1131528704727873E-2</v>
      </c>
      <c r="S39" s="84">
        <f>I39+R39</f>
        <v>0.12564963678471686</v>
      </c>
      <c r="T39" s="85">
        <f>分析係数表!F42</f>
        <v>0.55819477434679332</v>
      </c>
      <c r="U39" s="86">
        <f>S39*T39</f>
        <v>7.0136970651801564E-2</v>
      </c>
      <c r="V39" s="87">
        <f>分析係数表!D42</f>
        <v>0.21199524940617578</v>
      </c>
      <c r="W39" s="167">
        <f>ROUND(S39*V39,0)</f>
        <v>0</v>
      </c>
      <c r="X39" s="76">
        <f>分析係数表!E42</f>
        <v>0.14608076009501186</v>
      </c>
      <c r="Y39" s="166">
        <f>ROUND(S39*X39,0)</f>
        <v>0</v>
      </c>
    </row>
    <row r="40" spans="1:25" x14ac:dyDescent="0.2">
      <c r="A40" s="6" t="s">
        <v>195</v>
      </c>
      <c r="B40" s="5" t="s">
        <v>41</v>
      </c>
      <c r="C40" s="90"/>
      <c r="D40" s="76">
        <f>投入係数表!T40</f>
        <v>4.2654028436018961E-2</v>
      </c>
      <c r="E40" s="77">
        <f>$C$22*D40</f>
        <v>4.2654028436018958</v>
      </c>
      <c r="F40" s="76">
        <f>分析係数表!C43</f>
        <v>0.69968719053083295</v>
      </c>
      <c r="G40" s="77">
        <f>E40*F40</f>
        <v>2.9844477321220362</v>
      </c>
      <c r="H40" s="77">
        <v>3.9110431531427055</v>
      </c>
      <c r="I40" s="77">
        <f>C40+H40</f>
        <v>3.9110431531427055</v>
      </c>
      <c r="J40" s="76">
        <f>分析係数表!G43</f>
        <v>0.42616397779886694</v>
      </c>
      <c r="K40" s="78">
        <f>I40*J40</f>
        <v>1.6667457074863186</v>
      </c>
      <c r="L40" s="79"/>
      <c r="M40" s="80"/>
      <c r="N40" s="81">
        <f>分析係数表!H43</f>
        <v>3.1178600010781269E-2</v>
      </c>
      <c r="O40" s="82">
        <f t="shared" si="4"/>
        <v>0.46290645413574871</v>
      </c>
      <c r="P40" s="76">
        <f>分析係数表!C43</f>
        <v>0.69968719053083295</v>
      </c>
      <c r="Q40" s="82">
        <f>O40*P40</f>
        <v>0.32388971637283187</v>
      </c>
      <c r="R40" s="83">
        <v>0.67175212769541215</v>
      </c>
      <c r="S40" s="84">
        <f>I40+R40</f>
        <v>4.582795280838118</v>
      </c>
      <c r="T40" s="85">
        <f>分析係数表!F43</f>
        <v>0.68219595663301991</v>
      </c>
      <c r="U40" s="86">
        <f>S40*T40</f>
        <v>3.1263644106646491</v>
      </c>
      <c r="V40" s="87">
        <f>分析係数表!D43</f>
        <v>0.16164840537198402</v>
      </c>
      <c r="W40" s="167">
        <f>ROUND(S40*V40,0)</f>
        <v>1</v>
      </c>
      <c r="X40" s="76">
        <f>分析係数表!E43</f>
        <v>0.1317976591033273</v>
      </c>
      <c r="Y40" s="166">
        <f>ROUND(S40*X40,0)</f>
        <v>1</v>
      </c>
    </row>
    <row r="41" spans="1:25" x14ac:dyDescent="0.2">
      <c r="A41" s="6" t="s">
        <v>341</v>
      </c>
      <c r="B41" s="5" t="s">
        <v>42</v>
      </c>
      <c r="C41" s="90"/>
      <c r="D41" s="76">
        <f>投入係数表!T41</f>
        <v>0</v>
      </c>
      <c r="E41" s="77">
        <f>$C$22*D41</f>
        <v>0</v>
      </c>
      <c r="F41" s="76">
        <f>分析係数表!C44</f>
        <v>0.39267545462210851</v>
      </c>
      <c r="G41" s="77">
        <f>E41*F41</f>
        <v>0</v>
      </c>
      <c r="H41" s="77">
        <v>2.8019141542342313E-3</v>
      </c>
      <c r="I41" s="77">
        <f>C41+H41</f>
        <v>2.8019141542342313E-3</v>
      </c>
      <c r="J41" s="76">
        <f>分析係数表!G44</f>
        <v>0.27061110819189743</v>
      </c>
      <c r="K41" s="78">
        <f>I41*J41</f>
        <v>7.582290943358883E-4</v>
      </c>
      <c r="L41" s="79"/>
      <c r="M41" s="80"/>
      <c r="N41" s="81">
        <f>分析係数表!H44</f>
        <v>0.10303160985076236</v>
      </c>
      <c r="O41" s="82">
        <f t="shared" si="4"/>
        <v>1.5297029745858421</v>
      </c>
      <c r="P41" s="76">
        <f>分析係数表!C44</f>
        <v>0.39267545462210851</v>
      </c>
      <c r="Q41" s="82">
        <f>O41*P41</f>
        <v>0.60067681098228731</v>
      </c>
      <c r="R41" s="83">
        <v>0.60850072677536504</v>
      </c>
      <c r="S41" s="84">
        <f>I41+R41</f>
        <v>0.61130264092959929</v>
      </c>
      <c r="T41" s="85">
        <f>分析係数表!F44</f>
        <v>0.47233461194892545</v>
      </c>
      <c r="U41" s="86">
        <f>S41*T41</f>
        <v>0.2887393956868356</v>
      </c>
      <c r="V41" s="87">
        <f>分析係数表!D44</f>
        <v>0.22804897272870581</v>
      </c>
      <c r="W41" s="167">
        <f>ROUND(S41*V41,0)</f>
        <v>0</v>
      </c>
      <c r="X41" s="76">
        <f>分析係数表!E44</f>
        <v>0.15248804581997794</v>
      </c>
      <c r="Y41" s="166">
        <f>ROUND(S41*X41,0)</f>
        <v>0</v>
      </c>
    </row>
    <row r="42" spans="1:25" x14ac:dyDescent="0.2">
      <c r="A42" s="6" t="s">
        <v>342</v>
      </c>
      <c r="B42" s="5" t="s">
        <v>279</v>
      </c>
      <c r="C42" s="90"/>
      <c r="D42" s="76">
        <f>投入係数表!T42</f>
        <v>2.3696682464454978E-3</v>
      </c>
      <c r="E42" s="77">
        <f>$C$22*D42</f>
        <v>0.23696682464454977</v>
      </c>
      <c r="F42" s="76">
        <f>分析係数表!C45</f>
        <v>1</v>
      </c>
      <c r="G42" s="77">
        <f>E42*F42</f>
        <v>0.23696682464454977</v>
      </c>
      <c r="H42" s="77">
        <v>0.26928007711827662</v>
      </c>
      <c r="I42" s="77">
        <f>C42+H42</f>
        <v>0.26928007711827662</v>
      </c>
      <c r="J42" s="76">
        <f>分析係数表!G45</f>
        <v>0</v>
      </c>
      <c r="K42" s="78">
        <f>I42*J42</f>
        <v>0</v>
      </c>
      <c r="L42" s="79"/>
      <c r="M42" s="80"/>
      <c r="N42" s="81">
        <f>分析係数表!H45</f>
        <v>0</v>
      </c>
      <c r="O42" s="82">
        <f t="shared" si="4"/>
        <v>0</v>
      </c>
      <c r="P42" s="76">
        <f>分析係数表!C45</f>
        <v>1</v>
      </c>
      <c r="Q42" s="82">
        <f>O42*P42</f>
        <v>0</v>
      </c>
      <c r="R42" s="83">
        <v>1.5507971749518817E-2</v>
      </c>
      <c r="S42" s="84">
        <f>I42+R42</f>
        <v>0.28478804886779541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1.1848341232227489E-3</v>
      </c>
      <c r="E43" s="77">
        <f>$C$22*D43</f>
        <v>0.11848341232227488</v>
      </c>
      <c r="F43" s="76">
        <f>分析係数表!C46</f>
        <v>0.19269273551809707</v>
      </c>
      <c r="G43" s="77">
        <f>E43*F43</f>
        <v>2.2830892833897758E-2</v>
      </c>
      <c r="H43" s="77">
        <v>4.2344152540268541E-2</v>
      </c>
      <c r="I43" s="77">
        <f>C43+H43</f>
        <v>4.2344152540268541E-2</v>
      </c>
      <c r="J43" s="76">
        <f>分析係数表!G46</f>
        <v>9.3043863535666807E-3</v>
      </c>
      <c r="K43" s="78">
        <f>I43*J43</f>
        <v>3.9398635504902049E-4</v>
      </c>
      <c r="L43" s="79"/>
      <c r="M43" s="80"/>
      <c r="N43" s="81">
        <f>分析係数表!H46</f>
        <v>2.0061453232099985E-2</v>
      </c>
      <c r="O43" s="82">
        <f t="shared" si="4"/>
        <v>0.29785096756333984</v>
      </c>
      <c r="P43" s="76">
        <f>分析係数表!C46</f>
        <v>0.19269273551809707</v>
      </c>
      <c r="Q43" s="82">
        <f>O43*P43</f>
        <v>5.7393717716491953E-2</v>
      </c>
      <c r="R43" s="83">
        <v>6.498476616144927E-2</v>
      </c>
      <c r="S43" s="84">
        <f>I43+R43</f>
        <v>0.10732891870171782</v>
      </c>
      <c r="T43" s="85">
        <f>分析係数表!F46</f>
        <v>0.3136907399202481</v>
      </c>
      <c r="U43" s="86">
        <f>S43*T43</f>
        <v>3.3668087922382017E-2</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92">
        <f>投入係数表!T44</f>
        <v>0.64099526066350709</v>
      </c>
      <c r="E44" s="91">
        <f>SUM(E5:E43)</f>
        <v>64.099526066350705</v>
      </c>
      <c r="F44" s="92">
        <f>分析係数表!C47</f>
        <v>0.36342947545192861</v>
      </c>
      <c r="G44" s="91">
        <f>SUM(G5:G43)</f>
        <v>13.007460362591782</v>
      </c>
      <c r="H44" s="91">
        <f>SUM(H5:H43)</f>
        <v>15.698634318495111</v>
      </c>
      <c r="I44" s="91">
        <f>SUM(I5:I43)</f>
        <v>115.69863431849512</v>
      </c>
      <c r="J44" s="92">
        <f>分析係数表!G47</f>
        <v>0.22147530218644357</v>
      </c>
      <c r="K44" s="93">
        <f>SUM(K5:K43)</f>
        <v>23.666730271181869</v>
      </c>
      <c r="L44" s="94">
        <f>最終需要_まとめ!$L$33</f>
        <v>0.62733333333333341</v>
      </c>
      <c r="M44" s="91">
        <f>K44*L44</f>
        <v>14.846928790121428</v>
      </c>
      <c r="N44" s="95">
        <f>分析係数表!H47</f>
        <v>1</v>
      </c>
      <c r="O44" s="96">
        <f>SUM(O5:O43)</f>
        <v>14.846928790121428</v>
      </c>
      <c r="P44" s="92">
        <f>分析係数表!C47</f>
        <v>0.36342947545192861</v>
      </c>
      <c r="Q44" s="96">
        <f>SUM(Q5:Q43)</f>
        <v>6.8121712992438654</v>
      </c>
      <c r="R44" s="91">
        <f>SUM(R5:R43)</f>
        <v>7.9081048937428182</v>
      </c>
      <c r="S44" s="97">
        <f>SUM(S5:S43)</f>
        <v>123.60673921223793</v>
      </c>
      <c r="T44" s="98">
        <f>分析係数表!F47</f>
        <v>0.45852567064717759</v>
      </c>
      <c r="U44" s="99">
        <f>SUM(U5:U43)</f>
        <v>47.323292413923582</v>
      </c>
      <c r="V44" s="100">
        <f>分析係数表!D47</f>
        <v>5.1302381010287716E-2</v>
      </c>
      <c r="W44" s="164">
        <f>SUM(W5:W43)</f>
        <v>2</v>
      </c>
      <c r="X44" s="92">
        <f>分析係数表!E47</f>
        <v>4.4653063209864535E-2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296</v>
      </c>
      <c r="S2" s="3" t="s">
        <v>153</v>
      </c>
      <c r="U2" s="64" t="s">
        <v>210</v>
      </c>
      <c r="W2" s="3" t="s">
        <v>130</v>
      </c>
      <c r="Y2" s="3" t="s">
        <v>154</v>
      </c>
    </row>
    <row r="3" spans="1:25" ht="44" x14ac:dyDescent="0.2">
      <c r="B3" s="65"/>
      <c r="C3" s="66" t="s">
        <v>228</v>
      </c>
      <c r="D3" s="66" t="s">
        <v>314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1.2703197330175442E-2</v>
      </c>
      <c r="G5" s="77">
        <f t="shared" ref="G5:G38" si="1">E5*F5</f>
        <v>0</v>
      </c>
      <c r="H5" s="77">
        <f t="array" ref="H5:H43">MMULT(逆行列係数!C5:AO43,'19'!G5:G43)</f>
        <v>2.6132941468022896E-5</v>
      </c>
      <c r="I5" s="77">
        <f t="shared" ref="I5:I38" si="2">C5+H5</f>
        <v>2.6132941468022896E-5</v>
      </c>
      <c r="J5" s="76">
        <f>分析係数表!G8</f>
        <v>0.12096774193548387</v>
      </c>
      <c r="K5" s="78">
        <f t="shared" ref="K5:K38" si="3">I5*J5</f>
        <v>3.1612429195188986E-6</v>
      </c>
      <c r="L5" s="79" t="s">
        <v>184</v>
      </c>
      <c r="M5" s="80" t="s">
        <v>184</v>
      </c>
      <c r="N5" s="81">
        <f>分析係数表!H8</f>
        <v>1.0105366169207868E-2</v>
      </c>
      <c r="O5" s="82">
        <f t="shared" ref="O5:O43" si="4">$M$44*N5</f>
        <v>0.1444541275177956</v>
      </c>
      <c r="P5" s="76">
        <f>分析係数表!C8</f>
        <v>1.2703197330175442E-2</v>
      </c>
      <c r="Q5" s="82">
        <f t="shared" ref="Q5:Q38" si="5">O5*P5</f>
        <v>1.835029287016884E-3</v>
      </c>
      <c r="R5" s="83">
        <f t="array" ref="R5:R43">MMULT(逆行列係数!C5:AO43,'19'!Q5:Q43)</f>
        <v>2.3389072780698166E-3</v>
      </c>
      <c r="S5" s="84">
        <f t="shared" ref="S5:S38" si="6">I5+R5</f>
        <v>2.3650402195378394E-3</v>
      </c>
      <c r="T5" s="85">
        <f>分析係数表!F8</f>
        <v>0.45967741935483869</v>
      </c>
      <c r="U5" s="86">
        <f t="shared" ref="U5:U38" si="7">S5*T5</f>
        <v>1.0871555847875552E-3</v>
      </c>
      <c r="V5" s="87">
        <f>分析係数表!D8</f>
        <v>0.86693548387096775</v>
      </c>
      <c r="W5" s="167">
        <f t="shared" ref="W5:W38" si="8">ROUND(S5*V5,0)</f>
        <v>0</v>
      </c>
      <c r="X5" s="76">
        <f>分析係数表!E8</f>
        <v>0.59677419354838712</v>
      </c>
      <c r="Y5" s="166">
        <f t="shared" ref="Y5:Y38" si="9">ROUND(S5*X5,0)</f>
        <v>0</v>
      </c>
    </row>
    <row r="6" spans="1:25" x14ac:dyDescent="0.2">
      <c r="A6" s="6" t="s">
        <v>220</v>
      </c>
      <c r="B6" s="5" t="s">
        <v>266</v>
      </c>
      <c r="C6" s="90"/>
      <c r="D6" s="76">
        <f>投入係数表!U6</f>
        <v>0</v>
      </c>
      <c r="E6" s="77">
        <f t="shared" si="0"/>
        <v>0</v>
      </c>
      <c r="F6" s="76">
        <f>分析係数表!C9</f>
        <v>3.6231884057971064E-2</v>
      </c>
      <c r="G6" s="77">
        <f t="shared" si="1"/>
        <v>0</v>
      </c>
      <c r="H6" s="77">
        <v>1.0107011768495687E-4</v>
      </c>
      <c r="I6" s="77">
        <f t="shared" si="2"/>
        <v>1.0107011768495687E-4</v>
      </c>
      <c r="J6" s="76">
        <f>分析係数表!G9</f>
        <v>0.3125</v>
      </c>
      <c r="K6" s="78">
        <f t="shared" si="3"/>
        <v>3.1584411776549017E-5</v>
      </c>
      <c r="L6" s="79"/>
      <c r="M6" s="80"/>
      <c r="N6" s="81">
        <f>分析係数表!H9</f>
        <v>5.3491679763143819E-4</v>
      </c>
      <c r="O6" s="82">
        <f t="shared" si="4"/>
        <v>7.6465254205152376E-3</v>
      </c>
      <c r="P6" s="76">
        <f>分析係数表!C9</f>
        <v>3.6231884057971064E-2</v>
      </c>
      <c r="Q6" s="82">
        <f t="shared" si="5"/>
        <v>2.7704802248243655E-4</v>
      </c>
      <c r="R6" s="83">
        <v>3.1799412886623815E-4</v>
      </c>
      <c r="S6" s="84">
        <f t="shared" si="6"/>
        <v>4.1906424655119501E-4</v>
      </c>
      <c r="T6" s="85">
        <f>分析係数表!F9</f>
        <v>0.8125</v>
      </c>
      <c r="U6" s="86">
        <f t="shared" si="7"/>
        <v>3.4048970032284596E-4</v>
      </c>
      <c r="V6" s="87">
        <f>分析係数表!D9</f>
        <v>0</v>
      </c>
      <c r="W6" s="167">
        <f t="shared" si="8"/>
        <v>0</v>
      </c>
      <c r="X6" s="76">
        <f>分析係数表!E9</f>
        <v>0</v>
      </c>
      <c r="Y6" s="166">
        <f t="shared" si="9"/>
        <v>0</v>
      </c>
    </row>
    <row r="7" spans="1:25" x14ac:dyDescent="0.2">
      <c r="A7" s="6" t="s">
        <v>221</v>
      </c>
      <c r="B7" s="5" t="s">
        <v>267</v>
      </c>
      <c r="C7" s="90"/>
      <c r="D7" s="76">
        <f>投入係数表!U7</f>
        <v>0</v>
      </c>
      <c r="E7" s="77">
        <f t="shared" si="0"/>
        <v>0</v>
      </c>
      <c r="F7" s="76">
        <f>分析係数表!C10</f>
        <v>0.26183431952662717</v>
      </c>
      <c r="G7" s="77">
        <f t="shared" si="1"/>
        <v>0</v>
      </c>
      <c r="H7" s="77">
        <v>5.7777746951299315E-5</v>
      </c>
      <c r="I7" s="77">
        <f t="shared" si="2"/>
        <v>5.7777746951299315E-5</v>
      </c>
      <c r="J7" s="76">
        <f>分析係数表!G10</f>
        <v>0.17889908256880735</v>
      </c>
      <c r="K7" s="78">
        <f t="shared" si="3"/>
        <v>1.0336385922480153E-5</v>
      </c>
      <c r="L7" s="79"/>
      <c r="M7" s="80"/>
      <c r="N7" s="81">
        <f>分析係数表!H10</f>
        <v>1.0159272513155222E-3</v>
      </c>
      <c r="O7" s="82">
        <f t="shared" si="4"/>
        <v>1.4522470759893281E-2</v>
      </c>
      <c r="P7" s="76">
        <f>分析係数表!C10</f>
        <v>0.26183431952662717</v>
      </c>
      <c r="Q7" s="82">
        <f t="shared" si="5"/>
        <v>3.8024812492619972E-3</v>
      </c>
      <c r="R7" s="83">
        <v>5.7027143646658437E-3</v>
      </c>
      <c r="S7" s="84">
        <f t="shared" si="6"/>
        <v>5.7604921116171433E-3</v>
      </c>
      <c r="T7" s="85">
        <f>分析係数表!F10</f>
        <v>0.51834862385321101</v>
      </c>
      <c r="U7" s="86">
        <f t="shared" si="7"/>
        <v>2.9859431587740239E-3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投入係数表!U8</f>
        <v>0</v>
      </c>
      <c r="E8" s="77">
        <f t="shared" si="0"/>
        <v>0</v>
      </c>
      <c r="F8" s="76">
        <f>分析係数表!C11</f>
        <v>1.7921757268741234E-2</v>
      </c>
      <c r="G8" s="77">
        <f t="shared" si="1"/>
        <v>0</v>
      </c>
      <c r="H8" s="77">
        <v>1.0246323697523735E-2</v>
      </c>
      <c r="I8" s="77">
        <f t="shared" si="2"/>
        <v>1.0246323697523735E-2</v>
      </c>
      <c r="J8" s="76">
        <f>分析係数表!G11</f>
        <v>0.34197730956239869</v>
      </c>
      <c r="K8" s="78">
        <f t="shared" si="3"/>
        <v>3.5040102109846157E-3</v>
      </c>
      <c r="L8" s="79"/>
      <c r="M8" s="80"/>
      <c r="N8" s="81">
        <f>分析係数表!H11</f>
        <v>-1.6586567368416687E-5</v>
      </c>
      <c r="O8" s="82">
        <f t="shared" si="4"/>
        <v>-2.3710156342682904E-4</v>
      </c>
      <c r="P8" s="76">
        <f>分析係数表!C11</f>
        <v>1.7921757268741234E-2</v>
      </c>
      <c r="Q8" s="82">
        <f t="shared" si="5"/>
        <v>-4.2492766677746839E-6</v>
      </c>
      <c r="R8" s="83">
        <v>1.0001565018653144E-2</v>
      </c>
      <c r="S8" s="84">
        <f t="shared" si="6"/>
        <v>2.024788871617688E-2</v>
      </c>
      <c r="T8" s="85">
        <f>分析係数表!F11</f>
        <v>0.56401944894651534</v>
      </c>
      <c r="U8" s="86">
        <f t="shared" si="7"/>
        <v>1.142020303602845E-2</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投入係数表!U9</f>
        <v>0</v>
      </c>
      <c r="E9" s="77">
        <f t="shared" si="0"/>
        <v>0</v>
      </c>
      <c r="F9" s="76">
        <f>分析係数表!C12</f>
        <v>0.1131360576170346</v>
      </c>
      <c r="G9" s="77">
        <f t="shared" si="1"/>
        <v>0</v>
      </c>
      <c r="H9" s="77">
        <v>3.7624273151529191E-4</v>
      </c>
      <c r="I9" s="77">
        <f t="shared" si="2"/>
        <v>3.7624273151529191E-4</v>
      </c>
      <c r="J9" s="76">
        <f>分析係数表!G12</f>
        <v>0.13242034500958361</v>
      </c>
      <c r="K9" s="78">
        <f t="shared" si="3"/>
        <v>4.982219231460309E-5</v>
      </c>
      <c r="L9" s="79"/>
      <c r="M9" s="80"/>
      <c r="N9" s="81">
        <f>分析係数表!H12</f>
        <v>8.227352078918887E-2</v>
      </c>
      <c r="O9" s="82">
        <f t="shared" si="4"/>
        <v>1.1760830299879288</v>
      </c>
      <c r="P9" s="76">
        <f>分析係数表!C12</f>
        <v>0.1131360576170346</v>
      </c>
      <c r="Q9" s="82">
        <f t="shared" si="5"/>
        <v>0.13305739744313094</v>
      </c>
      <c r="R9" s="83">
        <v>0.14851659750595075</v>
      </c>
      <c r="S9" s="84">
        <f t="shared" si="6"/>
        <v>0.14889284023746605</v>
      </c>
      <c r="T9" s="85">
        <f>分析係数表!F12</f>
        <v>0.36784355120975581</v>
      </c>
      <c r="U9" s="86">
        <f t="shared" si="7"/>
        <v>5.4769271102656329E-2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投入係数表!U10</f>
        <v>2.6405130139569972E-3</v>
      </c>
      <c r="E10" s="77">
        <f t="shared" si="0"/>
        <v>0.26405130139569971</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0.18547269799063704</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投入係数表!U11</f>
        <v>7.4185841820696595E-3</v>
      </c>
      <c r="E11" s="77">
        <f t="shared" si="0"/>
        <v>0.74185841820696596</v>
      </c>
      <c r="F11" s="76">
        <f>分析係数表!C14</f>
        <v>0.20006209251785156</v>
      </c>
      <c r="G11" s="77">
        <f t="shared" si="1"/>
        <v>0.14841774749846903</v>
      </c>
      <c r="H11" s="77">
        <v>0.21345284696131978</v>
      </c>
      <c r="I11" s="77">
        <f t="shared" si="2"/>
        <v>0.21345284696131978</v>
      </c>
      <c r="J11" s="76">
        <f>分析係数表!G14</f>
        <v>0.15826840914802714</v>
      </c>
      <c r="K11" s="78">
        <f t="shared" si="3"/>
        <v>3.3782842516685382E-2</v>
      </c>
      <c r="L11" s="79"/>
      <c r="M11" s="80"/>
      <c r="N11" s="81">
        <f>分析係数表!H14</f>
        <v>1.0573936697365637E-3</v>
      </c>
      <c r="O11" s="82">
        <f t="shared" si="4"/>
        <v>1.5115224668460351E-2</v>
      </c>
      <c r="P11" s="76">
        <f>分析係数表!C14</f>
        <v>0.20006209251785156</v>
      </c>
      <c r="Q11" s="82">
        <f t="shared" si="5"/>
        <v>3.0239834760496269E-3</v>
      </c>
      <c r="R11" s="83">
        <v>1.4452929290083381E-2</v>
      </c>
      <c r="S11" s="84">
        <f t="shared" si="6"/>
        <v>0.22790577625140315</v>
      </c>
      <c r="T11" s="85">
        <f>分析係数表!F14</f>
        <v>0.29957275697411412</v>
      </c>
      <c r="U11" s="86">
        <f t="shared" si="7"/>
        <v>6.8274361721958429E-2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投入係数表!U12</f>
        <v>1.3831258644536652E-2</v>
      </c>
      <c r="E12" s="77">
        <f t="shared" si="0"/>
        <v>1.3831258644536653</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0.10811831292263405</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投入係数表!U13</f>
        <v>1.1316484345529989E-3</v>
      </c>
      <c r="E13" s="77">
        <f t="shared" si="0"/>
        <v>0.1131648434552999</v>
      </c>
      <c r="F13" s="76">
        <f>分析係数表!C16</f>
        <v>4.6443435489973539E-2</v>
      </c>
      <c r="G13" s="77">
        <f t="shared" si="1"/>
        <v>5.255764106749175E-3</v>
      </c>
      <c r="H13" s="77">
        <v>1.1885507799462319E-2</v>
      </c>
      <c r="I13" s="77">
        <f t="shared" si="2"/>
        <v>1.1885507799462319E-2</v>
      </c>
      <c r="J13" s="76">
        <f>分析係数表!G16</f>
        <v>3.3687125057683433E-2</v>
      </c>
      <c r="K13" s="78">
        <f t="shared" si="3"/>
        <v>4.0038858761455896E-4</v>
      </c>
      <c r="L13" s="79"/>
      <c r="M13" s="80"/>
      <c r="N13" s="81">
        <f>分析係数表!H16</f>
        <v>1.5193295709469685E-2</v>
      </c>
      <c r="O13" s="82">
        <f t="shared" si="4"/>
        <v>0.21718503209897541</v>
      </c>
      <c r="P13" s="76">
        <f>分析係数表!C16</f>
        <v>4.6443435489973539E-2</v>
      </c>
      <c r="Q13" s="82">
        <f t="shared" si="5"/>
        <v>1.0086819027676597E-2</v>
      </c>
      <c r="R13" s="83">
        <v>1.600880366536955E-2</v>
      </c>
      <c r="S13" s="84">
        <f t="shared" si="6"/>
        <v>2.7894311464831869E-2</v>
      </c>
      <c r="T13" s="85">
        <f>分析係数表!F16</f>
        <v>0.28887863405629904</v>
      </c>
      <c r="U13" s="86">
        <f t="shared" si="7"/>
        <v>8.0580705939015916E-3</v>
      </c>
      <c r="V13" s="87">
        <f>分析係数表!D16</f>
        <v>0</v>
      </c>
      <c r="W13" s="167">
        <f t="shared" si="8"/>
        <v>0</v>
      </c>
      <c r="X13" s="76">
        <f>分析係数表!E16</f>
        <v>0</v>
      </c>
      <c r="Y13" s="166">
        <f t="shared" si="9"/>
        <v>0</v>
      </c>
    </row>
    <row r="14" spans="1:25" x14ac:dyDescent="0.2">
      <c r="A14" s="6" t="s">
        <v>2</v>
      </c>
      <c r="B14" s="5" t="s">
        <v>365</v>
      </c>
      <c r="C14" s="90"/>
      <c r="D14" s="76">
        <f>投入係数表!U14</f>
        <v>4.036212749905696E-2</v>
      </c>
      <c r="E14" s="77">
        <f t="shared" si="0"/>
        <v>4.0362127499056957</v>
      </c>
      <c r="F14" s="76">
        <f>分析係数表!C17</f>
        <v>4.6514856984171016E-2</v>
      </c>
      <c r="G14" s="77">
        <f t="shared" si="1"/>
        <v>0.18774385881955105</v>
      </c>
      <c r="H14" s="77">
        <v>0.19518954766489049</v>
      </c>
      <c r="I14" s="77">
        <f t="shared" si="2"/>
        <v>0.19518954766489049</v>
      </c>
      <c r="J14" s="76">
        <f>分析係数表!G17</f>
        <v>0.21533442088091354</v>
      </c>
      <c r="K14" s="78">
        <f t="shared" si="3"/>
        <v>4.2031028208426663E-2</v>
      </c>
      <c r="L14" s="79"/>
      <c r="M14" s="80"/>
      <c r="N14" s="81">
        <f>分析係数表!H17</f>
        <v>2.6953171973677116E-3</v>
      </c>
      <c r="O14" s="82">
        <f t="shared" si="4"/>
        <v>3.8529004056859717E-2</v>
      </c>
      <c r="P14" s="76">
        <f>分析係数表!C17</f>
        <v>4.6514856984171016E-2</v>
      </c>
      <c r="Q14" s="82">
        <f t="shared" si="5"/>
        <v>1.7921711134473747E-3</v>
      </c>
      <c r="R14" s="83">
        <v>3.0376518667858954E-3</v>
      </c>
      <c r="S14" s="84">
        <f t="shared" si="6"/>
        <v>0.19822719953167639</v>
      </c>
      <c r="T14" s="85">
        <f>分析係数表!F17</f>
        <v>0.33325565136331858</v>
      </c>
      <c r="U14" s="86">
        <f t="shared" si="7"/>
        <v>6.6060334497855339E-2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投入係数表!U15</f>
        <v>9.3046649063246566E-3</v>
      </c>
      <c r="E15" s="77">
        <f t="shared" si="0"/>
        <v>0.93046649063246567</v>
      </c>
      <c r="F15" s="76">
        <f>分析係数表!C18</f>
        <v>0.85217062328572779</v>
      </c>
      <c r="G15" s="77">
        <f t="shared" si="1"/>
        <v>0.79291620926875206</v>
      </c>
      <c r="H15" s="77">
        <v>0.90539032892977545</v>
      </c>
      <c r="I15" s="77">
        <f t="shared" si="2"/>
        <v>0.90539032892977545</v>
      </c>
      <c r="J15" s="76">
        <f>分析係数表!G18</f>
        <v>0.21571921623052903</v>
      </c>
      <c r="K15" s="78">
        <f t="shared" si="3"/>
        <v>0.19531009213943204</v>
      </c>
      <c r="L15" s="79"/>
      <c r="M15" s="80"/>
      <c r="N15" s="81">
        <f>分析係数表!H18</f>
        <v>4.022242586841047E-4</v>
      </c>
      <c r="O15" s="82">
        <f t="shared" si="4"/>
        <v>5.7497129131006052E-3</v>
      </c>
      <c r="P15" s="76">
        <f>分析係数表!C18</f>
        <v>0.85217062328572779</v>
      </c>
      <c r="Q15" s="82">
        <f t="shared" si="5"/>
        <v>4.8997364368709405E-3</v>
      </c>
      <c r="R15" s="83">
        <v>1.2490587999253512E-2</v>
      </c>
      <c r="S15" s="84">
        <f t="shared" si="6"/>
        <v>0.91788091692902896</v>
      </c>
      <c r="T15" s="85">
        <f>分析係数表!F18</f>
        <v>0.45957889739047864</v>
      </c>
      <c r="U15" s="86">
        <f t="shared" si="7"/>
        <v>0.42183869973800464</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投入係数表!U16</f>
        <v>4.5894630956871622E-2</v>
      </c>
      <c r="E16" s="77">
        <f t="shared" si="0"/>
        <v>4.5894630956871625</v>
      </c>
      <c r="F16" s="76">
        <f>分析係数表!C19</f>
        <v>5.907451152740395E-2</v>
      </c>
      <c r="G16" s="77">
        <f t="shared" si="1"/>
        <v>0.27112029055076631</v>
      </c>
      <c r="H16" s="77">
        <v>0.29038061610893962</v>
      </c>
      <c r="I16" s="77">
        <f t="shared" si="2"/>
        <v>0.29038061610893962</v>
      </c>
      <c r="J16" s="76">
        <f>分析係数表!G19</f>
        <v>5.7619514930604236E-2</v>
      </c>
      <c r="K16" s="78">
        <f t="shared" si="3"/>
        <v>1.6731590245447105E-2</v>
      </c>
      <c r="L16" s="79"/>
      <c r="M16" s="80"/>
      <c r="N16" s="81">
        <f>分析係数表!H19</f>
        <v>-1.036660460526043E-4</v>
      </c>
      <c r="O16" s="82">
        <f t="shared" si="4"/>
        <v>-1.4818847714176816E-3</v>
      </c>
      <c r="P16" s="76">
        <f>分析係数表!C19</f>
        <v>5.907451152740395E-2</v>
      </c>
      <c r="Q16" s="82">
        <f t="shared" si="5"/>
        <v>-8.7541619011398205E-5</v>
      </c>
      <c r="R16" s="83">
        <v>2.1856314293873722E-4</v>
      </c>
      <c r="S16" s="84">
        <f t="shared" si="6"/>
        <v>0.29059917925187834</v>
      </c>
      <c r="T16" s="85">
        <f>分析係数表!F19</f>
        <v>0.24001121547735876</v>
      </c>
      <c r="U16" s="86">
        <f t="shared" si="7"/>
        <v>6.9747062228966178E-2</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投入係数表!U17</f>
        <v>6.676725763862694E-2</v>
      </c>
      <c r="E17" s="77">
        <f t="shared" si="0"/>
        <v>6.6767257638626942</v>
      </c>
      <c r="F17" s="76">
        <f>分析係数表!C20</f>
        <v>0.1238117647058824</v>
      </c>
      <c r="G17" s="77">
        <f t="shared" si="1"/>
        <v>0.82665719928107084</v>
      </c>
      <c r="H17" s="77">
        <v>0.88892232159617024</v>
      </c>
      <c r="I17" s="77">
        <f t="shared" si="2"/>
        <v>0.88892232159617024</v>
      </c>
      <c r="J17" s="76">
        <f>分析係数表!G20</f>
        <v>0.1000078622533218</v>
      </c>
      <c r="K17" s="78">
        <f t="shared" si="3"/>
        <v>8.8899221092092806E-2</v>
      </c>
      <c r="L17" s="79"/>
      <c r="M17" s="80"/>
      <c r="N17" s="81">
        <f>分析係数表!H20</f>
        <v>5.0174366289460479E-4</v>
      </c>
      <c r="O17" s="82">
        <f t="shared" si="4"/>
        <v>7.1723222936615786E-3</v>
      </c>
      <c r="P17" s="76">
        <f>分析係数表!C20</f>
        <v>0.1238117647058824</v>
      </c>
      <c r="Q17" s="82">
        <f t="shared" si="5"/>
        <v>8.8801788021758215E-4</v>
      </c>
      <c r="R17" s="83">
        <v>1.6366198932195636E-3</v>
      </c>
      <c r="S17" s="84">
        <f t="shared" si="6"/>
        <v>0.89055894148938985</v>
      </c>
      <c r="T17" s="85">
        <f>分析係数表!F20</f>
        <v>0.22289488167308752</v>
      </c>
      <c r="U17" s="86">
        <f t="shared" si="7"/>
        <v>0.19850102988618762</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投入係数表!U18</f>
        <v>2.8039733433924307E-2</v>
      </c>
      <c r="E18" s="77">
        <f t="shared" si="0"/>
        <v>2.8039733433924305</v>
      </c>
      <c r="F18" s="76">
        <f>分析係数表!C21</f>
        <v>0.10123797610317908</v>
      </c>
      <c r="G18" s="77">
        <f t="shared" si="1"/>
        <v>0.28386858633231404</v>
      </c>
      <c r="H18" s="77">
        <v>0.29517389991177145</v>
      </c>
      <c r="I18" s="77">
        <f t="shared" si="2"/>
        <v>0.29517389991177145</v>
      </c>
      <c r="J18" s="76">
        <f>分析係数表!G21</f>
        <v>0.28509532062391679</v>
      </c>
      <c r="K18" s="78">
        <f t="shared" si="3"/>
        <v>8.4152697635158411E-2</v>
      </c>
      <c r="L18" s="79"/>
      <c r="M18" s="80"/>
      <c r="N18" s="81">
        <f>分析係数表!H21</f>
        <v>8.3762165210504269E-4</v>
      </c>
      <c r="O18" s="82">
        <f t="shared" si="4"/>
        <v>1.1973628953054866E-2</v>
      </c>
      <c r="P18" s="76">
        <f>分析係数表!C21</f>
        <v>0.10123797610317908</v>
      </c>
      <c r="Q18" s="82">
        <f t="shared" si="5"/>
        <v>1.2121859618177016E-3</v>
      </c>
      <c r="R18" s="83">
        <v>2.7691090155316546E-3</v>
      </c>
      <c r="S18" s="84">
        <f t="shared" si="6"/>
        <v>0.29794300892730313</v>
      </c>
      <c r="T18" s="85">
        <f>分析係数表!F21</f>
        <v>0.42576545349508954</v>
      </c>
      <c r="U18" s="86">
        <f t="shared" si="7"/>
        <v>0.12685384031162472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投入係数表!U19</f>
        <v>1.3579781214635987E-2</v>
      </c>
      <c r="E19" s="77">
        <f t="shared" si="0"/>
        <v>1.3579781214635986</v>
      </c>
      <c r="F19" s="76">
        <f>分析係数表!C22</f>
        <v>0.18558159091777837</v>
      </c>
      <c r="G19" s="77">
        <f t="shared" si="1"/>
        <v>0.25201574021275069</v>
      </c>
      <c r="H19" s="77">
        <v>0.2663439570283434</v>
      </c>
      <c r="I19" s="77">
        <f t="shared" si="2"/>
        <v>0.2663439570283434</v>
      </c>
      <c r="J19" s="76">
        <f>分析係数表!G22</f>
        <v>0.19466002478672587</v>
      </c>
      <c r="K19" s="78">
        <f t="shared" si="3"/>
        <v>5.1846521276931977E-2</v>
      </c>
      <c r="L19" s="79"/>
      <c r="M19" s="80"/>
      <c r="N19" s="81">
        <f>分析係数表!H22</f>
        <v>4.1466418421041717E-5</v>
      </c>
      <c r="O19" s="82">
        <f t="shared" si="4"/>
        <v>5.9275390856707261E-4</v>
      </c>
      <c r="P19" s="76">
        <f>分析係数表!C22</f>
        <v>0.18558159091777837</v>
      </c>
      <c r="Q19" s="82">
        <f t="shared" si="5"/>
        <v>1.1000421337460867E-4</v>
      </c>
      <c r="R19" s="83">
        <v>1.0037054402273668E-3</v>
      </c>
      <c r="S19" s="84">
        <f t="shared" si="6"/>
        <v>0.26734766246857078</v>
      </c>
      <c r="T19" s="85">
        <f>分析係数表!F22</f>
        <v>0.41305594660826944</v>
      </c>
      <c r="U19" s="86">
        <f t="shared" si="7"/>
        <v>0.11042954179446361</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投入係数表!U20</f>
        <v>2.514774299006664E-3</v>
      </c>
      <c r="E20" s="77">
        <f t="shared" si="0"/>
        <v>0.2514774299006664</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3.5565234514024356E-4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投入係数表!U21</f>
        <v>1.0059097196026656E-3</v>
      </c>
      <c r="E21" s="77">
        <f t="shared" si="0"/>
        <v>0.10059097196026656</v>
      </c>
      <c r="F21" s="76">
        <f>分析係数表!C24</f>
        <v>0.34092150792205422</v>
      </c>
      <c r="G21" s="77">
        <f t="shared" si="1"/>
        <v>3.4293625844039152E-2</v>
      </c>
      <c r="H21" s="77">
        <v>3.9734775555159779E-2</v>
      </c>
      <c r="I21" s="77">
        <f t="shared" si="2"/>
        <v>3.9734775555159779E-2</v>
      </c>
      <c r="J21" s="76">
        <f>分析係数表!G24</f>
        <v>0.20813165537270087</v>
      </c>
      <c r="K21" s="78">
        <f t="shared" si="3"/>
        <v>8.2700646121581338E-3</v>
      </c>
      <c r="L21" s="79"/>
      <c r="M21" s="80"/>
      <c r="N21" s="81">
        <f>分析係数表!H24</f>
        <v>3.0270485447360455E-4</v>
      </c>
      <c r="O21" s="82">
        <f t="shared" si="4"/>
        <v>4.3271035325396301E-3</v>
      </c>
      <c r="P21" s="76">
        <f>分析係数表!C24</f>
        <v>0.34092150792205422</v>
      </c>
      <c r="Q21" s="82">
        <f t="shared" si="5"/>
        <v>1.4752026612482583E-3</v>
      </c>
      <c r="R21" s="83">
        <v>5.0208371588236125E-3</v>
      </c>
      <c r="S21" s="84">
        <f t="shared" si="6"/>
        <v>4.4755612713983393E-2</v>
      </c>
      <c r="T21" s="85">
        <f>分析係数表!F24</f>
        <v>0.39206195546950628</v>
      </c>
      <c r="U21" s="86">
        <f t="shared" si="7"/>
        <v>1.7546973038880226E-2</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投入係数表!U22</f>
        <v>0.15013202565069786</v>
      </c>
      <c r="E22" s="77">
        <f t="shared" si="0"/>
        <v>15.013202565069786</v>
      </c>
      <c r="F22" s="76">
        <f>分析係数表!C25</f>
        <v>1.146867511126326E-2</v>
      </c>
      <c r="G22" s="77">
        <f t="shared" si="1"/>
        <v>0.1721815425983696</v>
      </c>
      <c r="H22" s="77">
        <v>0.17500127983362146</v>
      </c>
      <c r="I22" s="77">
        <f t="shared" si="2"/>
        <v>0.17500127983362146</v>
      </c>
      <c r="J22" s="76">
        <f>分析係数表!G25</f>
        <v>0.19668246445497631</v>
      </c>
      <c r="K22" s="78">
        <f t="shared" si="3"/>
        <v>3.4419683000451617E-2</v>
      </c>
      <c r="L22" s="79"/>
      <c r="M22" s="80"/>
      <c r="N22" s="81">
        <f>分析係数表!H25</f>
        <v>4.6442388631566723E-4</v>
      </c>
      <c r="O22" s="82">
        <f t="shared" si="4"/>
        <v>6.6388437759512132E-3</v>
      </c>
      <c r="P22" s="76">
        <f>分析係数表!C25</f>
        <v>1.146867511126326E-2</v>
      </c>
      <c r="Q22" s="82">
        <f t="shared" si="5"/>
        <v>7.6138742380816687E-5</v>
      </c>
      <c r="R22" s="83">
        <v>1.8117503179357008E-4</v>
      </c>
      <c r="S22" s="84">
        <f t="shared" si="6"/>
        <v>0.17518245486541503</v>
      </c>
      <c r="T22" s="85">
        <f>分析係数表!F25</f>
        <v>0.34834123222748814</v>
      </c>
      <c r="U22" s="86">
        <f t="shared" si="7"/>
        <v>6.1023272192455E-2</v>
      </c>
      <c r="V22" s="87">
        <f>分析係数表!D25</f>
        <v>9.4786729857819912E-3</v>
      </c>
      <c r="W22" s="167">
        <f t="shared" si="8"/>
        <v>0</v>
      </c>
      <c r="X22" s="76">
        <f>分析係数表!E25</f>
        <v>8.2938388625592423E-3</v>
      </c>
      <c r="Y22" s="166">
        <f t="shared" si="9"/>
        <v>0</v>
      </c>
    </row>
    <row r="23" spans="1:25" x14ac:dyDescent="0.2">
      <c r="A23" s="6" t="s">
        <v>11</v>
      </c>
      <c r="B23" s="5" t="s">
        <v>35</v>
      </c>
      <c r="C23" s="75">
        <f>最終需要_まとめ!C24</f>
        <v>100</v>
      </c>
      <c r="D23" s="76">
        <f>投入係数表!U23</f>
        <v>0.11894882434301521</v>
      </c>
      <c r="E23" s="77">
        <f t="shared" si="0"/>
        <v>11.89488243430152</v>
      </c>
      <c r="F23" s="76">
        <f>分析係数表!C26</f>
        <v>9.1946569835300251E-2</v>
      </c>
      <c r="G23" s="77">
        <f t="shared" si="1"/>
        <v>1.093693638428191</v>
      </c>
      <c r="H23" s="77">
        <v>1.1080919537990614</v>
      </c>
      <c r="I23" s="77">
        <f t="shared" si="2"/>
        <v>101.10809195379906</v>
      </c>
      <c r="J23" s="76">
        <f>分析係数表!G26</f>
        <v>0.19627813403747013</v>
      </c>
      <c r="K23" s="78">
        <f t="shared" si="3"/>
        <v>19.845307624780627</v>
      </c>
      <c r="L23" s="79"/>
      <c r="M23" s="80"/>
      <c r="N23" s="81">
        <f>分析係数表!H26</f>
        <v>9.5289829531553863E-3</v>
      </c>
      <c r="O23" s="82">
        <f t="shared" si="4"/>
        <v>0.13621484818871329</v>
      </c>
      <c r="P23" s="76">
        <f>分析係数表!C26</f>
        <v>9.1946569835300251E-2</v>
      </c>
      <c r="Q23" s="82">
        <f t="shared" si="5"/>
        <v>1.2524488051588348E-2</v>
      </c>
      <c r="R23" s="83">
        <v>1.3074105504967345E-2</v>
      </c>
      <c r="S23" s="84">
        <f t="shared" si="6"/>
        <v>101.12116605930403</v>
      </c>
      <c r="T23" s="85">
        <f>分析係数表!F26</f>
        <v>0.33471645919778698</v>
      </c>
      <c r="U23" s="86">
        <f t="shared" si="7"/>
        <v>33.84691865332168</v>
      </c>
      <c r="V23" s="87">
        <f>分析係数表!D26</f>
        <v>6.9910725512385266E-2</v>
      </c>
      <c r="W23" s="167">
        <f t="shared" si="8"/>
        <v>7</v>
      </c>
      <c r="X23" s="76">
        <f>分析係数表!E26</f>
        <v>7.6323399974852255E-2</v>
      </c>
      <c r="Y23" s="166">
        <f t="shared" si="9"/>
        <v>8</v>
      </c>
    </row>
    <row r="24" spans="1:25" x14ac:dyDescent="0.2">
      <c r="A24" s="6" t="s">
        <v>12</v>
      </c>
      <c r="B24" s="5" t="s">
        <v>366</v>
      </c>
      <c r="C24" s="90"/>
      <c r="D24" s="76">
        <f>投入係数表!U24</f>
        <v>0</v>
      </c>
      <c r="E24" s="77">
        <f t="shared" si="0"/>
        <v>0</v>
      </c>
      <c r="F24" s="76">
        <f>分析係数表!C27</f>
        <v>2.4623475974181241E-2</v>
      </c>
      <c r="G24" s="77">
        <f t="shared" si="1"/>
        <v>0</v>
      </c>
      <c r="H24" s="77">
        <v>9.6587348363323623E-5</v>
      </c>
      <c r="I24" s="77">
        <f t="shared" si="2"/>
        <v>9.6587348363323623E-5</v>
      </c>
      <c r="J24" s="76">
        <f>分析係数表!G27</f>
        <v>0.16949152542372881</v>
      </c>
      <c r="K24" s="78">
        <f t="shared" si="3"/>
        <v>1.6370737010732816E-5</v>
      </c>
      <c r="L24" s="79"/>
      <c r="M24" s="80"/>
      <c r="N24" s="81">
        <f>分析係数表!H27</f>
        <v>1.0092926243681554E-2</v>
      </c>
      <c r="O24" s="82">
        <f t="shared" si="4"/>
        <v>0.14427630134522548</v>
      </c>
      <c r="P24" s="76">
        <f>分析係数表!C27</f>
        <v>2.4623475974181241E-2</v>
      </c>
      <c r="Q24" s="82">
        <f t="shared" si="5"/>
        <v>3.5525840398178926E-3</v>
      </c>
      <c r="R24" s="83">
        <v>3.5895709517176811E-3</v>
      </c>
      <c r="S24" s="84">
        <f t="shared" si="6"/>
        <v>3.6861583000810045E-3</v>
      </c>
      <c r="T24" s="85">
        <f>分析係数表!F27</f>
        <v>0.31826741996233521</v>
      </c>
      <c r="U24" s="86">
        <f t="shared" si="7"/>
        <v>1.1731840917395286E-3</v>
      </c>
      <c r="V24" s="87">
        <f>分析係数表!D27</f>
        <v>0</v>
      </c>
      <c r="W24" s="167">
        <f t="shared" si="8"/>
        <v>0</v>
      </c>
      <c r="X24" s="76">
        <f>分析係数表!E27</f>
        <v>0</v>
      </c>
      <c r="Y24" s="166">
        <f t="shared" si="9"/>
        <v>0</v>
      </c>
    </row>
    <row r="25" spans="1:25" x14ac:dyDescent="0.2">
      <c r="A25" s="6" t="s">
        <v>13</v>
      </c>
      <c r="B25" s="5" t="s">
        <v>192</v>
      </c>
      <c r="C25" s="90"/>
      <c r="D25" s="76">
        <f>投入係数表!U25</f>
        <v>0</v>
      </c>
      <c r="E25" s="77">
        <f t="shared" si="0"/>
        <v>0</v>
      </c>
      <c r="F25" s="76">
        <f>分析係数表!C28</f>
        <v>0.10144304574762053</v>
      </c>
      <c r="G25" s="77">
        <f t="shared" si="1"/>
        <v>0</v>
      </c>
      <c r="H25" s="77">
        <v>4.8413733034237058E-3</v>
      </c>
      <c r="I25" s="77">
        <f t="shared" si="2"/>
        <v>4.8413733034237058E-3</v>
      </c>
      <c r="J25" s="76">
        <f>分析係数表!G28</f>
        <v>0.12483493265252223</v>
      </c>
      <c r="K25" s="78">
        <f t="shared" si="3"/>
        <v>6.0437251027861737E-4</v>
      </c>
      <c r="L25" s="79"/>
      <c r="M25" s="80"/>
      <c r="N25" s="81">
        <f>分析係数表!H28</f>
        <v>1.8805020753942421E-2</v>
      </c>
      <c r="O25" s="82">
        <f t="shared" si="4"/>
        <v>0.26881389753516749</v>
      </c>
      <c r="P25" s="76">
        <f>分析係数表!C28</f>
        <v>0.10144304574762053</v>
      </c>
      <c r="Q25" s="82">
        <f t="shared" si="5"/>
        <v>2.7269300505256173E-2</v>
      </c>
      <c r="R25" s="83">
        <v>2.9675037914472596E-2</v>
      </c>
      <c r="S25" s="84">
        <f t="shared" si="6"/>
        <v>3.4516411217896302E-2</v>
      </c>
      <c r="T25" s="85">
        <f>分析係数表!F28</f>
        <v>0.21348710273791707</v>
      </c>
      <c r="U25" s="86">
        <f t="shared" si="7"/>
        <v>7.3688086278192212E-3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投入係数表!U26</f>
        <v>4.1493775933609959E-3</v>
      </c>
      <c r="E26" s="77">
        <f t="shared" si="0"/>
        <v>0.41493775933609961</v>
      </c>
      <c r="F26" s="76">
        <f>分析係数表!C29</f>
        <v>0.10401376146788988</v>
      </c>
      <c r="G26" s="77">
        <f t="shared" si="1"/>
        <v>4.3159237123605761E-2</v>
      </c>
      <c r="H26" s="77">
        <v>5.4461008271498954E-2</v>
      </c>
      <c r="I26" s="77">
        <f t="shared" si="2"/>
        <v>5.4461008271498954E-2</v>
      </c>
      <c r="J26" s="76">
        <f>分析係数表!G29</f>
        <v>0.26193840067815766</v>
      </c>
      <c r="K26" s="78">
        <f t="shared" si="3"/>
        <v>1.4265429405956351E-2</v>
      </c>
      <c r="L26" s="79"/>
      <c r="M26" s="80"/>
      <c r="N26" s="81">
        <f>分析係数表!H29</f>
        <v>9.1640784710502205E-3</v>
      </c>
      <c r="O26" s="82">
        <f t="shared" si="4"/>
        <v>0.13099861379332306</v>
      </c>
      <c r="P26" s="76">
        <f>分析係数表!C29</f>
        <v>0.10401376146788988</v>
      </c>
      <c r="Q26" s="82">
        <f t="shared" si="5"/>
        <v>1.3625658567722933E-2</v>
      </c>
      <c r="R26" s="83">
        <v>1.8904691732617118E-2</v>
      </c>
      <c r="S26" s="84">
        <f t="shared" si="6"/>
        <v>7.3365700004116075E-2</v>
      </c>
      <c r="T26" s="85">
        <f>分析係数表!F29</f>
        <v>0.46764622774795139</v>
      </c>
      <c r="U26" s="86">
        <f t="shared" si="7"/>
        <v>3.4309192853012746E-2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投入係数表!U27</f>
        <v>1.7603420093046649E-3</v>
      </c>
      <c r="E27" s="77">
        <f t="shared" si="0"/>
        <v>0.17603420093046648</v>
      </c>
      <c r="F27" s="76">
        <f>分析係数表!C30</f>
        <v>1</v>
      </c>
      <c r="G27" s="77">
        <f t="shared" si="1"/>
        <v>0.17603420093046648</v>
      </c>
      <c r="H27" s="77">
        <v>0.22136535038122784</v>
      </c>
      <c r="I27" s="77">
        <f t="shared" si="2"/>
        <v>0.22136535038122784</v>
      </c>
      <c r="J27" s="76">
        <f>分析係数表!G30</f>
        <v>0.34450655250415957</v>
      </c>
      <c r="K27" s="78">
        <f t="shared" si="3"/>
        <v>7.6261813703712156E-2</v>
      </c>
      <c r="L27" s="79"/>
      <c r="M27" s="80"/>
      <c r="N27" s="81">
        <f>分析係数表!H30</f>
        <v>0</v>
      </c>
      <c r="O27" s="82">
        <f t="shared" si="4"/>
        <v>0</v>
      </c>
      <c r="P27" s="76">
        <f>分析係数表!C30</f>
        <v>1</v>
      </c>
      <c r="Q27" s="82">
        <f t="shared" si="5"/>
        <v>0</v>
      </c>
      <c r="R27" s="83">
        <v>5.4051351258517656E-2</v>
      </c>
      <c r="S27" s="84">
        <f t="shared" si="6"/>
        <v>0.27541670163974552</v>
      </c>
      <c r="T27" s="85">
        <f>分析係数表!F30</f>
        <v>0.44048531528668372</v>
      </c>
      <c r="U27" s="86">
        <f t="shared" si="7"/>
        <v>0.1213170126570018</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投入係数表!U28</f>
        <v>9.3046649063246566E-3</v>
      </c>
      <c r="E28" s="77">
        <f t="shared" si="0"/>
        <v>0.93046649063246567</v>
      </c>
      <c r="F28" s="76">
        <f>分析係数表!C31</f>
        <v>0.93997640825324391</v>
      </c>
      <c r="G28" s="77">
        <f t="shared" si="1"/>
        <v>0.87461654986470572</v>
      </c>
      <c r="H28" s="77">
        <v>1.1734625777106755</v>
      </c>
      <c r="I28" s="77">
        <f t="shared" si="2"/>
        <v>1.1734625777106755</v>
      </c>
      <c r="J28" s="76">
        <f>分析係数表!G31</f>
        <v>7.0890110114609078E-2</v>
      </c>
      <c r="K28" s="78">
        <f t="shared" si="3"/>
        <v>8.3186891349282796E-2</v>
      </c>
      <c r="L28" s="79"/>
      <c r="M28" s="80"/>
      <c r="N28" s="81">
        <f>分析係数表!H31</f>
        <v>0.11755729622365327</v>
      </c>
      <c r="O28" s="82">
        <f t="shared" si="4"/>
        <v>1.6804573307876509</v>
      </c>
      <c r="P28" s="76">
        <f>分析係数表!C31</f>
        <v>0.93997640825324391</v>
      </c>
      <c r="Q28" s="82">
        <f t="shared" si="5"/>
        <v>1.5795902460166096</v>
      </c>
      <c r="R28" s="83">
        <v>1.8216773047123409</v>
      </c>
      <c r="S28" s="84">
        <f t="shared" si="6"/>
        <v>2.9951398824230164</v>
      </c>
      <c r="T28" s="85">
        <f>分析係数表!F31</f>
        <v>0.34466485525751295</v>
      </c>
      <c r="U28" s="86">
        <f t="shared" si="7"/>
        <v>1.0323194540513334</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投入係数表!U29</f>
        <v>5.0295485980133279E-4</v>
      </c>
      <c r="E29" s="77">
        <f t="shared" si="0"/>
        <v>5.0295485980133281E-2</v>
      </c>
      <c r="F29" s="76">
        <f>分析係数表!C32</f>
        <v>1</v>
      </c>
      <c r="G29" s="77">
        <f t="shared" si="1"/>
        <v>5.0295485980133281E-2</v>
      </c>
      <c r="H29" s="77">
        <v>6.8828269783401286E-2</v>
      </c>
      <c r="I29" s="77">
        <f t="shared" si="2"/>
        <v>6.8828269783401286E-2</v>
      </c>
      <c r="J29" s="76">
        <f>分析係数表!G32</f>
        <v>0.14022787028921999</v>
      </c>
      <c r="K29" s="78">
        <f t="shared" si="3"/>
        <v>9.6516416874182342E-3</v>
      </c>
      <c r="L29" s="79"/>
      <c r="M29" s="80"/>
      <c r="N29" s="81">
        <f>分析係数表!H32</f>
        <v>5.7721254442090076E-3</v>
      </c>
      <c r="O29" s="82">
        <f t="shared" si="4"/>
        <v>8.2511344072536519E-2</v>
      </c>
      <c r="P29" s="76">
        <f>分析係数表!C32</f>
        <v>1</v>
      </c>
      <c r="Q29" s="82">
        <f t="shared" si="5"/>
        <v>8.2511344072536519E-2</v>
      </c>
      <c r="R29" s="83">
        <v>0.10791226289716163</v>
      </c>
      <c r="S29" s="84">
        <f t="shared" si="6"/>
        <v>0.17674053268056292</v>
      </c>
      <c r="T29" s="85">
        <f>分析係数表!F32</f>
        <v>0.48261758691206547</v>
      </c>
      <c r="U29" s="86">
        <f t="shared" si="7"/>
        <v>8.5298089391846327E-2</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投入係数表!U30</f>
        <v>2.5147742990066639E-4</v>
      </c>
      <c r="E30" s="77">
        <f t="shared" si="0"/>
        <v>2.514774299006664E-2</v>
      </c>
      <c r="F30" s="76">
        <f>分析係数表!C33</f>
        <v>0.67109402306885713</v>
      </c>
      <c r="G30" s="77">
        <f t="shared" si="1"/>
        <v>1.6876500014305473E-2</v>
      </c>
      <c r="H30" s="77">
        <v>3.3290823441188118E-2</v>
      </c>
      <c r="I30" s="77">
        <f t="shared" si="2"/>
        <v>3.3290823441188118E-2</v>
      </c>
      <c r="J30" s="76">
        <f>分析係数表!G33</f>
        <v>0.50883575883575882</v>
      </c>
      <c r="K30" s="78">
        <f t="shared" si="3"/>
        <v>1.6939561407964224E-2</v>
      </c>
      <c r="L30" s="79"/>
      <c r="M30" s="80"/>
      <c r="N30" s="81">
        <f>分析係数表!H33</f>
        <v>8.6664814499977198E-4</v>
      </c>
      <c r="O30" s="82">
        <f t="shared" si="4"/>
        <v>1.2388556689051819E-2</v>
      </c>
      <c r="P30" s="76">
        <f>分析係数表!C33</f>
        <v>0.67109402306885713</v>
      </c>
      <c r="Q30" s="82">
        <f t="shared" si="5"/>
        <v>8.3138863484723859E-3</v>
      </c>
      <c r="R30" s="83">
        <v>3.5995692020833914E-2</v>
      </c>
      <c r="S30" s="84">
        <f t="shared" si="6"/>
        <v>6.9286515462022025E-2</v>
      </c>
      <c r="T30" s="85">
        <f>分析係数表!F33</f>
        <v>0.64656964656964655</v>
      </c>
      <c r="U30" s="86">
        <f t="shared" si="7"/>
        <v>4.4798557814321932E-2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投入係数表!U31</f>
        <v>5.1930089274487612E-2</v>
      </c>
      <c r="E31" s="77">
        <f t="shared" si="0"/>
        <v>5.1930089274487612</v>
      </c>
      <c r="F31" s="76">
        <f>分析係数表!C34</f>
        <v>0.15699510206111233</v>
      </c>
      <c r="G31" s="77">
        <f t="shared" si="1"/>
        <v>0.81527696656908577</v>
      </c>
      <c r="H31" s="77">
        <v>0.86658937944611991</v>
      </c>
      <c r="I31" s="77">
        <f t="shared" si="2"/>
        <v>0.86658937944611991</v>
      </c>
      <c r="J31" s="76">
        <f>分析係数表!G34</f>
        <v>0.42474206923151092</v>
      </c>
      <c r="K31" s="78">
        <f t="shared" si="3"/>
        <v>0.36807696619999597</v>
      </c>
      <c r="L31" s="79"/>
      <c r="M31" s="80"/>
      <c r="N31" s="81">
        <f>分析係数表!H34</f>
        <v>0.14441094879311989</v>
      </c>
      <c r="O31" s="82">
        <f t="shared" si="4"/>
        <v>2.064324761975687</v>
      </c>
      <c r="P31" s="76">
        <f>分析係数表!C34</f>
        <v>0.15699510206111233</v>
      </c>
      <c r="Q31" s="82">
        <f t="shared" si="5"/>
        <v>0.32408887669365444</v>
      </c>
      <c r="R31" s="83">
        <v>0.35208434116938081</v>
      </c>
      <c r="S31" s="84">
        <f t="shared" si="6"/>
        <v>1.2186737206155007</v>
      </c>
      <c r="T31" s="85">
        <f>分析係数表!F34</f>
        <v>0.69954681322919676</v>
      </c>
      <c r="U31" s="86">
        <f t="shared" si="7"/>
        <v>0.85251931762274202</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投入係数表!U32</f>
        <v>5.7839808877153277E-3</v>
      </c>
      <c r="E32" s="77">
        <f t="shared" si="0"/>
        <v>0.57839808877153276</v>
      </c>
      <c r="F32" s="76">
        <f>分析係数表!C35</f>
        <v>0.39629748357108507</v>
      </c>
      <c r="G32" s="77">
        <f t="shared" si="1"/>
        <v>0.22921770708248351</v>
      </c>
      <c r="H32" s="77">
        <v>0.28138970103757882</v>
      </c>
      <c r="I32" s="77">
        <f t="shared" si="2"/>
        <v>0.28138970103757882</v>
      </c>
      <c r="J32" s="76">
        <f>分析係数表!G35</f>
        <v>0.3138388625592417</v>
      </c>
      <c r="K32" s="78">
        <f t="shared" si="3"/>
        <v>8.8311023709518807E-2</v>
      </c>
      <c r="L32" s="79"/>
      <c r="M32" s="80"/>
      <c r="N32" s="81">
        <f>分析係数表!H35</f>
        <v>5.4188315592617317E-2</v>
      </c>
      <c r="O32" s="82">
        <f t="shared" si="4"/>
        <v>0.77461080771545054</v>
      </c>
      <c r="P32" s="76">
        <f>分析係数表!C35</f>
        <v>0.39629748357108507</v>
      </c>
      <c r="Q32" s="82">
        <f t="shared" si="5"/>
        <v>0.30697631384459872</v>
      </c>
      <c r="R32" s="83">
        <v>0.40569656822945238</v>
      </c>
      <c r="S32" s="84">
        <f t="shared" si="6"/>
        <v>0.6870862692670312</v>
      </c>
      <c r="T32" s="85">
        <f>分析係数表!F35</f>
        <v>0.64417061611374404</v>
      </c>
      <c r="U32" s="86">
        <f t="shared" si="7"/>
        <v>0.44260078539703734</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投入係数表!U33</f>
        <v>1.886080724254998E-3</v>
      </c>
      <c r="E33" s="77">
        <f t="shared" si="0"/>
        <v>0.18860807242549982</v>
      </c>
      <c r="F33" s="76">
        <f>分析係数表!C36</f>
        <v>0.84710123832769779</v>
      </c>
      <c r="G33" s="77">
        <f t="shared" si="1"/>
        <v>0.15977013171024101</v>
      </c>
      <c r="H33" s="77">
        <v>0.22467349860279989</v>
      </c>
      <c r="I33" s="77">
        <f t="shared" si="2"/>
        <v>0.22467349860279989</v>
      </c>
      <c r="J33" s="76">
        <f>分析係数表!G36</f>
        <v>4.8807645912591631E-2</v>
      </c>
      <c r="K33" s="78">
        <f t="shared" si="3"/>
        <v>1.0965784565748607E-2</v>
      </c>
      <c r="L33" s="79"/>
      <c r="M33" s="80"/>
      <c r="N33" s="81">
        <f>分析係数表!H36</f>
        <v>0.16462168113153564</v>
      </c>
      <c r="O33" s="82">
        <f t="shared" si="4"/>
        <v>2.3532330170112785</v>
      </c>
      <c r="P33" s="76">
        <f>分析係数表!C36</f>
        <v>0.84710123832769779</v>
      </c>
      <c r="Q33" s="82">
        <f t="shared" si="5"/>
        <v>1.9934266027838783</v>
      </c>
      <c r="R33" s="83">
        <v>2.0692993295196085</v>
      </c>
      <c r="S33" s="84">
        <f t="shared" si="6"/>
        <v>2.2939728281224085</v>
      </c>
      <c r="T33" s="85">
        <f>分析係数表!F36</f>
        <v>0.84954068850329401</v>
      </c>
      <c r="U33" s="86">
        <f t="shared" si="7"/>
        <v>1.9488232558109595</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投入係数表!U34</f>
        <v>1.8735068527599649E-2</v>
      </c>
      <c r="E34" s="77">
        <f t="shared" si="0"/>
        <v>1.8735068527599648</v>
      </c>
      <c r="F34" s="76">
        <f>分析係数表!C37</f>
        <v>0.28253997483350213</v>
      </c>
      <c r="G34" s="77">
        <f t="shared" si="1"/>
        <v>0.52934057902919418</v>
      </c>
      <c r="H34" s="77">
        <v>0.60645504795845417</v>
      </c>
      <c r="I34" s="77">
        <f t="shared" si="2"/>
        <v>0.60645504795845417</v>
      </c>
      <c r="J34" s="76">
        <f>分析係数表!G37</f>
        <v>0.45113451763349577</v>
      </c>
      <c r="K34" s="78">
        <f t="shared" si="3"/>
        <v>0.27359280552713577</v>
      </c>
      <c r="L34" s="79"/>
      <c r="M34" s="80"/>
      <c r="N34" s="81">
        <f>分析係数表!H37</f>
        <v>4.3875617331304247E-2</v>
      </c>
      <c r="O34" s="82">
        <f t="shared" si="4"/>
        <v>0.62719291065481964</v>
      </c>
      <c r="P34" s="76">
        <f>分析係数表!C37</f>
        <v>0.28253997483350213</v>
      </c>
      <c r="Q34" s="82">
        <f t="shared" si="5"/>
        <v>0.1772070691921637</v>
      </c>
      <c r="R34" s="83">
        <v>0.21770968595824478</v>
      </c>
      <c r="S34" s="84">
        <f t="shared" si="6"/>
        <v>0.82416473391669898</v>
      </c>
      <c r="T34" s="85">
        <f>分析係数表!F37</f>
        <v>0.69774144526541948</v>
      </c>
      <c r="U34" s="86">
        <f t="shared" si="7"/>
        <v>0.57505389257982742</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投入係数表!U35</f>
        <v>1.2070916635231988E-2</v>
      </c>
      <c r="E35" s="77">
        <f t="shared" si="0"/>
        <v>1.2070916635231987</v>
      </c>
      <c r="F35" s="76">
        <f>分析係数表!C38</f>
        <v>4.1342922192909581E-2</v>
      </c>
      <c r="G35" s="77">
        <f t="shared" si="1"/>
        <v>4.9904696724749398E-2</v>
      </c>
      <c r="H35" s="77">
        <v>5.8586450405315078E-2</v>
      </c>
      <c r="I35" s="77">
        <f t="shared" si="2"/>
        <v>5.8586450405315078E-2</v>
      </c>
      <c r="J35" s="76">
        <f>分析係数表!G38</f>
        <v>0.30500268961807425</v>
      </c>
      <c r="K35" s="78">
        <f t="shared" si="3"/>
        <v>1.7869024948797014E-2</v>
      </c>
      <c r="L35" s="79"/>
      <c r="M35" s="80"/>
      <c r="N35" s="81">
        <f>分析係数表!H38</f>
        <v>3.9185765407884425E-2</v>
      </c>
      <c r="O35" s="82">
        <f t="shared" si="4"/>
        <v>0.56015244359588368</v>
      </c>
      <c r="P35" s="76">
        <f>分析係数表!C38</f>
        <v>4.1342922192909581E-2</v>
      </c>
      <c r="Q35" s="82">
        <f t="shared" si="5"/>
        <v>2.315833889175279E-2</v>
      </c>
      <c r="R35" s="83">
        <v>2.8059297390527708E-2</v>
      </c>
      <c r="S35" s="84">
        <f t="shared" si="6"/>
        <v>8.664574779584279E-2</v>
      </c>
      <c r="T35" s="85">
        <f>分析係数表!F38</f>
        <v>0.49596557288864979</v>
      </c>
      <c r="U35" s="86">
        <f t="shared" si="7"/>
        <v>4.297330794393063E-2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投入係数表!U36</f>
        <v>0</v>
      </c>
      <c r="E36" s="77">
        <f t="shared" si="0"/>
        <v>0</v>
      </c>
      <c r="F36" s="76">
        <f>分析係数表!C39</f>
        <v>1</v>
      </c>
      <c r="G36" s="77">
        <f t="shared" si="1"/>
        <v>0</v>
      </c>
      <c r="H36" s="77">
        <v>1.4434995333013168E-2</v>
      </c>
      <c r="I36" s="77">
        <f t="shared" si="2"/>
        <v>1.4434995333013168E-2</v>
      </c>
      <c r="J36" s="76">
        <f>分析係数表!G39</f>
        <v>0.35079793048167313</v>
      </c>
      <c r="K36" s="78">
        <f t="shared" si="3"/>
        <v>5.0637664893336291E-3</v>
      </c>
      <c r="L36" s="79"/>
      <c r="M36" s="80"/>
      <c r="N36" s="81">
        <f>分析係数表!H39</f>
        <v>3.4624459381569837E-3</v>
      </c>
      <c r="O36" s="82">
        <f t="shared" si="4"/>
        <v>4.9494951365350565E-2</v>
      </c>
      <c r="P36" s="76">
        <f>分析係数表!C39</f>
        <v>1</v>
      </c>
      <c r="Q36" s="82">
        <f t="shared" si="5"/>
        <v>4.9494951365350565E-2</v>
      </c>
      <c r="R36" s="83">
        <v>6.1359877684743609E-2</v>
      </c>
      <c r="S36" s="84">
        <f t="shared" si="6"/>
        <v>7.5794873017756781E-2</v>
      </c>
      <c r="T36" s="85">
        <f>分析係数表!F39</f>
        <v>0.70145012023609998</v>
      </c>
      <c r="U36" s="86">
        <f t="shared" si="7"/>
        <v>5.3166322791585424E-2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投入係数表!U37</f>
        <v>8.8017100465233246E-4</v>
      </c>
      <c r="E37" s="77">
        <f t="shared" si="0"/>
        <v>8.8017100465233242E-2</v>
      </c>
      <c r="F37" s="76">
        <f>分析係数表!C40</f>
        <v>0.65368852459016391</v>
      </c>
      <c r="G37" s="77">
        <f t="shared" si="1"/>
        <v>5.7535768541822546E-2</v>
      </c>
      <c r="H37" s="77">
        <v>5.9438158739502513E-2</v>
      </c>
      <c r="I37" s="77">
        <f t="shared" si="2"/>
        <v>5.9438158739502513E-2</v>
      </c>
      <c r="J37" s="76">
        <f>分析係数表!G40</f>
        <v>0.54296393832561696</v>
      </c>
      <c r="K37" s="78">
        <f t="shared" si="3"/>
        <v>3.2272776756023476E-2</v>
      </c>
      <c r="L37" s="79"/>
      <c r="M37" s="80"/>
      <c r="N37" s="81">
        <f>分析係数表!H40</f>
        <v>2.8732081323939809E-2</v>
      </c>
      <c r="O37" s="82">
        <f t="shared" si="4"/>
        <v>0.41071918324612466</v>
      </c>
      <c r="P37" s="76">
        <f>分析係数表!C40</f>
        <v>0.65368852459016391</v>
      </c>
      <c r="Q37" s="82">
        <f t="shared" si="5"/>
        <v>0.26848241691703639</v>
      </c>
      <c r="R37" s="83">
        <v>0.26891878569095362</v>
      </c>
      <c r="S37" s="84">
        <f t="shared" si="6"/>
        <v>0.32835694443045615</v>
      </c>
      <c r="T37" s="85">
        <f>分析係数表!F40</f>
        <v>0.73971031729176395</v>
      </c>
      <c r="U37" s="86">
        <f t="shared" si="7"/>
        <v>0.24288901954960682</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投入係数表!U38</f>
        <v>0</v>
      </c>
      <c r="E38" s="77">
        <f t="shared" si="0"/>
        <v>0</v>
      </c>
      <c r="F38" s="76">
        <f>分析係数表!C41</f>
        <v>0.74623649477748177</v>
      </c>
      <c r="G38" s="77">
        <f t="shared" si="1"/>
        <v>0</v>
      </c>
      <c r="H38" s="77">
        <v>5.3117736674929974E-4</v>
      </c>
      <c r="I38" s="77">
        <f t="shared" si="2"/>
        <v>5.3117736674929974E-4</v>
      </c>
      <c r="J38" s="76">
        <f>分析係数表!G41</f>
        <v>0.4504064389540704</v>
      </c>
      <c r="K38" s="78">
        <f t="shared" si="3"/>
        <v>2.3924570621055235E-4</v>
      </c>
      <c r="L38" s="79"/>
      <c r="M38" s="80"/>
      <c r="N38" s="81">
        <f>分析係数表!H41</f>
        <v>4.8308377460513606E-2</v>
      </c>
      <c r="O38" s="82">
        <f t="shared" si="4"/>
        <v>0.69055830348063962</v>
      </c>
      <c r="P38" s="76">
        <f>分析係数表!C41</f>
        <v>0.74623649477748177</v>
      </c>
      <c r="Q38" s="82">
        <f t="shared" si="5"/>
        <v>0.51531980782887699</v>
      </c>
      <c r="R38" s="83">
        <v>0.5236810020320305</v>
      </c>
      <c r="S38" s="84">
        <f t="shared" si="6"/>
        <v>0.52421217939877984</v>
      </c>
      <c r="T38" s="85">
        <f>分析係数表!F41</f>
        <v>0.55435870740399629</v>
      </c>
      <c r="U38" s="86">
        <f t="shared" si="7"/>
        <v>0.29060158617693943</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投入係数表!U39</f>
        <v>5.0295485980133279E-4</v>
      </c>
      <c r="E39" s="77">
        <f>$C$23*D39</f>
        <v>5.0295485980133281E-2</v>
      </c>
      <c r="F39" s="76">
        <f>分析係数表!C42</f>
        <v>0.40538573508005826</v>
      </c>
      <c r="G39" s="77">
        <f>E39*F39</f>
        <v>2.0389072555265095E-2</v>
      </c>
      <c r="H39" s="77">
        <v>2.5295816646803325E-2</v>
      </c>
      <c r="I39" s="77">
        <f>C39+H39</f>
        <v>2.5295816646803325E-2</v>
      </c>
      <c r="J39" s="76">
        <f>分析係数表!G42</f>
        <v>0.48634204275534443</v>
      </c>
      <c r="K39" s="78">
        <f>I39*J39</f>
        <v>1.2302419141170976E-2</v>
      </c>
      <c r="L39" s="79"/>
      <c r="M39" s="80"/>
      <c r="N39" s="81">
        <f>分析係数表!H42</f>
        <v>1.1287159094207556E-2</v>
      </c>
      <c r="O39" s="82">
        <f t="shared" si="4"/>
        <v>0.16134761391195718</v>
      </c>
      <c r="P39" s="76">
        <f>分析係数表!C42</f>
        <v>0.40538573508005826</v>
      </c>
      <c r="Q39" s="82">
        <f>O39*P39</f>
        <v>6.5408021069112199E-2</v>
      </c>
      <c r="R39" s="83">
        <v>6.8486254830700227E-2</v>
      </c>
      <c r="S39" s="84">
        <f>I39+R39</f>
        <v>9.3782071477503559E-2</v>
      </c>
      <c r="T39" s="85">
        <f>分析係数表!F42</f>
        <v>0.55819477434679332</v>
      </c>
      <c r="U39" s="86">
        <f>S39*T39</f>
        <v>5.2348662226159942E-2</v>
      </c>
      <c r="V39" s="87">
        <f>分析係数表!D42</f>
        <v>0.21199524940617578</v>
      </c>
      <c r="W39" s="167">
        <f>ROUND(S39*V39,0)</f>
        <v>0</v>
      </c>
      <c r="X39" s="76">
        <f>分析係数表!E42</f>
        <v>0.14608076009501186</v>
      </c>
      <c r="Y39" s="166">
        <f>ROUND(S39*X39,0)</f>
        <v>0</v>
      </c>
    </row>
    <row r="40" spans="1:25" x14ac:dyDescent="0.2">
      <c r="A40" s="6" t="s">
        <v>195</v>
      </c>
      <c r="B40" s="5" t="s">
        <v>41</v>
      </c>
      <c r="C40" s="90"/>
      <c r="D40" s="76">
        <f>投入係数表!U40</f>
        <v>3.6589966050546964E-2</v>
      </c>
      <c r="E40" s="77">
        <f>$C$23*D40</f>
        <v>3.6589966050546963</v>
      </c>
      <c r="F40" s="76">
        <f>分析係数表!C43</f>
        <v>0.69968719053083295</v>
      </c>
      <c r="G40" s="77">
        <f>E40*F40</f>
        <v>2.5601530547525764</v>
      </c>
      <c r="H40" s="77">
        <v>3.2134903700151649</v>
      </c>
      <c r="I40" s="77">
        <f>C40+H40</f>
        <v>3.2134903700151649</v>
      </c>
      <c r="J40" s="76">
        <f>分析係数表!G43</f>
        <v>0.42616397779886694</v>
      </c>
      <c r="K40" s="78">
        <f>I40*J40</f>
        <v>1.3694738387040155</v>
      </c>
      <c r="L40" s="79"/>
      <c r="M40" s="80"/>
      <c r="N40" s="81">
        <f>分析係数表!H43</f>
        <v>3.1178600010781269E-2</v>
      </c>
      <c r="O40" s="82">
        <f t="shared" si="4"/>
        <v>0.44569166385158193</v>
      </c>
      <c r="P40" s="76">
        <f>分析係数表!C43</f>
        <v>0.69968719053083295</v>
      </c>
      <c r="Q40" s="82">
        <f>O40*P40</f>
        <v>0.31184474812332574</v>
      </c>
      <c r="R40" s="83">
        <v>0.64677068296094731</v>
      </c>
      <c r="S40" s="84">
        <f>I40+R40</f>
        <v>3.8602610529761123</v>
      </c>
      <c r="T40" s="85">
        <f>分析係数表!F43</f>
        <v>0.68219595663301991</v>
      </c>
      <c r="U40" s="86">
        <f>S40*T40</f>
        <v>2.6334544818882275</v>
      </c>
      <c r="V40" s="87">
        <f>分析係数表!D43</f>
        <v>0.16164840537198402</v>
      </c>
      <c r="W40" s="167">
        <f>ROUND(S40*V40,0)</f>
        <v>1</v>
      </c>
      <c r="X40" s="76">
        <f>分析係数表!E43</f>
        <v>0.1317976591033273</v>
      </c>
      <c r="Y40" s="166">
        <f>ROUND(S40*X40,0)</f>
        <v>1</v>
      </c>
    </row>
    <row r="41" spans="1:25" x14ac:dyDescent="0.2">
      <c r="A41" s="6" t="s">
        <v>341</v>
      </c>
      <c r="B41" s="5" t="s">
        <v>42</v>
      </c>
      <c r="C41" s="90"/>
      <c r="D41" s="76">
        <f>投入係数表!U41</f>
        <v>1.257387149503332E-4</v>
      </c>
      <c r="E41" s="77">
        <f>$C$23*D41</f>
        <v>1.257387149503332E-2</v>
      </c>
      <c r="F41" s="76">
        <f>分析係数表!C44</f>
        <v>0.39267545462210851</v>
      </c>
      <c r="G41" s="77">
        <f>E41*F41</f>
        <v>4.9374507056721799E-3</v>
      </c>
      <c r="H41" s="77">
        <v>7.567090522801188E-3</v>
      </c>
      <c r="I41" s="77">
        <f>C41+H41</f>
        <v>7.567090522801188E-3</v>
      </c>
      <c r="J41" s="76">
        <f>分析係数表!G44</f>
        <v>0.27061110819189743</v>
      </c>
      <c r="K41" s="78">
        <f>I41*J41</f>
        <v>2.0477387521636338E-3</v>
      </c>
      <c r="L41" s="79"/>
      <c r="M41" s="80"/>
      <c r="N41" s="81">
        <f>分析係数表!H44</f>
        <v>0.10303160985076236</v>
      </c>
      <c r="O41" s="82">
        <f t="shared" si="4"/>
        <v>1.4728156366166054</v>
      </c>
      <c r="P41" s="76">
        <f>分析係数表!C44</f>
        <v>0.39267545462210851</v>
      </c>
      <c r="Q41" s="82">
        <f>O41*P41</f>
        <v>0.57833854968297571</v>
      </c>
      <c r="R41" s="83">
        <v>0.58587150589150772</v>
      </c>
      <c r="S41" s="84">
        <f>I41+R41</f>
        <v>0.59343859641430885</v>
      </c>
      <c r="T41" s="85">
        <f>分析係数表!F44</f>
        <v>0.47233461194892545</v>
      </c>
      <c r="U41" s="86">
        <f>S41*T41</f>
        <v>0.28030158915286757</v>
      </c>
      <c r="V41" s="87">
        <f>分析係数表!D44</f>
        <v>0.22804897272870581</v>
      </c>
      <c r="W41" s="167">
        <f>ROUND(S41*V41,0)</f>
        <v>0</v>
      </c>
      <c r="X41" s="76">
        <f>分析係数表!E44</f>
        <v>0.15248804581997794</v>
      </c>
      <c r="Y41" s="166">
        <f>ROUND(S41*X41,0)</f>
        <v>0</v>
      </c>
    </row>
    <row r="42" spans="1:25" x14ac:dyDescent="0.2">
      <c r="A42" s="6" t="s">
        <v>342</v>
      </c>
      <c r="B42" s="5" t="s">
        <v>279</v>
      </c>
      <c r="C42" s="90"/>
      <c r="D42" s="76">
        <f>投入係数表!U42</f>
        <v>1.7603420093046649E-3</v>
      </c>
      <c r="E42" s="77">
        <f>$C$23*D42</f>
        <v>0.17603420093046648</v>
      </c>
      <c r="F42" s="76">
        <f>分析係数表!C45</f>
        <v>1</v>
      </c>
      <c r="G42" s="77">
        <f>E42*F42</f>
        <v>0.17603420093046648</v>
      </c>
      <c r="H42" s="77">
        <v>0.20134876075658728</v>
      </c>
      <c r="I42" s="77">
        <f>C42+H42</f>
        <v>0.20134876075658728</v>
      </c>
      <c r="J42" s="76">
        <f>分析係数表!G45</f>
        <v>0</v>
      </c>
      <c r="K42" s="78">
        <f>I42*J42</f>
        <v>0</v>
      </c>
      <c r="L42" s="79"/>
      <c r="M42" s="80"/>
      <c r="N42" s="81">
        <f>分析係数表!H45</f>
        <v>0</v>
      </c>
      <c r="O42" s="82">
        <f t="shared" si="4"/>
        <v>0</v>
      </c>
      <c r="P42" s="76">
        <f>分析係数表!C45</f>
        <v>1</v>
      </c>
      <c r="Q42" s="82">
        <f>O42*P42</f>
        <v>0</v>
      </c>
      <c r="R42" s="83">
        <v>1.4931253756033117E-2</v>
      </c>
      <c r="S42" s="84">
        <f>I42+R42</f>
        <v>0.21628001451262041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3.2692065887086636E-3</v>
      </c>
      <c r="E43" s="77">
        <f>$C$23*D43</f>
        <v>0.32692065887086635</v>
      </c>
      <c r="F43" s="76">
        <f>分析係数表!C46</f>
        <v>0.19269273551809707</v>
      </c>
      <c r="G43" s="77">
        <f>E43*F43</f>
        <v>6.2995236055205892E-2</v>
      </c>
      <c r="H43" s="77">
        <v>7.6120991744417554E-2</v>
      </c>
      <c r="I43" s="77">
        <f>C43+H43</f>
        <v>7.6120991744417554E-2</v>
      </c>
      <c r="J43" s="76">
        <f>分析係数表!G46</f>
        <v>9.3043863535666807E-3</v>
      </c>
      <c r="K43" s="78">
        <f>I43*J43</f>
        <v>7.0825911680672069E-4</v>
      </c>
      <c r="L43" s="79"/>
      <c r="M43" s="80"/>
      <c r="N43" s="81">
        <f>分析係数表!H46</f>
        <v>2.0061453232099985E-2</v>
      </c>
      <c r="O43" s="82">
        <f t="shared" si="4"/>
        <v>0.28677434096474974</v>
      </c>
      <c r="P43" s="76">
        <f>分析係数表!C46</f>
        <v>0.19269273551809707</v>
      </c>
      <c r="Q43" s="82">
        <f>O43*P43</f>
        <v>5.5259332236897114E-2</v>
      </c>
      <c r="R43" s="83">
        <v>6.2568081081472174E-2</v>
      </c>
      <c r="S43" s="84">
        <f>I43+R43</f>
        <v>0.13868907282588971</v>
      </c>
      <c r="T43" s="85">
        <f>分析係数表!F46</f>
        <v>0.3136907399202481</v>
      </c>
      <c r="U43" s="86">
        <f>S43*T43</f>
        <v>4.3505477873606521E-2</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92">
        <f>投入係数表!U44</f>
        <v>0.65107506601282539</v>
      </c>
      <c r="E44" s="91">
        <f>SUM(E5:E43)</f>
        <v>65.107506601282537</v>
      </c>
      <c r="F44" s="92">
        <f>分析係数表!C47</f>
        <v>0.36342947545192861</v>
      </c>
      <c r="G44" s="91">
        <f>SUM(G5:G43)</f>
        <v>9.8947010415110022</v>
      </c>
      <c r="H44" s="91">
        <f>SUM(H5:H43)</f>
        <v>11.592642011238746</v>
      </c>
      <c r="I44" s="91">
        <f>SUM(I5:I43)</f>
        <v>111.59264201123875</v>
      </c>
      <c r="J44" s="92">
        <f>分析係数表!G47</f>
        <v>0.22147530218644357</v>
      </c>
      <c r="K44" s="93">
        <f>SUM(K5:K43)</f>
        <v>22.786600398957489</v>
      </c>
      <c r="L44" s="94">
        <f>最終需要_まとめ!$L$33</f>
        <v>0.62733333333333341</v>
      </c>
      <c r="M44" s="91">
        <f>K44*L44</f>
        <v>14.294793983612667</v>
      </c>
      <c r="N44" s="95">
        <f>分析係数表!H47</f>
        <v>1</v>
      </c>
      <c r="O44" s="96">
        <f>SUM(O5:O43)</f>
        <v>14.294793983612665</v>
      </c>
      <c r="P44" s="92">
        <f>分析係数表!C47</f>
        <v>0.36342947545192861</v>
      </c>
      <c r="Q44" s="96">
        <f>SUM(Q5:Q43)</f>
        <v>6.5588369608509245</v>
      </c>
      <c r="R44" s="91">
        <f>SUM(R5:R43)</f>
        <v>7.6140144439884638</v>
      </c>
      <c r="S44" s="97">
        <f>SUM(S5:S43)</f>
        <v>119.20665645522719</v>
      </c>
      <c r="T44" s="98">
        <f>分析係数表!F47</f>
        <v>0.45852567064717759</v>
      </c>
      <c r="U44" s="99">
        <f>SUM(U5:U43)</f>
        <v>43.850676900409127</v>
      </c>
      <c r="V44" s="100">
        <f>分析係数表!D47</f>
        <v>5.1302381010287716E-2</v>
      </c>
      <c r="W44" s="164">
        <f>SUM(W5:W43)</f>
        <v>8</v>
      </c>
      <c r="X44" s="92">
        <f>分析係数表!E47</f>
        <v>4.4653063209864535E-2</v>
      </c>
      <c r="Y44" s="165">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384</v>
      </c>
      <c r="S2" s="3" t="s">
        <v>153</v>
      </c>
      <c r="U2" s="64" t="s">
        <v>210</v>
      </c>
      <c r="W2" s="3" t="s">
        <v>130</v>
      </c>
      <c r="Y2" s="3" t="s">
        <v>154</v>
      </c>
    </row>
    <row r="3" spans="1:25" ht="44" x14ac:dyDescent="0.2">
      <c r="B3" s="65"/>
      <c r="C3" s="66" t="s">
        <v>228</v>
      </c>
      <c r="D3" s="66" t="s">
        <v>380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1.2703197330175442E-2</v>
      </c>
      <c r="G5" s="77">
        <f t="shared" ref="G5:G38" si="1">E5*F5</f>
        <v>0</v>
      </c>
      <c r="H5" s="77">
        <f t="array" ref="H5:H43">MMULT(逆行列係数!C5:AO43,'20'!G5:G43)</f>
        <v>2.4536799252417576E-5</v>
      </c>
      <c r="I5" s="77">
        <f t="shared" ref="I5:I38" si="2">C5+H5</f>
        <v>2.4536799252417576E-5</v>
      </c>
      <c r="J5" s="76">
        <f>分析係数表!G8</f>
        <v>0.12096774193548387</v>
      </c>
      <c r="K5" s="78">
        <f t="shared" ref="K5:K43" si="3">I5*J5</f>
        <v>2.968161199889223E-6</v>
      </c>
      <c r="L5" s="79" t="s">
        <v>184</v>
      </c>
      <c r="M5" s="80" t="s">
        <v>184</v>
      </c>
      <c r="N5" s="81">
        <f>分析係数表!H8</f>
        <v>1.0105366169207868E-2</v>
      </c>
      <c r="O5" s="82">
        <f t="shared" ref="O5:O43" si="4">$M$44*N5</f>
        <v>0.1237937578845856</v>
      </c>
      <c r="P5" s="76">
        <f>分析係数表!C8</f>
        <v>1.2703197330175442E-2</v>
      </c>
      <c r="Q5" s="82">
        <f t="shared" ref="Q5:Q38" si="5">O5*P5</f>
        <v>1.572576534651853E-3</v>
      </c>
      <c r="R5" s="83">
        <f t="array" ref="R5:R43">MMULT(逆行列係数!C5:AO43,'20'!Q5:Q43)</f>
        <v>2.0043880107212626E-3</v>
      </c>
      <c r="S5" s="84">
        <f t="shared" ref="S5:S38" si="6">I5+R5</f>
        <v>2.0289248099736802E-3</v>
      </c>
      <c r="T5" s="85">
        <f>分析係数表!F8</f>
        <v>0.45967741935483869</v>
      </c>
      <c r="U5" s="86">
        <f t="shared" ref="U5:U38" si="7">S5*T5</f>
        <v>9.3265092071370779E-4</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投入係数表!V6</f>
        <v>0</v>
      </c>
      <c r="E6" s="77">
        <f t="shared" si="0"/>
        <v>0</v>
      </c>
      <c r="F6" s="76">
        <f>分析係数表!C9</f>
        <v>3.6231884057971064E-2</v>
      </c>
      <c r="G6" s="77">
        <f t="shared" si="1"/>
        <v>0</v>
      </c>
      <c r="H6" s="77">
        <v>8.7260823735332062E-5</v>
      </c>
      <c r="I6" s="77">
        <f t="shared" si="2"/>
        <v>8.7260823735332062E-5</v>
      </c>
      <c r="J6" s="76">
        <f>分析係数表!G9</f>
        <v>0.3125</v>
      </c>
      <c r="K6" s="78">
        <f t="shared" si="3"/>
        <v>2.7269007417291268E-5</v>
      </c>
      <c r="L6" s="79"/>
      <c r="M6" s="80"/>
      <c r="N6" s="81">
        <f>分析係数表!H9</f>
        <v>5.3491679763143819E-4</v>
      </c>
      <c r="O6" s="82">
        <f t="shared" si="4"/>
        <v>6.5528907538414212E-3</v>
      </c>
      <c r="P6" s="76">
        <f>分析係数表!C9</f>
        <v>3.6231884057971064E-2</v>
      </c>
      <c r="Q6" s="82">
        <f t="shared" si="5"/>
        <v>2.3742357803773297E-4</v>
      </c>
      <c r="R6" s="83">
        <v>2.7251341913187802E-4</v>
      </c>
      <c r="S6" s="84">
        <f t="shared" si="6"/>
        <v>3.5977424286721005E-4</v>
      </c>
      <c r="T6" s="85">
        <f>分析係数表!F9</f>
        <v>0.8125</v>
      </c>
      <c r="U6" s="86">
        <f t="shared" si="7"/>
        <v>2.9231657232960817E-4</v>
      </c>
      <c r="V6" s="87">
        <f>分析係数表!D9</f>
        <v>0</v>
      </c>
      <c r="W6" s="88">
        <f t="shared" si="8"/>
        <v>0</v>
      </c>
      <c r="X6" s="76">
        <f>分析係数表!E9</f>
        <v>0</v>
      </c>
      <c r="Y6" s="89">
        <f t="shared" si="9"/>
        <v>0</v>
      </c>
    </row>
    <row r="7" spans="1:25" x14ac:dyDescent="0.2">
      <c r="A7" s="6" t="s">
        <v>221</v>
      </c>
      <c r="B7" s="5" t="s">
        <v>267</v>
      </c>
      <c r="C7" s="90"/>
      <c r="D7" s="76">
        <f>投入係数表!V7</f>
        <v>0</v>
      </c>
      <c r="E7" s="77">
        <f t="shared" si="0"/>
        <v>0</v>
      </c>
      <c r="F7" s="76">
        <f>分析係数表!C10</f>
        <v>0.26183431952662717</v>
      </c>
      <c r="G7" s="77">
        <f t="shared" si="1"/>
        <v>0</v>
      </c>
      <c r="H7" s="77">
        <v>9.2470123648929339E-5</v>
      </c>
      <c r="I7" s="77">
        <f t="shared" si="2"/>
        <v>9.2470123648929339E-5</v>
      </c>
      <c r="J7" s="76">
        <f>分析係数表!G10</f>
        <v>0.17889908256880735</v>
      </c>
      <c r="K7" s="78">
        <f t="shared" si="3"/>
        <v>1.6542820285817636E-5</v>
      </c>
      <c r="L7" s="79"/>
      <c r="M7" s="80"/>
      <c r="N7" s="81">
        <f>分析係数表!H10</f>
        <v>1.0159272513155222E-3</v>
      </c>
      <c r="O7" s="82">
        <f t="shared" si="4"/>
        <v>1.2445412672024406E-2</v>
      </c>
      <c r="P7" s="76">
        <f>分析係数表!C10</f>
        <v>0.26183431952662717</v>
      </c>
      <c r="Q7" s="82">
        <f t="shared" si="5"/>
        <v>3.258636158207573E-3</v>
      </c>
      <c r="R7" s="83">
        <v>4.8870908258223603E-3</v>
      </c>
      <c r="S7" s="84">
        <f t="shared" si="6"/>
        <v>4.9795609494712898E-3</v>
      </c>
      <c r="T7" s="85">
        <f>分析係数表!F10</f>
        <v>0.51834862385321101</v>
      </c>
      <c r="U7" s="86">
        <f t="shared" si="7"/>
        <v>2.5811485655516317E-3</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投入係数表!V8</f>
        <v>0</v>
      </c>
      <c r="E8" s="77">
        <f t="shared" si="0"/>
        <v>0</v>
      </c>
      <c r="F8" s="76">
        <f>分析係数表!C11</f>
        <v>1.7921757268741234E-2</v>
      </c>
      <c r="G8" s="77">
        <f t="shared" si="1"/>
        <v>0</v>
      </c>
      <c r="H8" s="77">
        <v>6.0829298611962106E-3</v>
      </c>
      <c r="I8" s="77">
        <f t="shared" si="2"/>
        <v>6.0829298611962106E-3</v>
      </c>
      <c r="J8" s="76">
        <f>分析係数表!G11</f>
        <v>0.34197730956239869</v>
      </c>
      <c r="K8" s="78">
        <f t="shared" si="3"/>
        <v>2.0802239881886554E-3</v>
      </c>
      <c r="L8" s="79"/>
      <c r="M8" s="80"/>
      <c r="N8" s="81">
        <f>分析係数表!H11</f>
        <v>-1.6586567368416687E-5</v>
      </c>
      <c r="O8" s="82">
        <f t="shared" si="4"/>
        <v>-2.03190410971827E-4</v>
      </c>
      <c r="P8" s="76">
        <f>分析係数表!C11</f>
        <v>1.7921757268741234E-2</v>
      </c>
      <c r="Q8" s="82">
        <f t="shared" si="5"/>
        <v>-3.641529224772859E-6</v>
      </c>
      <c r="R8" s="83">
        <v>8.5711037798733743E-3</v>
      </c>
      <c r="S8" s="84">
        <f t="shared" si="6"/>
        <v>1.4654033641069585E-2</v>
      </c>
      <c r="T8" s="85">
        <f>分析係数表!F11</f>
        <v>0.56401944894651534</v>
      </c>
      <c r="U8" s="86">
        <f t="shared" si="7"/>
        <v>8.2651599790797645E-3</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投入係数表!V9</f>
        <v>0</v>
      </c>
      <c r="E9" s="77">
        <f t="shared" si="0"/>
        <v>0</v>
      </c>
      <c r="F9" s="76">
        <f>分析係数表!C12</f>
        <v>0.1131360576170346</v>
      </c>
      <c r="G9" s="77">
        <f t="shared" si="1"/>
        <v>0</v>
      </c>
      <c r="H9" s="77">
        <v>1.9220137389262367E-4</v>
      </c>
      <c r="I9" s="77">
        <f t="shared" si="2"/>
        <v>1.9220137389262367E-4</v>
      </c>
      <c r="J9" s="76">
        <f>分析係数表!G12</f>
        <v>0.13242034500958361</v>
      </c>
      <c r="K9" s="78">
        <f t="shared" si="3"/>
        <v>2.5451372242177201E-5</v>
      </c>
      <c r="L9" s="79"/>
      <c r="M9" s="80"/>
      <c r="N9" s="81">
        <f>分析係数表!H12</f>
        <v>8.227352078918887E-2</v>
      </c>
      <c r="O9" s="82">
        <f t="shared" si="4"/>
        <v>1.0078752360230048</v>
      </c>
      <c r="P9" s="76">
        <f>分析係数表!C12</f>
        <v>0.1131360576170346</v>
      </c>
      <c r="Q9" s="82">
        <f t="shared" si="5"/>
        <v>0.11402703077348102</v>
      </c>
      <c r="R9" s="83">
        <v>0.12727519821978911</v>
      </c>
      <c r="S9" s="84">
        <f t="shared" si="6"/>
        <v>0.12746739959368172</v>
      </c>
      <c r="T9" s="85">
        <f>分析係数表!F12</f>
        <v>0.36784355120975581</v>
      </c>
      <c r="U9" s="86">
        <f t="shared" si="7"/>
        <v>4.6888060930012868E-2</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投入係数表!V10</f>
        <v>3.766478342749529E-3</v>
      </c>
      <c r="E10" s="77">
        <f t="shared" si="0"/>
        <v>0.37664783427495291</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0.15894569898271166</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投入係数表!V11</f>
        <v>7.5329566854990581E-3</v>
      </c>
      <c r="E11" s="77">
        <f t="shared" si="0"/>
        <v>0.75329566854990582</v>
      </c>
      <c r="F11" s="76">
        <f>分析係数表!C14</f>
        <v>0.20006209251785156</v>
      </c>
      <c r="G11" s="77">
        <f t="shared" si="1"/>
        <v>0.15070590773472811</v>
      </c>
      <c r="H11" s="77">
        <v>0.18424272288518134</v>
      </c>
      <c r="I11" s="77">
        <f t="shared" si="2"/>
        <v>0.18424272288518134</v>
      </c>
      <c r="J11" s="76">
        <f>分析係数表!G14</f>
        <v>0.15826840914802714</v>
      </c>
      <c r="K11" s="78">
        <f t="shared" si="3"/>
        <v>2.9159802648138465E-2</v>
      </c>
      <c r="L11" s="79"/>
      <c r="M11" s="80"/>
      <c r="N11" s="81">
        <f>分析係数表!H14</f>
        <v>1.0573936697365637E-3</v>
      </c>
      <c r="O11" s="82">
        <f t="shared" si="4"/>
        <v>1.295338869945397E-2</v>
      </c>
      <c r="P11" s="76">
        <f>分析係数表!C14</f>
        <v>0.20006209251785156</v>
      </c>
      <c r="Q11" s="82">
        <f t="shared" si="5"/>
        <v>2.5914820484098529E-3</v>
      </c>
      <c r="R11" s="83">
        <v>1.238581728333934E-2</v>
      </c>
      <c r="S11" s="84">
        <f t="shared" si="6"/>
        <v>0.19662854016852069</v>
      </c>
      <c r="T11" s="85">
        <f>分析係数表!F14</f>
        <v>0.29957275697411412</v>
      </c>
      <c r="U11" s="86">
        <f t="shared" si="7"/>
        <v>5.8904553878079087E-2</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投入係数表!V12</f>
        <v>1.1299435028248588E-2</v>
      </c>
      <c r="E12" s="77">
        <f t="shared" si="0"/>
        <v>1.1299435028248588</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9.2654827403153117E-2</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投入係数表!V13</f>
        <v>0</v>
      </c>
      <c r="E13" s="77">
        <f t="shared" si="0"/>
        <v>0</v>
      </c>
      <c r="F13" s="76">
        <f>分析係数表!C16</f>
        <v>4.6443435489973539E-2</v>
      </c>
      <c r="G13" s="77">
        <f t="shared" si="1"/>
        <v>0</v>
      </c>
      <c r="H13" s="77">
        <v>4.3004788457611754E-3</v>
      </c>
      <c r="I13" s="77">
        <f t="shared" si="2"/>
        <v>4.3004788457611754E-3</v>
      </c>
      <c r="J13" s="76">
        <f>分析係数表!G16</f>
        <v>3.3687125057683433E-2</v>
      </c>
      <c r="K13" s="78">
        <f t="shared" si="3"/>
        <v>1.4487076868507882E-4</v>
      </c>
      <c r="L13" s="79"/>
      <c r="M13" s="80"/>
      <c r="N13" s="81">
        <f>分析係数表!H16</f>
        <v>1.5193295709469685E-2</v>
      </c>
      <c r="O13" s="82">
        <f t="shared" si="4"/>
        <v>0.18612241645019353</v>
      </c>
      <c r="P13" s="76">
        <f>分析係数表!C16</f>
        <v>4.6443435489973539E-2</v>
      </c>
      <c r="Q13" s="82">
        <f t="shared" si="5"/>
        <v>8.6441644416425534E-3</v>
      </c>
      <c r="R13" s="83">
        <v>1.3719164685886066E-2</v>
      </c>
      <c r="S13" s="84">
        <f t="shared" si="6"/>
        <v>1.8019643531647242E-2</v>
      </c>
      <c r="T13" s="85">
        <f>分析係数表!F16</f>
        <v>0.28887863405629904</v>
      </c>
      <c r="U13" s="86">
        <f t="shared" si="7"/>
        <v>5.2054900096036799E-3</v>
      </c>
      <c r="V13" s="87">
        <f>分析係数表!D16</f>
        <v>0</v>
      </c>
      <c r="W13" s="88">
        <f t="shared" si="8"/>
        <v>0</v>
      </c>
      <c r="X13" s="76">
        <f>分析係数表!E16</f>
        <v>0</v>
      </c>
      <c r="Y13" s="89">
        <f t="shared" si="9"/>
        <v>0</v>
      </c>
    </row>
    <row r="14" spans="1:25" x14ac:dyDescent="0.2">
      <c r="A14" s="6" t="s">
        <v>2</v>
      </c>
      <c r="B14" s="5" t="s">
        <v>365</v>
      </c>
      <c r="C14" s="90"/>
      <c r="D14" s="76">
        <f>投入係数表!V14</f>
        <v>4.3314500941619587E-2</v>
      </c>
      <c r="E14" s="77">
        <f t="shared" si="0"/>
        <v>4.3314500941619585</v>
      </c>
      <c r="F14" s="76">
        <f>分析係数表!C17</f>
        <v>4.6514856984171016E-2</v>
      </c>
      <c r="G14" s="77">
        <f t="shared" si="1"/>
        <v>0.20147678166401758</v>
      </c>
      <c r="H14" s="77">
        <v>0.20706844030374197</v>
      </c>
      <c r="I14" s="77">
        <f t="shared" si="2"/>
        <v>0.20706844030374197</v>
      </c>
      <c r="J14" s="76">
        <f>分析係数表!G17</f>
        <v>0.21533442088091354</v>
      </c>
      <c r="K14" s="78">
        <f t="shared" si="3"/>
        <v>4.4588962675520295E-2</v>
      </c>
      <c r="L14" s="79"/>
      <c r="M14" s="80"/>
      <c r="N14" s="81">
        <f>分析係数表!H17</f>
        <v>2.6953171973677116E-3</v>
      </c>
      <c r="O14" s="82">
        <f t="shared" si="4"/>
        <v>3.301844178292189E-2</v>
      </c>
      <c r="P14" s="76">
        <f>分析係数表!C17</f>
        <v>4.6514856984171016E-2</v>
      </c>
      <c r="Q14" s="82">
        <f t="shared" si="5"/>
        <v>1.5358480973727882E-3</v>
      </c>
      <c r="R14" s="83">
        <v>2.6031955347778288E-3</v>
      </c>
      <c r="S14" s="84">
        <f t="shared" si="6"/>
        <v>0.2096716358385198</v>
      </c>
      <c r="T14" s="85">
        <f>分析係数表!F17</f>
        <v>0.33325565136331858</v>
      </c>
      <c r="U14" s="86">
        <f t="shared" si="7"/>
        <v>6.987425757377845E-2</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投入係数表!V15</f>
        <v>3.766478342749529E-3</v>
      </c>
      <c r="E15" s="77">
        <f t="shared" si="0"/>
        <v>0.37664783427495291</v>
      </c>
      <c r="F15" s="76">
        <f>分析係数表!C18</f>
        <v>0.85217062328572779</v>
      </c>
      <c r="G15" s="77">
        <f t="shared" si="1"/>
        <v>0.32096821969330613</v>
      </c>
      <c r="H15" s="77">
        <v>0.39211458253701947</v>
      </c>
      <c r="I15" s="77">
        <f t="shared" si="2"/>
        <v>0.39211458253701947</v>
      </c>
      <c r="J15" s="76">
        <f>分析係数表!G18</f>
        <v>0.21571921623052903</v>
      </c>
      <c r="K15" s="78">
        <f t="shared" si="3"/>
        <v>8.4586650417446924E-2</v>
      </c>
      <c r="L15" s="79"/>
      <c r="M15" s="80"/>
      <c r="N15" s="81">
        <f>分析係数表!H18</f>
        <v>4.022242586841047E-4</v>
      </c>
      <c r="O15" s="82">
        <f t="shared" si="4"/>
        <v>4.9273674660668051E-3</v>
      </c>
      <c r="P15" s="76">
        <f>分析係数表!C18</f>
        <v>0.85217062328572779</v>
      </c>
      <c r="Q15" s="82">
        <f t="shared" si="5"/>
        <v>4.1989578047159663E-3</v>
      </c>
      <c r="R15" s="83">
        <v>1.0704137383857119E-2</v>
      </c>
      <c r="S15" s="84">
        <f t="shared" si="6"/>
        <v>0.40281871992087659</v>
      </c>
      <c r="T15" s="85">
        <f>分析係数表!F18</f>
        <v>0.45957889739047864</v>
      </c>
      <c r="U15" s="86">
        <f t="shared" si="7"/>
        <v>0.18512698314948051</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投入係数表!V16</f>
        <v>9.4161958568738224E-3</v>
      </c>
      <c r="E16" s="77">
        <f t="shared" si="0"/>
        <v>0.94161958568738224</v>
      </c>
      <c r="F16" s="76">
        <f>分析係数表!C19</f>
        <v>5.907451152740395E-2</v>
      </c>
      <c r="G16" s="77">
        <f t="shared" si="1"/>
        <v>5.5625717069118591E-2</v>
      </c>
      <c r="H16" s="77">
        <v>6.3938661620739246E-2</v>
      </c>
      <c r="I16" s="77">
        <f t="shared" si="2"/>
        <v>6.3938661620739246E-2</v>
      </c>
      <c r="J16" s="76">
        <f>分析係数表!G19</f>
        <v>5.7619514930604236E-2</v>
      </c>
      <c r="K16" s="78">
        <f t="shared" si="3"/>
        <v>3.6841146678990369E-3</v>
      </c>
      <c r="L16" s="79"/>
      <c r="M16" s="80"/>
      <c r="N16" s="81">
        <f>分析係数表!H19</f>
        <v>-1.036660460526043E-4</v>
      </c>
      <c r="O16" s="82">
        <f t="shared" si="4"/>
        <v>-1.2699400685739187E-3</v>
      </c>
      <c r="P16" s="76">
        <f>分析係数表!C19</f>
        <v>5.907451152740395E-2</v>
      </c>
      <c r="Q16" s="82">
        <f t="shared" si="5"/>
        <v>-7.5021089220082127E-5</v>
      </c>
      <c r="R16" s="83">
        <v>1.873034247229725E-4</v>
      </c>
      <c r="S16" s="84">
        <f t="shared" si="6"/>
        <v>6.4125965045462224E-2</v>
      </c>
      <c r="T16" s="85">
        <f>分析係数表!F19</f>
        <v>0.24001121547735876</v>
      </c>
      <c r="U16" s="86">
        <f t="shared" si="7"/>
        <v>1.539095081422001E-2</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投入係数表!V17</f>
        <v>4.3314500941619587E-2</v>
      </c>
      <c r="E17" s="77">
        <f t="shared" si="0"/>
        <v>4.3314500941619585</v>
      </c>
      <c r="F17" s="76">
        <f>分析係数表!C20</f>
        <v>0.1238117647058824</v>
      </c>
      <c r="G17" s="77">
        <f t="shared" si="1"/>
        <v>0.53628447989365258</v>
      </c>
      <c r="H17" s="77">
        <v>0.57441534583732112</v>
      </c>
      <c r="I17" s="77">
        <f t="shared" si="2"/>
        <v>0.57441534583732112</v>
      </c>
      <c r="J17" s="76">
        <f>分析係数表!G20</f>
        <v>0.1000078622533218</v>
      </c>
      <c r="K17" s="78">
        <f t="shared" si="3"/>
        <v>5.7446050782693013E-2</v>
      </c>
      <c r="L17" s="79"/>
      <c r="M17" s="80"/>
      <c r="N17" s="81">
        <f>分析係数表!H20</f>
        <v>5.0174366289460479E-4</v>
      </c>
      <c r="O17" s="82">
        <f t="shared" si="4"/>
        <v>6.1465099318977669E-3</v>
      </c>
      <c r="P17" s="76">
        <f>分析係数表!C20</f>
        <v>0.1238117647058824</v>
      </c>
      <c r="Q17" s="82">
        <f t="shared" si="5"/>
        <v>7.6101024145049556E-4</v>
      </c>
      <c r="R17" s="83">
        <v>1.4025443944850934E-3</v>
      </c>
      <c r="S17" s="84">
        <f t="shared" si="6"/>
        <v>0.57581789023180618</v>
      </c>
      <c r="T17" s="85">
        <f>分析係数表!F20</f>
        <v>0.22289488167308752</v>
      </c>
      <c r="U17" s="86">
        <f t="shared" si="7"/>
        <v>0.12834686050846533</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投入係数表!V18</f>
        <v>2.8248587570621469E-2</v>
      </c>
      <c r="E18" s="77">
        <f t="shared" si="0"/>
        <v>2.8248587570621471</v>
      </c>
      <c r="F18" s="76">
        <f>分析係数表!C21</f>
        <v>0.10123797610317908</v>
      </c>
      <c r="G18" s="77">
        <f t="shared" si="1"/>
        <v>0.28598298334231381</v>
      </c>
      <c r="H18" s="77">
        <v>0.29560559266494785</v>
      </c>
      <c r="I18" s="77">
        <f t="shared" si="2"/>
        <v>0.29560559266494785</v>
      </c>
      <c r="J18" s="76">
        <f>分析係数表!G21</f>
        <v>0.28509532062391679</v>
      </c>
      <c r="K18" s="78">
        <f t="shared" si="3"/>
        <v>8.4275771219036247E-2</v>
      </c>
      <c r="L18" s="79"/>
      <c r="M18" s="80"/>
      <c r="N18" s="81">
        <f>分析係数表!H21</f>
        <v>8.3762165210504269E-4</v>
      </c>
      <c r="O18" s="82">
        <f t="shared" si="4"/>
        <v>1.0261115754077264E-2</v>
      </c>
      <c r="P18" s="76">
        <f>分析係数表!C21</f>
        <v>0.10123797610317908</v>
      </c>
      <c r="Q18" s="82">
        <f t="shared" si="5"/>
        <v>1.0388145915032284E-3</v>
      </c>
      <c r="R18" s="83">
        <v>2.3730606865665278E-3</v>
      </c>
      <c r="S18" s="84">
        <f t="shared" si="6"/>
        <v>0.29797865335151436</v>
      </c>
      <c r="T18" s="85">
        <f>分析係数表!F21</f>
        <v>0.42576545349508954</v>
      </c>
      <c r="U18" s="86">
        <f t="shared" si="7"/>
        <v>0.12686901647606358</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投入係数表!V19</f>
        <v>3.766478342749529E-3</v>
      </c>
      <c r="E19" s="77">
        <f t="shared" si="0"/>
        <v>0.37664783427495291</v>
      </c>
      <c r="F19" s="76">
        <f>分析係数表!C22</f>
        <v>0.18558159091777837</v>
      </c>
      <c r="G19" s="77">
        <f t="shared" si="1"/>
        <v>6.9898904300481499E-2</v>
      </c>
      <c r="H19" s="77">
        <v>7.5848493125800581E-2</v>
      </c>
      <c r="I19" s="77">
        <f t="shared" si="2"/>
        <v>7.5848493125800581E-2</v>
      </c>
      <c r="J19" s="76">
        <f>分析係数表!G22</f>
        <v>0.19466002478672587</v>
      </c>
      <c r="K19" s="78">
        <f t="shared" si="3"/>
        <v>1.4764669551904147E-2</v>
      </c>
      <c r="L19" s="79"/>
      <c r="M19" s="80"/>
      <c r="N19" s="81">
        <f>分析係数表!H22</f>
        <v>4.1466418421041717E-5</v>
      </c>
      <c r="O19" s="82">
        <f t="shared" si="4"/>
        <v>5.0797602742956745E-4</v>
      </c>
      <c r="P19" s="76">
        <f>分析係数表!C22</f>
        <v>0.18558159091777837</v>
      </c>
      <c r="Q19" s="82">
        <f t="shared" si="5"/>
        <v>9.4270999318472147E-5</v>
      </c>
      <c r="R19" s="83">
        <v>8.6015173391041473E-4</v>
      </c>
      <c r="S19" s="84">
        <f t="shared" si="6"/>
        <v>7.6708644859710989E-2</v>
      </c>
      <c r="T19" s="85">
        <f>分析係数表!F22</f>
        <v>0.41305594660826944</v>
      </c>
      <c r="U19" s="86">
        <f t="shared" si="7"/>
        <v>3.1684961915565482E-2</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投入係数表!V20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3.047856164577405E-4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投入係数表!V21</f>
        <v>0</v>
      </c>
      <c r="E21" s="77">
        <f t="shared" si="0"/>
        <v>0</v>
      </c>
      <c r="F21" s="76">
        <f>分析係数表!C24</f>
        <v>0.34092150792205422</v>
      </c>
      <c r="G21" s="77">
        <f t="shared" si="1"/>
        <v>0</v>
      </c>
      <c r="H21" s="77">
        <v>2.9264875242179331E-3</v>
      </c>
      <c r="I21" s="77">
        <f t="shared" si="2"/>
        <v>2.9264875242179331E-3</v>
      </c>
      <c r="J21" s="76">
        <f>分析係数表!G24</f>
        <v>0.20813165537270087</v>
      </c>
      <c r="K21" s="78">
        <f t="shared" si="3"/>
        <v>6.0909469284303546E-4</v>
      </c>
      <c r="L21" s="79"/>
      <c r="M21" s="80"/>
      <c r="N21" s="81">
        <f>分析係数表!H24</f>
        <v>3.0270485447360455E-4</v>
      </c>
      <c r="O21" s="82">
        <f t="shared" si="4"/>
        <v>3.7082250002358429E-3</v>
      </c>
      <c r="P21" s="76">
        <f>分析係数表!C24</f>
        <v>0.34092150792205422</v>
      </c>
      <c r="Q21" s="82">
        <f t="shared" si="5"/>
        <v>1.2642136587946635E-3</v>
      </c>
      <c r="R21" s="83">
        <v>4.3027382484503336E-3</v>
      </c>
      <c r="S21" s="84">
        <f t="shared" si="6"/>
        <v>7.2292257726682668E-3</v>
      </c>
      <c r="T21" s="85">
        <f>分析係数表!F24</f>
        <v>0.39206195546950628</v>
      </c>
      <c r="U21" s="86">
        <f t="shared" si="7"/>
        <v>2.8343043929628733E-3</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投入係数表!V22</f>
        <v>0.31638418079096048</v>
      </c>
      <c r="E22" s="77">
        <f t="shared" si="0"/>
        <v>31.638418079096049</v>
      </c>
      <c r="F22" s="76">
        <f>分析係数表!C25</f>
        <v>1.146867511126326E-2</v>
      </c>
      <c r="G22" s="77">
        <f t="shared" si="1"/>
        <v>0.36285073798347039</v>
      </c>
      <c r="H22" s="77">
        <v>0.36486203624785402</v>
      </c>
      <c r="I22" s="77">
        <f t="shared" si="2"/>
        <v>0.36486203624785402</v>
      </c>
      <c r="J22" s="76">
        <f>分析係数表!G25</f>
        <v>0.19668246445497631</v>
      </c>
      <c r="K22" s="78">
        <f t="shared" si="3"/>
        <v>7.176196447528882E-2</v>
      </c>
      <c r="L22" s="79"/>
      <c r="M22" s="80"/>
      <c r="N22" s="81">
        <f>分析係数表!H25</f>
        <v>4.6442388631566723E-4</v>
      </c>
      <c r="O22" s="82">
        <f t="shared" si="4"/>
        <v>5.6893315072111556E-3</v>
      </c>
      <c r="P22" s="76">
        <f>分析係数表!C25</f>
        <v>1.146867511126326E-2</v>
      </c>
      <c r="Q22" s="82">
        <f t="shared" si="5"/>
        <v>6.5249094656478468E-5</v>
      </c>
      <c r="R22" s="83">
        <v>1.5526270108012197E-4</v>
      </c>
      <c r="S22" s="84">
        <f t="shared" si="6"/>
        <v>0.36501729894893414</v>
      </c>
      <c r="T22" s="85">
        <f>分析係数表!F25</f>
        <v>0.34834123222748814</v>
      </c>
      <c r="U22" s="86">
        <f t="shared" si="7"/>
        <v>0.12715057570022112</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投入係数表!V23</f>
        <v>2.0715630885122412E-2</v>
      </c>
      <c r="E23" s="77">
        <f t="shared" si="0"/>
        <v>2.0715630885122414</v>
      </c>
      <c r="F23" s="76">
        <f>分析係数表!C26</f>
        <v>9.1946569835300251E-2</v>
      </c>
      <c r="G23" s="77">
        <f t="shared" si="1"/>
        <v>0.19047312018612109</v>
      </c>
      <c r="H23" s="77">
        <v>0.19493173625101654</v>
      </c>
      <c r="I23" s="77">
        <f t="shared" si="2"/>
        <v>0.19493173625101654</v>
      </c>
      <c r="J23" s="76">
        <f>分析係数表!G26</f>
        <v>0.19627813403747013</v>
      </c>
      <c r="K23" s="78">
        <f t="shared" si="3"/>
        <v>3.82608374560338E-2</v>
      </c>
      <c r="L23" s="79"/>
      <c r="M23" s="80"/>
      <c r="N23" s="81">
        <f>分析係数表!H26</f>
        <v>9.5289829531553863E-3</v>
      </c>
      <c r="O23" s="82">
        <f t="shared" si="4"/>
        <v>0.1167328911033146</v>
      </c>
      <c r="P23" s="76">
        <f>分析係数表!C26</f>
        <v>9.1946569835300251E-2</v>
      </c>
      <c r="Q23" s="82">
        <f t="shared" si="5"/>
        <v>1.0733188923907415E-2</v>
      </c>
      <c r="R23" s="83">
        <v>1.1204198033317327E-2</v>
      </c>
      <c r="S23" s="84">
        <f t="shared" si="6"/>
        <v>0.20613593428433385</v>
      </c>
      <c r="T23" s="85">
        <f>分析係数表!F26</f>
        <v>0.33471645919778698</v>
      </c>
      <c r="U23" s="86">
        <f t="shared" si="7"/>
        <v>6.8997090037079933E-2</v>
      </c>
      <c r="V23" s="87">
        <f>分析係数表!D26</f>
        <v>6.9910725512385266E-2</v>
      </c>
      <c r="W23" s="88">
        <f t="shared" si="8"/>
        <v>0</v>
      </c>
      <c r="X23" s="76">
        <f>分析係数表!E26</f>
        <v>7.6323399974852255E-2</v>
      </c>
      <c r="Y23" s="89">
        <f t="shared" si="9"/>
        <v>0</v>
      </c>
    </row>
    <row r="24" spans="1:25" x14ac:dyDescent="0.2">
      <c r="A24" s="6" t="s">
        <v>12</v>
      </c>
      <c r="B24" s="5" t="s">
        <v>366</v>
      </c>
      <c r="C24" s="75">
        <f>最終需要_まとめ!C25</f>
        <v>100</v>
      </c>
      <c r="D24" s="76">
        <f>投入係数表!V24</f>
        <v>2.6365348399246705E-2</v>
      </c>
      <c r="E24" s="77">
        <f t="shared" si="0"/>
        <v>2.6365348399246704</v>
      </c>
      <c r="F24" s="76">
        <f>分析係数表!C27</f>
        <v>2.4623475974181241E-2</v>
      </c>
      <c r="G24" s="77">
        <f t="shared" si="1"/>
        <v>6.4920652285976904E-2</v>
      </c>
      <c r="H24" s="77">
        <v>6.5055458746603775E-2</v>
      </c>
      <c r="I24" s="77">
        <f t="shared" si="2"/>
        <v>100.0650554587466</v>
      </c>
      <c r="J24" s="76">
        <f>分析係数表!G27</f>
        <v>0.16949152542372881</v>
      </c>
      <c r="K24" s="78">
        <f t="shared" si="3"/>
        <v>16.960178891312982</v>
      </c>
      <c r="L24" s="79"/>
      <c r="M24" s="80"/>
      <c r="N24" s="81">
        <f>分析係数表!H27</f>
        <v>1.0092926243681554E-2</v>
      </c>
      <c r="O24" s="82">
        <f t="shared" si="4"/>
        <v>0.12364136507635673</v>
      </c>
      <c r="P24" s="76">
        <f>分析係数表!C27</f>
        <v>2.4623475974181241E-2</v>
      </c>
      <c r="Q24" s="82">
        <f t="shared" si="5"/>
        <v>3.0444801823726417E-3</v>
      </c>
      <c r="R24" s="83">
        <v>3.0761770877868327E-3</v>
      </c>
      <c r="S24" s="84">
        <f t="shared" si="6"/>
        <v>100.06813163583439</v>
      </c>
      <c r="T24" s="85">
        <f>分析係数表!F27</f>
        <v>0.31826741996233521</v>
      </c>
      <c r="U24" s="86">
        <f t="shared" si="7"/>
        <v>31.848426076188346</v>
      </c>
      <c r="V24" s="87">
        <f>分析係数表!D27</f>
        <v>0</v>
      </c>
      <c r="W24" s="88">
        <f t="shared" si="8"/>
        <v>0</v>
      </c>
      <c r="X24" s="76">
        <f>分析係数表!E27</f>
        <v>0</v>
      </c>
      <c r="Y24" s="89">
        <f t="shared" si="9"/>
        <v>0</v>
      </c>
    </row>
    <row r="25" spans="1:25" x14ac:dyDescent="0.2">
      <c r="A25" s="6" t="s">
        <v>13</v>
      </c>
      <c r="B25" s="5" t="s">
        <v>192</v>
      </c>
      <c r="C25" s="90"/>
      <c r="D25" s="76">
        <f>投入係数表!V25</f>
        <v>0</v>
      </c>
      <c r="E25" s="77">
        <f t="shared" si="0"/>
        <v>0</v>
      </c>
      <c r="F25" s="76">
        <f>分析係数表!C28</f>
        <v>0.10144304574762053</v>
      </c>
      <c r="G25" s="77">
        <f t="shared" si="1"/>
        <v>0</v>
      </c>
      <c r="H25" s="77">
        <v>4.3938541976812047E-3</v>
      </c>
      <c r="I25" s="77">
        <f t="shared" si="2"/>
        <v>4.3938541976812047E-3</v>
      </c>
      <c r="J25" s="76">
        <f>分析係数表!G28</f>
        <v>0.12483493265252223</v>
      </c>
      <c r="K25" s="78">
        <f t="shared" si="3"/>
        <v>5.485064928525353E-4</v>
      </c>
      <c r="L25" s="79"/>
      <c r="M25" s="80"/>
      <c r="N25" s="81">
        <f>分析係数表!H28</f>
        <v>1.8805020753942421E-2</v>
      </c>
      <c r="O25" s="82">
        <f t="shared" si="4"/>
        <v>0.23036712843930887</v>
      </c>
      <c r="P25" s="76">
        <f>分析係数表!C28</f>
        <v>0.10144304574762053</v>
      </c>
      <c r="Q25" s="82">
        <f t="shared" si="5"/>
        <v>2.3369143149016783E-2</v>
      </c>
      <c r="R25" s="83">
        <v>2.5430802995556921E-2</v>
      </c>
      <c r="S25" s="84">
        <f t="shared" si="6"/>
        <v>2.9824657193238124E-2</v>
      </c>
      <c r="T25" s="85">
        <f>分析係数表!F28</f>
        <v>0.21348710273791707</v>
      </c>
      <c r="U25" s="86">
        <f t="shared" si="7"/>
        <v>6.3671796543359853E-3</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投入係数表!V26</f>
        <v>9.4161958568738224E-3</v>
      </c>
      <c r="E26" s="77">
        <f t="shared" si="0"/>
        <v>0.94161958568738224</v>
      </c>
      <c r="F26" s="76">
        <f>分析係数表!C29</f>
        <v>0.10401376146788988</v>
      </c>
      <c r="G26" s="77">
        <f t="shared" si="1"/>
        <v>9.7941394979180668E-2</v>
      </c>
      <c r="H26" s="77">
        <v>0.10659369545800745</v>
      </c>
      <c r="I26" s="77">
        <f t="shared" si="2"/>
        <v>0.10659369545800745</v>
      </c>
      <c r="J26" s="76">
        <f>分析係数表!G29</f>
        <v>0.26193840067815766</v>
      </c>
      <c r="K26" s="78">
        <f t="shared" si="3"/>
        <v>2.792098211064507E-2</v>
      </c>
      <c r="L26" s="79"/>
      <c r="M26" s="80"/>
      <c r="N26" s="81">
        <f>分析係数表!H29</f>
        <v>9.1640784710502205E-3</v>
      </c>
      <c r="O26" s="82">
        <f t="shared" si="4"/>
        <v>0.11226270206193442</v>
      </c>
      <c r="P26" s="76">
        <f>分析係数表!C29</f>
        <v>0.10401376146788988</v>
      </c>
      <c r="Q26" s="82">
        <f t="shared" si="5"/>
        <v>1.1676865914010836E-2</v>
      </c>
      <c r="R26" s="83">
        <v>1.6200872009988265E-2</v>
      </c>
      <c r="S26" s="84">
        <f t="shared" si="6"/>
        <v>0.12279456746799572</v>
      </c>
      <c r="T26" s="85">
        <f>分析係数表!F29</f>
        <v>0.46764622774795139</v>
      </c>
      <c r="U26" s="86">
        <f t="shared" si="7"/>
        <v>5.7424416264349507E-2</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投入係数表!V27</f>
        <v>3.766478342749529E-3</v>
      </c>
      <c r="E27" s="77">
        <f t="shared" si="0"/>
        <v>0.37664783427495291</v>
      </c>
      <c r="F27" s="76">
        <f>分析係数表!C30</f>
        <v>1</v>
      </c>
      <c r="G27" s="77">
        <f t="shared" si="1"/>
        <v>0.37664783427495291</v>
      </c>
      <c r="H27" s="77">
        <v>0.40807844894801959</v>
      </c>
      <c r="I27" s="77">
        <f t="shared" si="2"/>
        <v>0.40807844894801959</v>
      </c>
      <c r="J27" s="76">
        <f>分析係数表!G30</f>
        <v>0.34450655250415957</v>
      </c>
      <c r="K27" s="78">
        <f t="shared" si="3"/>
        <v>0.14058569959832692</v>
      </c>
      <c r="L27" s="79"/>
      <c r="M27" s="80"/>
      <c r="N27" s="81">
        <f>分析係数表!H30</f>
        <v>0</v>
      </c>
      <c r="O27" s="82">
        <f t="shared" si="4"/>
        <v>0</v>
      </c>
      <c r="P27" s="76">
        <f>分析係数表!C30</f>
        <v>1</v>
      </c>
      <c r="Q27" s="82">
        <f t="shared" si="5"/>
        <v>0</v>
      </c>
      <c r="R27" s="83">
        <v>4.6320724828076122E-2</v>
      </c>
      <c r="S27" s="84">
        <f t="shared" si="6"/>
        <v>0.45439917377609573</v>
      </c>
      <c r="T27" s="85">
        <f>分析係数表!F30</f>
        <v>0.44048531528668372</v>
      </c>
      <c r="U27" s="86">
        <f t="shared" si="7"/>
        <v>0.20015616332677211</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投入係数表!V28</f>
        <v>5.6497175141242938E-3</v>
      </c>
      <c r="E28" s="77">
        <f t="shared" si="0"/>
        <v>0.56497175141242939</v>
      </c>
      <c r="F28" s="76">
        <f>分析係数表!C31</f>
        <v>0.93997640825324391</v>
      </c>
      <c r="G28" s="77">
        <f t="shared" si="1"/>
        <v>0.53106011765719996</v>
      </c>
      <c r="H28" s="77">
        <v>0.72321780396306912</v>
      </c>
      <c r="I28" s="77">
        <f t="shared" si="2"/>
        <v>0.72321780396306912</v>
      </c>
      <c r="J28" s="76">
        <f>分析係数表!G31</f>
        <v>7.0890110114609078E-2</v>
      </c>
      <c r="K28" s="78">
        <f t="shared" si="3"/>
        <v>5.1268989759787734E-2</v>
      </c>
      <c r="L28" s="79"/>
      <c r="M28" s="80"/>
      <c r="N28" s="81">
        <f>分析係数表!H31</f>
        <v>0.11755729622365327</v>
      </c>
      <c r="O28" s="82">
        <f t="shared" si="4"/>
        <v>1.4401120377628238</v>
      </c>
      <c r="P28" s="76">
        <f>分析係数表!C31</f>
        <v>0.93997640825324391</v>
      </c>
      <c r="Q28" s="82">
        <f t="shared" si="5"/>
        <v>1.353671340738559</v>
      </c>
      <c r="R28" s="83">
        <v>1.5611342027982045</v>
      </c>
      <c r="S28" s="84">
        <f t="shared" si="6"/>
        <v>2.2843520067612735</v>
      </c>
      <c r="T28" s="85">
        <f>分析係数表!F31</f>
        <v>0.34466485525751295</v>
      </c>
      <c r="U28" s="86">
        <f t="shared" si="7"/>
        <v>0.78733585376758353</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投入係数表!V29</f>
        <v>0</v>
      </c>
      <c r="E29" s="77">
        <f t="shared" si="0"/>
        <v>0</v>
      </c>
      <c r="F29" s="76">
        <f>分析係数表!C32</f>
        <v>1</v>
      </c>
      <c r="G29" s="77">
        <f t="shared" si="1"/>
        <v>0</v>
      </c>
      <c r="H29" s="77">
        <v>1.0217048510554267E-2</v>
      </c>
      <c r="I29" s="77">
        <f t="shared" si="2"/>
        <v>1.0217048510554267E-2</v>
      </c>
      <c r="J29" s="76">
        <f>分析係数表!G32</f>
        <v>0.14022787028921999</v>
      </c>
      <c r="K29" s="78">
        <f t="shared" si="3"/>
        <v>1.4327149532766719E-3</v>
      </c>
      <c r="L29" s="79"/>
      <c r="M29" s="80"/>
      <c r="N29" s="81">
        <f>分析係数表!H32</f>
        <v>5.7721254442090076E-3</v>
      </c>
      <c r="O29" s="82">
        <f t="shared" si="4"/>
        <v>7.0710263018195801E-2</v>
      </c>
      <c r="P29" s="76">
        <f>分析係数表!C32</f>
        <v>1</v>
      </c>
      <c r="Q29" s="82">
        <f t="shared" si="5"/>
        <v>7.0710263018195801E-2</v>
      </c>
      <c r="R29" s="83">
        <v>9.2478247423032386E-2</v>
      </c>
      <c r="S29" s="84">
        <f t="shared" si="6"/>
        <v>0.10269529593358666</v>
      </c>
      <c r="T29" s="85">
        <f>分析係数表!F32</f>
        <v>0.48261758691206547</v>
      </c>
      <c r="U29" s="86">
        <f t="shared" si="7"/>
        <v>4.956255591068804E-2</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投入係数表!V30</f>
        <v>0</v>
      </c>
      <c r="E30" s="77">
        <f t="shared" si="0"/>
        <v>0</v>
      </c>
      <c r="F30" s="76">
        <f>分析係数表!C33</f>
        <v>0.67109402306885713</v>
      </c>
      <c r="G30" s="77">
        <f t="shared" si="1"/>
        <v>0</v>
      </c>
      <c r="H30" s="77">
        <v>1.1377233366595126E-2</v>
      </c>
      <c r="I30" s="77">
        <f t="shared" si="2"/>
        <v>1.1377233366595126E-2</v>
      </c>
      <c r="J30" s="76">
        <f>分析係数表!G33</f>
        <v>0.50883575883575882</v>
      </c>
      <c r="K30" s="78">
        <f t="shared" si="3"/>
        <v>5.7891431735429457E-3</v>
      </c>
      <c r="L30" s="79"/>
      <c r="M30" s="80"/>
      <c r="N30" s="81">
        <f>分析係数表!H33</f>
        <v>8.6664814499977198E-4</v>
      </c>
      <c r="O30" s="82">
        <f t="shared" si="4"/>
        <v>1.0616698973277962E-2</v>
      </c>
      <c r="P30" s="76">
        <f>分析係数表!C33</f>
        <v>0.67109402306885713</v>
      </c>
      <c r="Q30" s="82">
        <f t="shared" si="5"/>
        <v>7.124803225688113E-3</v>
      </c>
      <c r="R30" s="83">
        <v>3.0847453509878234E-2</v>
      </c>
      <c r="S30" s="84">
        <f t="shared" si="6"/>
        <v>4.2224686876473363E-2</v>
      </c>
      <c r="T30" s="85">
        <f>分析係数表!F33</f>
        <v>0.64656964656964655</v>
      </c>
      <c r="U30" s="86">
        <f t="shared" si="7"/>
        <v>2.7301200870235375E-2</v>
      </c>
      <c r="V30" s="87">
        <f>分析係数表!D33</f>
        <v>0.19906444906444906</v>
      </c>
      <c r="W30" s="88">
        <f t="shared" si="8"/>
        <v>0</v>
      </c>
      <c r="X30" s="76">
        <f>分析係数表!E33</f>
        <v>0.18035343035343035</v>
      </c>
      <c r="Y30" s="89">
        <f t="shared" si="9"/>
        <v>0</v>
      </c>
    </row>
    <row r="31" spans="1:25" x14ac:dyDescent="0.2">
      <c r="A31" s="6" t="s">
        <v>19</v>
      </c>
      <c r="B31" s="5" t="s">
        <v>275</v>
      </c>
      <c r="C31" s="90"/>
      <c r="D31" s="76">
        <f>投入係数表!V31</f>
        <v>4.3314500941619587E-2</v>
      </c>
      <c r="E31" s="77">
        <f t="shared" si="0"/>
        <v>4.3314500941619585</v>
      </c>
      <c r="F31" s="76">
        <f>分析係数表!C34</f>
        <v>0.15699510206111233</v>
      </c>
      <c r="G31" s="77">
        <f t="shared" si="1"/>
        <v>0.68001644960557128</v>
      </c>
      <c r="H31" s="77">
        <v>0.7159179055928625</v>
      </c>
      <c r="I31" s="77">
        <f t="shared" si="2"/>
        <v>0.7159179055928625</v>
      </c>
      <c r="J31" s="76">
        <f>分析係数表!G34</f>
        <v>0.42474206923151092</v>
      </c>
      <c r="K31" s="78">
        <f t="shared" si="3"/>
        <v>0.30408045262140193</v>
      </c>
      <c r="L31" s="79"/>
      <c r="M31" s="80"/>
      <c r="N31" s="81">
        <f>分析係数表!H34</f>
        <v>0.14441094879311989</v>
      </c>
      <c r="O31" s="82">
        <f t="shared" si="4"/>
        <v>1.7690773131262119</v>
      </c>
      <c r="P31" s="76">
        <f>分析係数表!C34</f>
        <v>0.15699510206111233</v>
      </c>
      <c r="Q31" s="82">
        <f t="shared" si="5"/>
        <v>0.27773647332824802</v>
      </c>
      <c r="R31" s="83">
        <v>0.30172792176053775</v>
      </c>
      <c r="S31" s="84">
        <f t="shared" si="6"/>
        <v>1.0176458273534004</v>
      </c>
      <c r="T31" s="85">
        <f>分析係数表!F34</f>
        <v>0.69954681322919676</v>
      </c>
      <c r="U31" s="86">
        <f t="shared" si="7"/>
        <v>0.71189089552106055</v>
      </c>
      <c r="V31" s="87">
        <f>分析係数表!D34</f>
        <v>0.29129302863754702</v>
      </c>
      <c r="W31" s="88">
        <f t="shared" si="8"/>
        <v>0</v>
      </c>
      <c r="X31" s="76">
        <f>分析係数表!E34</f>
        <v>0.21111753929225727</v>
      </c>
      <c r="Y31" s="89">
        <f t="shared" si="9"/>
        <v>0</v>
      </c>
    </row>
    <row r="32" spans="1:25" x14ac:dyDescent="0.2">
      <c r="A32" s="6" t="s">
        <v>20</v>
      </c>
      <c r="B32" s="5" t="s">
        <v>37</v>
      </c>
      <c r="C32" s="90"/>
      <c r="D32" s="76">
        <f>投入係数表!V32</f>
        <v>5.6497175141242938E-3</v>
      </c>
      <c r="E32" s="77">
        <f t="shared" si="0"/>
        <v>0.56497175141242939</v>
      </c>
      <c r="F32" s="76">
        <f>分析係数表!C35</f>
        <v>0.39629748357108507</v>
      </c>
      <c r="G32" s="77">
        <f t="shared" si="1"/>
        <v>0.22389688337349439</v>
      </c>
      <c r="H32" s="77">
        <v>0.26932582711013814</v>
      </c>
      <c r="I32" s="77">
        <f t="shared" si="2"/>
        <v>0.26932582711013814</v>
      </c>
      <c r="J32" s="76">
        <f>分析係数表!G35</f>
        <v>0.3138388625592417</v>
      </c>
      <c r="K32" s="78">
        <f t="shared" si="3"/>
        <v>8.4524911238072736E-2</v>
      </c>
      <c r="L32" s="79"/>
      <c r="M32" s="80"/>
      <c r="N32" s="81">
        <f>分析係数表!H35</f>
        <v>5.4188315592617317E-2</v>
      </c>
      <c r="O32" s="82">
        <f t="shared" si="4"/>
        <v>0.66382307264495877</v>
      </c>
      <c r="P32" s="76">
        <f>分析係数表!C35</f>
        <v>0.39629748357108507</v>
      </c>
      <c r="Q32" s="82">
        <f t="shared" si="5"/>
        <v>0.26307141322562277</v>
      </c>
      <c r="R32" s="83">
        <v>0.34767232757552768</v>
      </c>
      <c r="S32" s="84">
        <f t="shared" si="6"/>
        <v>0.61699815468566577</v>
      </c>
      <c r="T32" s="85">
        <f>分析係数表!F35</f>
        <v>0.64417061611374404</v>
      </c>
      <c r="U32" s="86">
        <f t="shared" si="7"/>
        <v>0.39745208144490846</v>
      </c>
      <c r="V32" s="87">
        <f>分析係数表!D35</f>
        <v>5.7914691943127962E-2</v>
      </c>
      <c r="W32" s="88">
        <f t="shared" si="8"/>
        <v>0</v>
      </c>
      <c r="X32" s="76">
        <f>分析係数表!E35</f>
        <v>5.251184834123223E-2</v>
      </c>
      <c r="Y32" s="89">
        <f t="shared" si="9"/>
        <v>0</v>
      </c>
    </row>
    <row r="33" spans="1:25" x14ac:dyDescent="0.2">
      <c r="A33" s="6" t="s">
        <v>21</v>
      </c>
      <c r="B33" s="5" t="s">
        <v>38</v>
      </c>
      <c r="C33" s="90"/>
      <c r="D33" s="76">
        <f>投入係数表!V33</f>
        <v>3.766478342749529E-3</v>
      </c>
      <c r="E33" s="77">
        <f t="shared" si="0"/>
        <v>0.37664783427495291</v>
      </c>
      <c r="F33" s="76">
        <f>分析係数表!C36</f>
        <v>0.84710123832769779</v>
      </c>
      <c r="G33" s="77">
        <f t="shared" si="1"/>
        <v>0.31905884682775809</v>
      </c>
      <c r="H33" s="77">
        <v>0.37676505334820243</v>
      </c>
      <c r="I33" s="77">
        <f t="shared" si="2"/>
        <v>0.37676505334820243</v>
      </c>
      <c r="J33" s="76">
        <f>分析係数表!G36</f>
        <v>4.8807645912591631E-2</v>
      </c>
      <c r="K33" s="78">
        <f t="shared" si="3"/>
        <v>1.8389015316057761E-2</v>
      </c>
      <c r="L33" s="79"/>
      <c r="M33" s="80"/>
      <c r="N33" s="81">
        <f>分析係数表!H36</f>
        <v>0.16462168113153564</v>
      </c>
      <c r="O33" s="82">
        <f t="shared" si="4"/>
        <v>2.016664828895383</v>
      </c>
      <c r="P33" s="76">
        <f>分析係数表!C36</f>
        <v>0.84710123832769779</v>
      </c>
      <c r="Q33" s="82">
        <f t="shared" si="5"/>
        <v>1.7083192738491937</v>
      </c>
      <c r="R33" s="83">
        <v>1.7733403994131498</v>
      </c>
      <c r="S33" s="84">
        <f t="shared" si="6"/>
        <v>2.1501054527613523</v>
      </c>
      <c r="T33" s="85">
        <f>分析係数表!F36</f>
        <v>0.84954068850329401</v>
      </c>
      <c r="U33" s="86">
        <f t="shared" si="7"/>
        <v>1.8266020666935661</v>
      </c>
      <c r="V33" s="87">
        <f>分析係数表!D36</f>
        <v>1.1366799665955276E-2</v>
      </c>
      <c r="W33" s="88">
        <f t="shared" si="8"/>
        <v>0</v>
      </c>
      <c r="X33" s="76">
        <f>分析係数表!E36</f>
        <v>4.8482880207850049E-3</v>
      </c>
      <c r="Y33" s="89">
        <f t="shared" si="9"/>
        <v>0</v>
      </c>
    </row>
    <row r="34" spans="1:25" x14ac:dyDescent="0.2">
      <c r="A34" s="6" t="s">
        <v>22</v>
      </c>
      <c r="B34" s="5" t="s">
        <v>378</v>
      </c>
      <c r="C34" s="90"/>
      <c r="D34" s="76">
        <f>投入係数表!V34</f>
        <v>1.5065913370998116E-2</v>
      </c>
      <c r="E34" s="77">
        <f t="shared" si="0"/>
        <v>1.5065913370998116</v>
      </c>
      <c r="F34" s="76">
        <f>分析係数表!C37</f>
        <v>0.28253997483350213</v>
      </c>
      <c r="G34" s="77">
        <f t="shared" si="1"/>
        <v>0.4256722784685531</v>
      </c>
      <c r="H34" s="77">
        <v>0.47911248850761146</v>
      </c>
      <c r="I34" s="77">
        <f t="shared" si="2"/>
        <v>0.47911248850761146</v>
      </c>
      <c r="J34" s="76">
        <f>分析係数表!G37</f>
        <v>0.45113451763349577</v>
      </c>
      <c r="K34" s="78">
        <f t="shared" si="3"/>
        <v>0.21614418139506508</v>
      </c>
      <c r="L34" s="79"/>
      <c r="M34" s="80"/>
      <c r="N34" s="81">
        <f>分析係数表!H37</f>
        <v>4.3875617331304247E-2</v>
      </c>
      <c r="O34" s="82">
        <f t="shared" si="4"/>
        <v>0.5374894346232254</v>
      </c>
      <c r="P34" s="76">
        <f>分析係数表!C37</f>
        <v>0.28253997483350213</v>
      </c>
      <c r="Q34" s="82">
        <f t="shared" si="5"/>
        <v>0.15186225133171941</v>
      </c>
      <c r="R34" s="83">
        <v>0.1865720323520971</v>
      </c>
      <c r="S34" s="84">
        <f t="shared" si="6"/>
        <v>0.66568452085970853</v>
      </c>
      <c r="T34" s="85">
        <f>分析係数表!F37</f>
        <v>0.69774144526541948</v>
      </c>
      <c r="U34" s="86">
        <f t="shared" si="7"/>
        <v>0.46447567967547132</v>
      </c>
      <c r="V34" s="87">
        <f>分析係数表!D37</f>
        <v>9.4272389037363097E-2</v>
      </c>
      <c r="W34" s="88">
        <f t="shared" si="8"/>
        <v>0</v>
      </c>
      <c r="X34" s="76">
        <f>分析係数表!E37</f>
        <v>8.6411989729078237E-2</v>
      </c>
      <c r="Y34" s="89">
        <f t="shared" si="9"/>
        <v>0</v>
      </c>
    </row>
    <row r="35" spans="1:25" x14ac:dyDescent="0.2">
      <c r="A35" s="6" t="s">
        <v>23</v>
      </c>
      <c r="B35" s="5" t="s">
        <v>194</v>
      </c>
      <c r="C35" s="90"/>
      <c r="D35" s="76">
        <f>投入係数表!V35</f>
        <v>2.2598870056497175E-2</v>
      </c>
      <c r="E35" s="77">
        <f t="shared" si="0"/>
        <v>2.2598870056497176</v>
      </c>
      <c r="F35" s="76">
        <f>分析係数表!C38</f>
        <v>4.1342922192909581E-2</v>
      </c>
      <c r="G35" s="77">
        <f t="shared" si="1"/>
        <v>9.3430332639343694E-2</v>
      </c>
      <c r="H35" s="77">
        <v>0.10076864072691698</v>
      </c>
      <c r="I35" s="77">
        <f t="shared" si="2"/>
        <v>0.10076864072691698</v>
      </c>
      <c r="J35" s="76">
        <f>分析係数表!G38</f>
        <v>0.30500268961807425</v>
      </c>
      <c r="K35" s="78">
        <f t="shared" si="3"/>
        <v>3.0734706450867094E-2</v>
      </c>
      <c r="L35" s="79"/>
      <c r="M35" s="80"/>
      <c r="N35" s="81">
        <f>分析係数表!H38</f>
        <v>3.9185765407884425E-2</v>
      </c>
      <c r="O35" s="82">
        <f t="shared" si="4"/>
        <v>0.48003734592094133</v>
      </c>
      <c r="P35" s="76">
        <f>分析係数表!C38</f>
        <v>4.1342922192909581E-2</v>
      </c>
      <c r="Q35" s="82">
        <f t="shared" si="5"/>
        <v>1.9846146642100299E-2</v>
      </c>
      <c r="R35" s="83">
        <v>2.4046151724855736E-2</v>
      </c>
      <c r="S35" s="84">
        <f t="shared" si="6"/>
        <v>0.12481479245177271</v>
      </c>
      <c r="T35" s="85">
        <f>分析係数表!F38</f>
        <v>0.49596557288864979</v>
      </c>
      <c r="U35" s="86">
        <f t="shared" si="7"/>
        <v>6.1903840043321376E-2</v>
      </c>
      <c r="V35" s="87">
        <f>分析係数表!D38</f>
        <v>0.31629908552985475</v>
      </c>
      <c r="W35" s="88">
        <f t="shared" si="8"/>
        <v>0</v>
      </c>
      <c r="X35" s="76">
        <f>分析係数表!E38</f>
        <v>0.37385691231845081</v>
      </c>
      <c r="Y35" s="89">
        <f t="shared" si="9"/>
        <v>0</v>
      </c>
    </row>
    <row r="36" spans="1:25" x14ac:dyDescent="0.2">
      <c r="A36" s="6" t="s">
        <v>24</v>
      </c>
      <c r="B36" s="5" t="s">
        <v>39</v>
      </c>
      <c r="C36" s="90"/>
      <c r="D36" s="76">
        <f>投入係数表!V36</f>
        <v>0</v>
      </c>
      <c r="E36" s="77">
        <f t="shared" si="0"/>
        <v>0</v>
      </c>
      <c r="F36" s="76">
        <f>分析係数表!C39</f>
        <v>1</v>
      </c>
      <c r="G36" s="77">
        <f t="shared" si="1"/>
        <v>0</v>
      </c>
      <c r="H36" s="77">
        <v>1.5651931850059128E-2</v>
      </c>
      <c r="I36" s="77">
        <f t="shared" si="2"/>
        <v>1.5651931850059128E-2</v>
      </c>
      <c r="J36" s="76">
        <f>分析係数表!G39</f>
        <v>0.35079793048167313</v>
      </c>
      <c r="K36" s="78">
        <f t="shared" si="3"/>
        <v>5.490665301040927E-3</v>
      </c>
      <c r="L36" s="79"/>
      <c r="M36" s="80"/>
      <c r="N36" s="81">
        <f>分析係数表!H39</f>
        <v>3.4624459381569837E-3</v>
      </c>
      <c r="O36" s="82">
        <f t="shared" si="4"/>
        <v>4.2415998290368892E-2</v>
      </c>
      <c r="P36" s="76">
        <f>分析係数表!C39</f>
        <v>1</v>
      </c>
      <c r="Q36" s="82">
        <f t="shared" si="5"/>
        <v>4.2415998290368892E-2</v>
      </c>
      <c r="R36" s="83">
        <v>5.2583958468041515E-2</v>
      </c>
      <c r="S36" s="84">
        <f t="shared" si="6"/>
        <v>6.823589031810065E-2</v>
      </c>
      <c r="T36" s="85">
        <f>分析係数表!F39</f>
        <v>0.70145012023609998</v>
      </c>
      <c r="U36" s="86">
        <f t="shared" si="7"/>
        <v>4.786407346804903E-2</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投入係数表!V37</f>
        <v>0</v>
      </c>
      <c r="E37" s="77">
        <f t="shared" si="0"/>
        <v>0</v>
      </c>
      <c r="F37" s="76">
        <f>分析係数表!C40</f>
        <v>0.65368852459016391</v>
      </c>
      <c r="G37" s="77">
        <f t="shared" si="1"/>
        <v>0</v>
      </c>
      <c r="H37" s="77">
        <v>1.4028624243878807E-3</v>
      </c>
      <c r="I37" s="77">
        <f t="shared" si="2"/>
        <v>1.4028624243878807E-3</v>
      </c>
      <c r="J37" s="76">
        <f>分析係数表!G40</f>
        <v>0.54296393832561696</v>
      </c>
      <c r="K37" s="78">
        <f t="shared" si="3"/>
        <v>7.6170370687466673E-4</v>
      </c>
      <c r="L37" s="79"/>
      <c r="M37" s="80"/>
      <c r="N37" s="81">
        <f>分析係数表!H40</f>
        <v>2.8732081323939809E-2</v>
      </c>
      <c r="O37" s="82">
        <f t="shared" si="4"/>
        <v>0.35197658940594734</v>
      </c>
      <c r="P37" s="76">
        <f>分析係数表!C40</f>
        <v>0.65368852459016391</v>
      </c>
      <c r="Q37" s="82">
        <f t="shared" si="5"/>
        <v>0.23008305741905163</v>
      </c>
      <c r="R37" s="83">
        <v>0.23045701509873123</v>
      </c>
      <c r="S37" s="84">
        <f t="shared" si="6"/>
        <v>0.23185987752311912</v>
      </c>
      <c r="T37" s="85">
        <f>分析係数表!F40</f>
        <v>0.73971031729176395</v>
      </c>
      <c r="U37" s="86">
        <f t="shared" si="7"/>
        <v>0.17150914356985597</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投入係数表!V38</f>
        <v>0</v>
      </c>
      <c r="E38" s="77">
        <f t="shared" si="0"/>
        <v>0</v>
      </c>
      <c r="F38" s="76">
        <f>分析係数表!C41</f>
        <v>0.74623649477748177</v>
      </c>
      <c r="G38" s="77">
        <f t="shared" si="1"/>
        <v>0</v>
      </c>
      <c r="H38" s="77">
        <v>4.5353554452983331E-4</v>
      </c>
      <c r="I38" s="77">
        <f t="shared" si="2"/>
        <v>4.5353554452983331E-4</v>
      </c>
      <c r="J38" s="76">
        <f>分析係数表!G41</f>
        <v>0.4504064389540704</v>
      </c>
      <c r="K38" s="78">
        <f t="shared" si="3"/>
        <v>2.0427532955077745E-4</v>
      </c>
      <c r="L38" s="79"/>
      <c r="M38" s="80"/>
      <c r="N38" s="81">
        <f>分析係数表!H41</f>
        <v>4.8308377460513606E-2</v>
      </c>
      <c r="O38" s="82">
        <f t="shared" si="4"/>
        <v>0.59179207195544614</v>
      </c>
      <c r="P38" s="76">
        <f>分析係数表!C41</f>
        <v>0.74623649477748177</v>
      </c>
      <c r="Q38" s="82">
        <f t="shared" si="5"/>
        <v>0.4416168414131354</v>
      </c>
      <c r="R38" s="83">
        <v>0.44878218634717809</v>
      </c>
      <c r="S38" s="84">
        <f t="shared" si="6"/>
        <v>0.44923572189170791</v>
      </c>
      <c r="T38" s="85">
        <f>分析係数表!F41</f>
        <v>0.55435870740399629</v>
      </c>
      <c r="U38" s="86">
        <f t="shared" si="7"/>
        <v>0.24903773410758837</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投入係数表!V39</f>
        <v>0</v>
      </c>
      <c r="E39" s="77">
        <f>$C$24*D39</f>
        <v>0</v>
      </c>
      <c r="F39" s="76">
        <f>分析係数表!C42</f>
        <v>0.40538573508005826</v>
      </c>
      <c r="G39" s="77">
        <f>E39*F39</f>
        <v>0</v>
      </c>
      <c r="H39" s="77">
        <v>3.9150453115562641E-3</v>
      </c>
      <c r="I39" s="77">
        <f>C39+H39</f>
        <v>3.9150453115562641E-3</v>
      </c>
      <c r="J39" s="76">
        <f>分析係数表!G42</f>
        <v>0.48634204275534443</v>
      </c>
      <c r="K39" s="78">
        <f t="shared" si="3"/>
        <v>1.9040511343020074E-3</v>
      </c>
      <c r="L39" s="79"/>
      <c r="M39" s="80"/>
      <c r="N39" s="81">
        <f>分析係数表!H42</f>
        <v>1.1287159094207556E-2</v>
      </c>
      <c r="O39" s="82">
        <f t="shared" si="4"/>
        <v>0.13827107466632829</v>
      </c>
      <c r="P39" s="76">
        <f>分析係数表!C42</f>
        <v>0.40538573508005826</v>
      </c>
      <c r="Q39" s="82">
        <f>O39*P39</f>
        <v>5.6053121243919118E-2</v>
      </c>
      <c r="R39" s="83">
        <v>5.8691094499112133E-2</v>
      </c>
      <c r="S39" s="84">
        <f>I39+R39</f>
        <v>6.2606139810668399E-2</v>
      </c>
      <c r="T39" s="85">
        <f>分析係数表!F42</f>
        <v>0.55819477434679332</v>
      </c>
      <c r="U39" s="86">
        <f>S39*T39</f>
        <v>3.494642008433984E-2</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投入係数表!V40</f>
        <v>3.3898305084745763E-2</v>
      </c>
      <c r="E40" s="77">
        <f>$C$24*D40</f>
        <v>3.3898305084745761</v>
      </c>
      <c r="F40" s="76">
        <f>分析係数表!C43</f>
        <v>0.69968719053083295</v>
      </c>
      <c r="G40" s="77">
        <f>E40*F40</f>
        <v>2.3718209848502809</v>
      </c>
      <c r="H40" s="77">
        <v>2.9207219948707213</v>
      </c>
      <c r="I40" s="77">
        <f>C40+H40</f>
        <v>2.9207219948707213</v>
      </c>
      <c r="J40" s="76">
        <f>分析係数表!G43</f>
        <v>0.42616397779886694</v>
      </c>
      <c r="K40" s="78">
        <f t="shared" si="3"/>
        <v>1.2447065033787483</v>
      </c>
      <c r="L40" s="79"/>
      <c r="M40" s="80"/>
      <c r="N40" s="81">
        <f>分析係数表!H43</f>
        <v>3.1178600010781269E-2</v>
      </c>
      <c r="O40" s="82">
        <f t="shared" si="4"/>
        <v>0.38194717502429182</v>
      </c>
      <c r="P40" s="76">
        <f>分析係数表!C43</f>
        <v>0.69968719053083295</v>
      </c>
      <c r="Q40" s="82">
        <f>O40*P40</f>
        <v>0.26724354582393506</v>
      </c>
      <c r="R40" s="83">
        <v>0.55426712070551298</v>
      </c>
      <c r="S40" s="84">
        <f>I40+R40</f>
        <v>3.4749891155762342</v>
      </c>
      <c r="T40" s="85">
        <f>分析係数表!F43</f>
        <v>0.68219595663301991</v>
      </c>
      <c r="U40" s="86">
        <f>S40*T40</f>
        <v>2.370623523989861</v>
      </c>
      <c r="V40" s="87">
        <f>分析係数表!D43</f>
        <v>0.16164840537198402</v>
      </c>
      <c r="W40" s="88">
        <f>ROUND(S40*V40,0)</f>
        <v>1</v>
      </c>
      <c r="X40" s="76">
        <f>分析係数表!E43</f>
        <v>0.1317976591033273</v>
      </c>
      <c r="Y40" s="89">
        <f>ROUND(S40*X40,0)</f>
        <v>0</v>
      </c>
    </row>
    <row r="41" spans="1:25" x14ac:dyDescent="0.2">
      <c r="A41" s="6" t="s">
        <v>341</v>
      </c>
      <c r="B41" s="5" t="s">
        <v>42</v>
      </c>
      <c r="C41" s="90"/>
      <c r="D41" s="76">
        <f>投入係数表!V41</f>
        <v>0</v>
      </c>
      <c r="E41" s="77">
        <f>$C$24*D41</f>
        <v>0</v>
      </c>
      <c r="F41" s="76">
        <f>分析係数表!C44</f>
        <v>0.39267545462210851</v>
      </c>
      <c r="G41" s="77">
        <f>E41*F41</f>
        <v>0</v>
      </c>
      <c r="H41" s="77">
        <v>2.6125032389879418E-3</v>
      </c>
      <c r="I41" s="77">
        <f>C41+H41</f>
        <v>2.6125032389879418E-3</v>
      </c>
      <c r="J41" s="76">
        <f>分析係数表!G44</f>
        <v>0.27061110819189743</v>
      </c>
      <c r="K41" s="78">
        <f t="shared" si="3"/>
        <v>7.0697239665744836E-4</v>
      </c>
      <c r="L41" s="79"/>
      <c r="M41" s="80"/>
      <c r="N41" s="81">
        <f>分析係数表!H44</f>
        <v>0.10303160985076236</v>
      </c>
      <c r="O41" s="82">
        <f t="shared" si="4"/>
        <v>1.2621680353542464</v>
      </c>
      <c r="P41" s="76">
        <f>分析係数表!C44</f>
        <v>0.39267545462210851</v>
      </c>
      <c r="Q41" s="82">
        <f>O41*P41</f>
        <v>0.49562240709222222</v>
      </c>
      <c r="R41" s="83">
        <v>0.50207797172757218</v>
      </c>
      <c r="S41" s="84">
        <f>I41+R41</f>
        <v>0.50469047496656017</v>
      </c>
      <c r="T41" s="85">
        <f>分析係数表!F44</f>
        <v>0.47233461194892545</v>
      </c>
      <c r="U41" s="86">
        <f>S41*T41</f>
        <v>0.23838277964764906</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投入係数表!V42</f>
        <v>0</v>
      </c>
      <c r="E42" s="77">
        <f>$C$24*D42</f>
        <v>0</v>
      </c>
      <c r="F42" s="76">
        <f>分析係数表!C45</f>
        <v>1</v>
      </c>
      <c r="G42" s="77">
        <f>E42*F42</f>
        <v>0</v>
      </c>
      <c r="H42" s="77">
        <v>2.0246457456975123E-2</v>
      </c>
      <c r="I42" s="77">
        <f>C42+H42</f>
        <v>2.0246457456975123E-2</v>
      </c>
      <c r="J42" s="76">
        <f>分析係数表!G45</f>
        <v>0</v>
      </c>
      <c r="K42" s="78">
        <f t="shared" si="3"/>
        <v>0</v>
      </c>
      <c r="L42" s="79"/>
      <c r="M42" s="80"/>
      <c r="N42" s="81">
        <f>分析係数表!H45</f>
        <v>0</v>
      </c>
      <c r="O42" s="82">
        <f t="shared" si="4"/>
        <v>0</v>
      </c>
      <c r="P42" s="76">
        <f>分析係数表!C45</f>
        <v>1</v>
      </c>
      <c r="Q42" s="82">
        <f>O42*P42</f>
        <v>0</v>
      </c>
      <c r="R42" s="83">
        <v>1.279572999504611E-2</v>
      </c>
      <c r="S42" s="84">
        <f>I42+R42</f>
        <v>3.3042187452021234E-2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3.766478342749529E-3</v>
      </c>
      <c r="E43" s="77">
        <f>$C$24*D43</f>
        <v>0.37664783427495291</v>
      </c>
      <c r="F43" s="76">
        <f>分析係数表!C46</f>
        <v>0.19269273551809707</v>
      </c>
      <c r="G43" s="77">
        <f>E43*F43</f>
        <v>7.2577301513407563E-2</v>
      </c>
      <c r="H43" s="77">
        <v>8.2538341555101508E-2</v>
      </c>
      <c r="I43" s="77">
        <f>C43+H43</f>
        <v>8.2538341555101508E-2</v>
      </c>
      <c r="J43" s="76">
        <f>分析係数表!G46</f>
        <v>9.3043863535666807E-3</v>
      </c>
      <c r="K43" s="78">
        <f t="shared" si="3"/>
        <v>7.6796861881131215E-4</v>
      </c>
      <c r="L43" s="79"/>
      <c r="M43" s="80"/>
      <c r="N43" s="81">
        <f>分析係数表!H46</f>
        <v>2.0061453232099985E-2</v>
      </c>
      <c r="O43" s="82">
        <f t="shared" si="4"/>
        <v>0.24575880207042478</v>
      </c>
      <c r="P43" s="76">
        <f>分析係数表!C46</f>
        <v>0.19269273551809707</v>
      </c>
      <c r="Q43" s="82">
        <f>O43*P43</f>
        <v>4.7355935848600726E-2</v>
      </c>
      <c r="R43" s="83">
        <v>5.3619360095811017E-2</v>
      </c>
      <c r="S43" s="84">
        <f>I43+R43</f>
        <v>0.13615770165091251</v>
      </c>
      <c r="T43" s="85">
        <f>分析係数表!F46</f>
        <v>0.3136907399202481</v>
      </c>
      <c r="U43" s="86">
        <f>S43*T43</f>
        <v>4.2711410176715134E-2</v>
      </c>
      <c r="V43" s="87">
        <f>分析係数表!D46</f>
        <v>3.544528134692069E-3</v>
      </c>
      <c r="W43" s="88">
        <f>ROUND(S43*V43,0)</f>
        <v>0</v>
      </c>
      <c r="X43" s="76">
        <f>分析係数表!E46</f>
        <v>9.3043863535666807E-3</v>
      </c>
      <c r="Y43" s="89">
        <f>ROUND(S43*X43,0)</f>
        <v>0</v>
      </c>
    </row>
    <row r="44" spans="1:25" x14ac:dyDescent="0.2">
      <c r="A44" s="3">
        <v>37</v>
      </c>
      <c r="B44" s="14" t="s">
        <v>151</v>
      </c>
      <c r="C44" s="197">
        <f>SUM(C5:C43)</f>
        <v>100</v>
      </c>
      <c r="D44" s="92">
        <f>投入係数表!V44</f>
        <v>0.66478342749529196</v>
      </c>
      <c r="E44" s="91">
        <f>SUM(E5:E43)</f>
        <v>66.478342749529205</v>
      </c>
      <c r="F44" s="92">
        <f>分析係数表!C47</f>
        <v>0.36342947545192861</v>
      </c>
      <c r="G44" s="91">
        <f>SUM(G5:G43)</f>
        <v>7.4313099283429285</v>
      </c>
      <c r="H44" s="91">
        <f>SUM(H5:H43)</f>
        <v>8.6851001075539074</v>
      </c>
      <c r="I44" s="91">
        <f>SUM(I5:I43)</f>
        <v>108.68510010755391</v>
      </c>
      <c r="J44" s="92">
        <f>分析係数表!G47</f>
        <v>0.22147530218644357</v>
      </c>
      <c r="K44" s="93">
        <f>SUM(K5:K43)</f>
        <v>19.527575578993687</v>
      </c>
      <c r="L44" s="94">
        <f>最終需要_まとめ!$L$33</f>
        <v>0.62733333333333341</v>
      </c>
      <c r="M44" s="91">
        <f>K44*L44</f>
        <v>12.250299079888707</v>
      </c>
      <c r="N44" s="95">
        <f>分析係数表!H47</f>
        <v>1</v>
      </c>
      <c r="O44" s="96">
        <f>SUM(O5:O43)</f>
        <v>12.250299079888707</v>
      </c>
      <c r="P44" s="92">
        <f>分析係数表!C47</f>
        <v>0.36342947545192861</v>
      </c>
      <c r="Q44" s="96">
        <f>SUM(Q5:Q43)</f>
        <v>5.6207675660636651</v>
      </c>
      <c r="R44" s="91">
        <f>SUM(R7:R43)</f>
        <v>6.5227527173515742</v>
      </c>
      <c r="S44" s="97">
        <f>SUM(S5:S43)</f>
        <v>115.21012972633537</v>
      </c>
      <c r="T44" s="98">
        <f>分析係数表!F47</f>
        <v>0.45852567064717759</v>
      </c>
      <c r="U44" s="99">
        <f>SUM(U5:U43)</f>
        <v>40.473317475827912</v>
      </c>
      <c r="V44" s="100">
        <f>分析係数表!D47</f>
        <v>5.1302381010287716E-2</v>
      </c>
      <c r="W44" s="101">
        <f>SUM(W5:W43)</f>
        <v>1</v>
      </c>
      <c r="X44" s="92">
        <f>分析係数表!E47</f>
        <v>4.4653063209864535E-2</v>
      </c>
      <c r="Y44" s="102">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207</v>
      </c>
      <c r="S2" s="3" t="s">
        <v>153</v>
      </c>
      <c r="U2" s="64" t="s">
        <v>210</v>
      </c>
      <c r="W2" s="3" t="s">
        <v>130</v>
      </c>
      <c r="Y2" s="3" t="s">
        <v>154</v>
      </c>
    </row>
    <row r="3" spans="1:25" ht="44" x14ac:dyDescent="0.2">
      <c r="B3" s="65"/>
      <c r="C3" s="66" t="s">
        <v>228</v>
      </c>
      <c r="D3" s="66" t="s">
        <v>237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1.2703197330175442E-2</v>
      </c>
      <c r="G5" s="77">
        <f t="shared" ref="G5:G38" si="1">E5*F5</f>
        <v>0</v>
      </c>
      <c r="H5" s="77">
        <f t="array" ref="H5:H43">MMULT(逆行列係数!C5:AO43,'21'!G5:G43)</f>
        <v>1.925156482735099E-5</v>
      </c>
      <c r="I5" s="77">
        <f t="shared" ref="I5:I38" si="2">C5+H5</f>
        <v>1.925156482735099E-5</v>
      </c>
      <c r="J5" s="76">
        <f>分析係数表!G8</f>
        <v>0.12096774193548387</v>
      </c>
      <c r="K5" s="78">
        <f t="shared" ref="K5:K38" si="3">I5*J5</f>
        <v>2.3288183258892329E-6</v>
      </c>
      <c r="L5" s="79" t="s">
        <v>184</v>
      </c>
      <c r="M5" s="80" t="s">
        <v>184</v>
      </c>
      <c r="N5" s="81">
        <f>分析係数表!H8</f>
        <v>1.0105366169207868E-2</v>
      </c>
      <c r="O5" s="82">
        <f t="shared" ref="O5:O43" si="4">$M$44*N5</f>
        <v>9.6234556395090362E-2</v>
      </c>
      <c r="P5" s="76">
        <f>分析係数表!C8</f>
        <v>1.2703197330175442E-2</v>
      </c>
      <c r="Q5" s="82">
        <f t="shared" ref="Q5:Q38" si="5">O5*P5</f>
        <v>1.22248655986873E-3</v>
      </c>
      <c r="R5" s="83">
        <f t="array" ref="R5:R43">MMULT(逆行列係数!C5:AO43,'21'!Q5:Q43)</f>
        <v>1.5581673450387802E-3</v>
      </c>
      <c r="S5" s="84">
        <f t="shared" ref="S5:S38" si="6">I5+R5</f>
        <v>1.5774189098661311E-3</v>
      </c>
      <c r="T5" s="85">
        <f>分析係数表!F8</f>
        <v>0.45967741935483869</v>
      </c>
      <c r="U5" s="86">
        <f t="shared" ref="U5:U38" si="7">S5*T5</f>
        <v>7.2510385372878607E-4</v>
      </c>
      <c r="V5" s="87">
        <f>分析係数表!D8</f>
        <v>0.86693548387096775</v>
      </c>
      <c r="W5" s="167">
        <f t="shared" ref="W5:W38" si="8">ROUND(S5*V5,0)</f>
        <v>0</v>
      </c>
      <c r="X5" s="76">
        <f>分析係数表!E8</f>
        <v>0.59677419354838712</v>
      </c>
      <c r="Y5" s="166">
        <f t="shared" ref="Y5:Y38" si="9">ROUND(S5*X5,0)</f>
        <v>0</v>
      </c>
    </row>
    <row r="6" spans="1:25" x14ac:dyDescent="0.2">
      <c r="A6" s="6" t="s">
        <v>220</v>
      </c>
      <c r="B6" s="5" t="s">
        <v>266</v>
      </c>
      <c r="C6" s="90"/>
      <c r="D6" s="76">
        <f>投入係数表!W6</f>
        <v>0</v>
      </c>
      <c r="E6" s="77">
        <f t="shared" si="0"/>
        <v>0</v>
      </c>
      <c r="F6" s="76">
        <f>分析係数表!C9</f>
        <v>3.6231884057971064E-2</v>
      </c>
      <c r="G6" s="77">
        <f t="shared" si="1"/>
        <v>0</v>
      </c>
      <c r="H6" s="77">
        <v>3.3318154815519916E-5</v>
      </c>
      <c r="I6" s="77">
        <f t="shared" si="2"/>
        <v>3.3318154815519916E-5</v>
      </c>
      <c r="J6" s="76">
        <f>分析係数表!G9</f>
        <v>0.3125</v>
      </c>
      <c r="K6" s="78">
        <f t="shared" si="3"/>
        <v>1.0411923379849974E-5</v>
      </c>
      <c r="L6" s="79"/>
      <c r="M6" s="80"/>
      <c r="N6" s="81">
        <f>分析係数表!H9</f>
        <v>5.3491679763143819E-4</v>
      </c>
      <c r="O6" s="82">
        <f t="shared" si="4"/>
        <v>5.0940737689645701E-3</v>
      </c>
      <c r="P6" s="76">
        <f>分析係数表!C9</f>
        <v>3.6231884057971064E-2</v>
      </c>
      <c r="Q6" s="82">
        <f t="shared" si="5"/>
        <v>1.8456789017987598E-4</v>
      </c>
      <c r="R6" s="83">
        <v>2.1184596420698111E-4</v>
      </c>
      <c r="S6" s="84">
        <f t="shared" si="6"/>
        <v>2.4516411902250103E-4</v>
      </c>
      <c r="T6" s="85">
        <f>分析係数表!F9</f>
        <v>0.8125</v>
      </c>
      <c r="U6" s="86">
        <f t="shared" si="7"/>
        <v>1.9919584670578209E-4</v>
      </c>
      <c r="V6" s="87">
        <f>分析係数表!D9</f>
        <v>0</v>
      </c>
      <c r="W6" s="167">
        <f t="shared" si="8"/>
        <v>0</v>
      </c>
      <c r="X6" s="76">
        <f>分析係数表!E9</f>
        <v>0</v>
      </c>
      <c r="Y6" s="166">
        <f t="shared" si="9"/>
        <v>0</v>
      </c>
    </row>
    <row r="7" spans="1:25" x14ac:dyDescent="0.2">
      <c r="A7" s="6" t="s">
        <v>221</v>
      </c>
      <c r="B7" s="5" t="s">
        <v>267</v>
      </c>
      <c r="C7" s="90"/>
      <c r="D7" s="76">
        <f>投入係数表!W7</f>
        <v>0</v>
      </c>
      <c r="E7" s="77">
        <f t="shared" si="0"/>
        <v>0</v>
      </c>
      <c r="F7" s="76">
        <f>分析係数表!C10</f>
        <v>0.26183431952662717</v>
      </c>
      <c r="G7" s="77">
        <f t="shared" si="1"/>
        <v>0</v>
      </c>
      <c r="H7" s="77">
        <v>2.8103154308281029E-5</v>
      </c>
      <c r="I7" s="77">
        <f t="shared" si="2"/>
        <v>2.8103154308281029E-5</v>
      </c>
      <c r="J7" s="76">
        <f>分析係数表!G10</f>
        <v>0.17889908256880735</v>
      </c>
      <c r="K7" s="78">
        <f t="shared" si="3"/>
        <v>5.0276285230411016E-6</v>
      </c>
      <c r="L7" s="79"/>
      <c r="M7" s="80"/>
      <c r="N7" s="81">
        <f>分析係数表!H10</f>
        <v>1.0159272513155222E-3</v>
      </c>
      <c r="O7" s="82">
        <f t="shared" si="4"/>
        <v>9.6747912666381372E-3</v>
      </c>
      <c r="P7" s="76">
        <f>分析係数表!C10</f>
        <v>0.26183431952662717</v>
      </c>
      <c r="Q7" s="82">
        <f t="shared" si="5"/>
        <v>2.5331923878623521E-3</v>
      </c>
      <c r="R7" s="83">
        <v>3.7991173846100017E-3</v>
      </c>
      <c r="S7" s="84">
        <f t="shared" si="6"/>
        <v>3.8272205389182829E-3</v>
      </c>
      <c r="T7" s="85">
        <f>分析係数表!F10</f>
        <v>0.51834862385321101</v>
      </c>
      <c r="U7" s="86">
        <f t="shared" si="7"/>
        <v>1.9838344995310366E-3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投入係数表!W8</f>
        <v>8.8035918654811164E-5</v>
      </c>
      <c r="E8" s="77">
        <f t="shared" si="0"/>
        <v>8.8035918654811168E-3</v>
      </c>
      <c r="F8" s="76">
        <f>分析係数表!C11</f>
        <v>1.7921757268741234E-2</v>
      </c>
      <c r="G8" s="77">
        <f t="shared" si="1"/>
        <v>1.577758365062174E-4</v>
      </c>
      <c r="H8" s="77">
        <v>1.0412411119448337E-2</v>
      </c>
      <c r="I8" s="77">
        <f t="shared" si="2"/>
        <v>1.0412411119448337E-2</v>
      </c>
      <c r="J8" s="76">
        <f>分析係数表!G11</f>
        <v>0.34197730956239869</v>
      </c>
      <c r="K8" s="78">
        <f t="shared" si="3"/>
        <v>3.5608083406865462E-3</v>
      </c>
      <c r="L8" s="79"/>
      <c r="M8" s="80"/>
      <c r="N8" s="81">
        <f>分析係数表!H11</f>
        <v>-1.6586567368416687E-5</v>
      </c>
      <c r="O8" s="82">
        <f t="shared" si="4"/>
        <v>-1.5795577578184712E-4</v>
      </c>
      <c r="P8" s="76">
        <f>分析係数表!C11</f>
        <v>1.7921757268741234E-2</v>
      </c>
      <c r="Q8" s="82">
        <f t="shared" si="5"/>
        <v>-2.830845072757979E-6</v>
      </c>
      <c r="R8" s="83">
        <v>6.6629883781490935E-3</v>
      </c>
      <c r="S8" s="84">
        <f t="shared" si="6"/>
        <v>1.707539949759743E-2</v>
      </c>
      <c r="T8" s="85">
        <f>分析係数表!F11</f>
        <v>0.56401944894651534</v>
      </c>
      <c r="U8" s="86">
        <f t="shared" si="7"/>
        <v>9.6308574151765074E-3</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投入係数表!W9</f>
        <v>0</v>
      </c>
      <c r="E9" s="77">
        <f t="shared" si="0"/>
        <v>0</v>
      </c>
      <c r="F9" s="76">
        <f>分析係数表!C12</f>
        <v>0.1131360576170346</v>
      </c>
      <c r="G9" s="77">
        <f t="shared" si="1"/>
        <v>0</v>
      </c>
      <c r="H9" s="77">
        <v>2.1072922873632263E-4</v>
      </c>
      <c r="I9" s="77">
        <f t="shared" si="2"/>
        <v>2.1072922873632263E-4</v>
      </c>
      <c r="J9" s="76">
        <f>分析係数表!G12</f>
        <v>0.13242034500958361</v>
      </c>
      <c r="K9" s="78">
        <f t="shared" si="3"/>
        <v>2.7904837172867304E-5</v>
      </c>
      <c r="L9" s="79"/>
      <c r="M9" s="80"/>
      <c r="N9" s="81">
        <f>分析係数表!H12</f>
        <v>8.227352078918887E-2</v>
      </c>
      <c r="O9" s="82">
        <f t="shared" si="4"/>
        <v>0.78350013682190711</v>
      </c>
      <c r="P9" s="76">
        <f>分析係数表!C12</f>
        <v>0.1131360576170346</v>
      </c>
      <c r="Q9" s="82">
        <f t="shared" si="5"/>
        <v>8.8642116622437775E-2</v>
      </c>
      <c r="R9" s="83">
        <v>9.8940951870915853E-2</v>
      </c>
      <c r="S9" s="84">
        <f t="shared" si="6"/>
        <v>9.9151681099652181E-2</v>
      </c>
      <c r="T9" s="85">
        <f>分析係数表!F12</f>
        <v>0.36784355120975581</v>
      </c>
      <c r="U9" s="86">
        <f t="shared" si="7"/>
        <v>3.6472306484113287E-2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投入係数表!W10</f>
        <v>1.7607183730962233E-3</v>
      </c>
      <c r="E10" s="77">
        <f t="shared" si="0"/>
        <v>0.17607183730962234</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0.12356090560534991</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投入係数表!W11</f>
        <v>1.4085746984769786E-3</v>
      </c>
      <c r="E11" s="77">
        <f t="shared" si="0"/>
        <v>0.14085746984769787</v>
      </c>
      <c r="F11" s="76">
        <f>分析係数表!C14</f>
        <v>0.20006209251785156</v>
      </c>
      <c r="G11" s="77">
        <f t="shared" si="1"/>
        <v>2.8180240164500617E-2</v>
      </c>
      <c r="H11" s="77">
        <v>7.0033742860213619E-2</v>
      </c>
      <c r="I11" s="77">
        <f t="shared" si="2"/>
        <v>7.0033742860213619E-2</v>
      </c>
      <c r="J11" s="76">
        <f>分析係数表!G14</f>
        <v>0.15826840914802714</v>
      </c>
      <c r="K11" s="78">
        <f t="shared" si="3"/>
        <v>1.1084129069168013E-2</v>
      </c>
      <c r="L11" s="79"/>
      <c r="M11" s="80"/>
      <c r="N11" s="81">
        <f>分析係数表!H14</f>
        <v>1.0573936697365637E-3</v>
      </c>
      <c r="O11" s="82">
        <f t="shared" si="4"/>
        <v>1.0069680706092753E-2</v>
      </c>
      <c r="P11" s="76">
        <f>分析係数表!C14</f>
        <v>0.20006209251785156</v>
      </c>
      <c r="Q11" s="82">
        <f t="shared" si="5"/>
        <v>2.0145613930475531E-3</v>
      </c>
      <c r="R11" s="83">
        <v>9.6284631165657643E-3</v>
      </c>
      <c r="S11" s="84">
        <f t="shared" si="6"/>
        <v>7.9662205976779379E-2</v>
      </c>
      <c r="T11" s="85">
        <f>分析係数表!F14</f>
        <v>0.29957275697411412</v>
      </c>
      <c r="U11" s="86">
        <f t="shared" si="7"/>
        <v>2.3864626671103551E-2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投入係数表!W12</f>
        <v>1.0124130645303283E-2</v>
      </c>
      <c r="E12" s="77">
        <f t="shared" si="0"/>
        <v>1.0124130645303284</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7.2027833756522289E-2</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投入係数表!W13</f>
        <v>2.0248261290606567E-3</v>
      </c>
      <c r="E13" s="77">
        <f t="shared" si="0"/>
        <v>0.20248261290606567</v>
      </c>
      <c r="F13" s="76">
        <f>分析係数表!C16</f>
        <v>4.6443435489973539E-2</v>
      </c>
      <c r="G13" s="77">
        <f t="shared" si="1"/>
        <v>9.4039881703441453E-3</v>
      </c>
      <c r="H13" s="77">
        <v>1.6442803928509334E-2</v>
      </c>
      <c r="I13" s="77">
        <f t="shared" si="2"/>
        <v>1.6442803928509334E-2</v>
      </c>
      <c r="J13" s="76">
        <f>分析係数表!G16</f>
        <v>3.3687125057683433E-2</v>
      </c>
      <c r="K13" s="78">
        <f t="shared" si="3"/>
        <v>5.5391079223866238E-4</v>
      </c>
      <c r="L13" s="79"/>
      <c r="M13" s="80"/>
      <c r="N13" s="81">
        <f>分析係数表!H16</f>
        <v>1.5193295709469685E-2</v>
      </c>
      <c r="O13" s="82">
        <f t="shared" si="4"/>
        <v>0.14468749061617195</v>
      </c>
      <c r="P13" s="76">
        <f>分析係数表!C16</f>
        <v>4.6443435489973539E-2</v>
      </c>
      <c r="Q13" s="82">
        <f t="shared" si="5"/>
        <v>6.7197841366383338E-3</v>
      </c>
      <c r="R13" s="83">
        <v>1.0664978188062814E-2</v>
      </c>
      <c r="S13" s="84">
        <f t="shared" si="6"/>
        <v>2.7107782116572148E-2</v>
      </c>
      <c r="T13" s="85">
        <f>分析係数表!F16</f>
        <v>0.28887863405629904</v>
      </c>
      <c r="U13" s="86">
        <f t="shared" si="7"/>
        <v>7.8308590701311326E-3</v>
      </c>
      <c r="V13" s="87">
        <f>分析係数表!D16</f>
        <v>0</v>
      </c>
      <c r="W13" s="167">
        <f t="shared" si="8"/>
        <v>0</v>
      </c>
      <c r="X13" s="76">
        <f>分析係数表!E16</f>
        <v>0</v>
      </c>
      <c r="Y13" s="166">
        <f t="shared" si="9"/>
        <v>0</v>
      </c>
    </row>
    <row r="14" spans="1:25" x14ac:dyDescent="0.2">
      <c r="A14" s="6" t="s">
        <v>2</v>
      </c>
      <c r="B14" s="5" t="s">
        <v>365</v>
      </c>
      <c r="C14" s="90"/>
      <c r="D14" s="76">
        <f>投入係数表!W14</f>
        <v>3.8119552777533233E-2</v>
      </c>
      <c r="E14" s="77">
        <f t="shared" si="0"/>
        <v>3.8119552777533232</v>
      </c>
      <c r="F14" s="76">
        <f>分析係数表!C17</f>
        <v>4.6514856984171016E-2</v>
      </c>
      <c r="G14" s="77">
        <f t="shared" si="1"/>
        <v>0.17731255457475173</v>
      </c>
      <c r="H14" s="77">
        <v>0.1907517972331059</v>
      </c>
      <c r="I14" s="77">
        <f t="shared" si="2"/>
        <v>0.1907517972331059</v>
      </c>
      <c r="J14" s="76">
        <f>分析係数表!G17</f>
        <v>0.21533442088091354</v>
      </c>
      <c r="K14" s="78">
        <f t="shared" si="3"/>
        <v>4.1075427789184306E-2</v>
      </c>
      <c r="L14" s="79"/>
      <c r="M14" s="80"/>
      <c r="N14" s="81">
        <f>分析係数表!H17</f>
        <v>2.6953171973677116E-3</v>
      </c>
      <c r="O14" s="82">
        <f t="shared" si="4"/>
        <v>2.5667813564550158E-2</v>
      </c>
      <c r="P14" s="76">
        <f>分析係数表!C17</f>
        <v>4.6514856984171016E-2</v>
      </c>
      <c r="Q14" s="82">
        <f t="shared" si="5"/>
        <v>1.1939346770514154E-3</v>
      </c>
      <c r="R14" s="83">
        <v>2.0236672008340255E-3</v>
      </c>
      <c r="S14" s="84">
        <f t="shared" si="6"/>
        <v>0.19277546443393992</v>
      </c>
      <c r="T14" s="85">
        <f>分析係数表!F17</f>
        <v>0.33325565136331858</v>
      </c>
      <c r="U14" s="86">
        <f t="shared" si="7"/>
        <v>6.4243512966798907E-2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投入係数表!W15</f>
        <v>5.810370631217537E-3</v>
      </c>
      <c r="E15" s="77">
        <f t="shared" si="0"/>
        <v>0.58103706312175374</v>
      </c>
      <c r="F15" s="76">
        <f>分析係数表!C18</f>
        <v>0.85217062328572779</v>
      </c>
      <c r="G15" s="77">
        <f t="shared" si="1"/>
        <v>0.49514271623257367</v>
      </c>
      <c r="H15" s="77">
        <v>0.58375207680187924</v>
      </c>
      <c r="I15" s="77">
        <f t="shared" si="2"/>
        <v>0.58375207680187924</v>
      </c>
      <c r="J15" s="76">
        <f>分析係数表!G18</f>
        <v>0.21571921623052903</v>
      </c>
      <c r="K15" s="78">
        <f t="shared" si="3"/>
        <v>0.12592654048064497</v>
      </c>
      <c r="L15" s="79"/>
      <c r="M15" s="80"/>
      <c r="N15" s="81">
        <f>分析係数表!H18</f>
        <v>4.022242586841047E-4</v>
      </c>
      <c r="O15" s="82">
        <f t="shared" si="4"/>
        <v>3.8304275627097932E-3</v>
      </c>
      <c r="P15" s="76">
        <f>分析係数表!C18</f>
        <v>0.85217062328572779</v>
      </c>
      <c r="Q15" s="82">
        <f t="shared" si="5"/>
        <v>3.2641778435652355E-3</v>
      </c>
      <c r="R15" s="83">
        <v>8.3211619901544208E-3</v>
      </c>
      <c r="S15" s="84">
        <f t="shared" si="6"/>
        <v>0.59207323879203366</v>
      </c>
      <c r="T15" s="85">
        <f>分析係数表!F18</f>
        <v>0.45957889739047864</v>
      </c>
      <c r="U15" s="86">
        <f t="shared" si="7"/>
        <v>0.27210436625845241</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投入係数表!W16</f>
        <v>5.5110485077911789E-2</v>
      </c>
      <c r="E16" s="77">
        <f t="shared" si="0"/>
        <v>5.5110485077911786</v>
      </c>
      <c r="F16" s="76">
        <f>分析係数表!C19</f>
        <v>5.907451152740395E-2</v>
      </c>
      <c r="G16" s="77">
        <f t="shared" si="1"/>
        <v>0.32556249860159231</v>
      </c>
      <c r="H16" s="77">
        <v>0.3572943268303263</v>
      </c>
      <c r="I16" s="77">
        <f t="shared" si="2"/>
        <v>0.3572943268303263</v>
      </c>
      <c r="J16" s="76">
        <f>分析係数表!G19</f>
        <v>5.7619514930604236E-2</v>
      </c>
      <c r="K16" s="78">
        <f t="shared" si="3"/>
        <v>2.0587125799420177E-2</v>
      </c>
      <c r="L16" s="79"/>
      <c r="M16" s="80"/>
      <c r="N16" s="81">
        <f>分析係数表!H19</f>
        <v>-1.036660460526043E-4</v>
      </c>
      <c r="O16" s="82">
        <f t="shared" si="4"/>
        <v>-9.872235986365446E-4</v>
      </c>
      <c r="P16" s="76">
        <f>分析係数表!C19</f>
        <v>5.907451152740395E-2</v>
      </c>
      <c r="Q16" s="82">
        <f t="shared" si="5"/>
        <v>-5.8319751857779765E-5</v>
      </c>
      <c r="R16" s="83">
        <v>1.4560558058429284E-4</v>
      </c>
      <c r="S16" s="84">
        <f t="shared" si="6"/>
        <v>0.3574399324109106</v>
      </c>
      <c r="T16" s="85">
        <f>分析係数表!F19</f>
        <v>0.24001121547735876</v>
      </c>
      <c r="U16" s="86">
        <f t="shared" si="7"/>
        <v>8.5789592638087622E-2</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投入係数表!W17</f>
        <v>2.4826129060656749E-2</v>
      </c>
      <c r="E17" s="77">
        <f t="shared" si="0"/>
        <v>2.482612906065675</v>
      </c>
      <c r="F17" s="76">
        <f>分析係数表!C20</f>
        <v>0.1238117647058824</v>
      </c>
      <c r="G17" s="77">
        <f t="shared" si="1"/>
        <v>0.30737668498159026</v>
      </c>
      <c r="H17" s="77">
        <v>0.34682060218700461</v>
      </c>
      <c r="I17" s="77">
        <f t="shared" si="2"/>
        <v>0.34682060218700461</v>
      </c>
      <c r="J17" s="76">
        <f>分析係数表!G20</f>
        <v>0.1000078622533218</v>
      </c>
      <c r="K17" s="78">
        <f t="shared" si="3"/>
        <v>3.468478701013207E-2</v>
      </c>
      <c r="L17" s="79"/>
      <c r="M17" s="80"/>
      <c r="N17" s="81">
        <f>分析係数表!H20</f>
        <v>5.0174366289460479E-4</v>
      </c>
      <c r="O17" s="82">
        <f t="shared" si="4"/>
        <v>4.7781622174008758E-3</v>
      </c>
      <c r="P17" s="76">
        <f>分析係数表!C20</f>
        <v>0.1238117647058824</v>
      </c>
      <c r="Q17" s="82">
        <f t="shared" si="5"/>
        <v>5.9159269618737451E-4</v>
      </c>
      <c r="R17" s="83">
        <v>1.0903072976711052E-3</v>
      </c>
      <c r="S17" s="84">
        <f t="shared" si="6"/>
        <v>0.34791090948467573</v>
      </c>
      <c r="T17" s="85">
        <f>分析係数表!F20</f>
        <v>0.22289488167308752</v>
      </c>
      <c r="U17" s="86">
        <f t="shared" si="7"/>
        <v>7.7547561002363055E-2</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投入係数表!W18</f>
        <v>1.0300202482612906E-2</v>
      </c>
      <c r="E18" s="77">
        <f t="shared" si="0"/>
        <v>1.0300202482612906</v>
      </c>
      <c r="F18" s="76">
        <f>分析係数表!C21</f>
        <v>0.10123797610317908</v>
      </c>
      <c r="G18" s="77">
        <f t="shared" si="1"/>
        <v>0.10427716527926713</v>
      </c>
      <c r="H18" s="77">
        <v>0.11450839074259188</v>
      </c>
      <c r="I18" s="77">
        <f t="shared" si="2"/>
        <v>0.11450839074259188</v>
      </c>
      <c r="J18" s="76">
        <f>分析係数表!G21</f>
        <v>0.28509532062391679</v>
      </c>
      <c r="K18" s="78">
        <f t="shared" si="3"/>
        <v>3.2645806372887977E-2</v>
      </c>
      <c r="L18" s="79"/>
      <c r="M18" s="80"/>
      <c r="N18" s="81">
        <f>分析係数表!H21</f>
        <v>8.3762165210504269E-4</v>
      </c>
      <c r="O18" s="82">
        <f t="shared" si="4"/>
        <v>7.9767666769832799E-3</v>
      </c>
      <c r="P18" s="76">
        <f>分析係数表!C21</f>
        <v>0.10123797610317908</v>
      </c>
      <c r="Q18" s="82">
        <f t="shared" si="5"/>
        <v>8.0755171422506851E-4</v>
      </c>
      <c r="R18" s="83">
        <v>1.844765409603859E-3</v>
      </c>
      <c r="S18" s="84">
        <f t="shared" si="6"/>
        <v>0.11635315615219574</v>
      </c>
      <c r="T18" s="85">
        <f>分析係数表!F21</f>
        <v>0.42576545349508954</v>
      </c>
      <c r="U18" s="86">
        <f t="shared" si="7"/>
        <v>4.9539154294724587E-2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投入係数表!W19</f>
        <v>8.0993045162426267E-3</v>
      </c>
      <c r="E19" s="77">
        <f t="shared" si="0"/>
        <v>0.80993045162426269</v>
      </c>
      <c r="F19" s="76">
        <f>分析係数表!C22</f>
        <v>0.18558159091777837</v>
      </c>
      <c r="G19" s="77">
        <f t="shared" si="1"/>
        <v>0.1503081817451854</v>
      </c>
      <c r="H19" s="77">
        <v>0.16582165264704354</v>
      </c>
      <c r="I19" s="77">
        <f t="shared" si="2"/>
        <v>0.16582165264704354</v>
      </c>
      <c r="J19" s="76">
        <f>分析係数表!G22</f>
        <v>0.19466002478672587</v>
      </c>
      <c r="K19" s="78">
        <f t="shared" si="3"/>
        <v>3.2278847014449344E-2</v>
      </c>
      <c r="L19" s="79"/>
      <c r="M19" s="80"/>
      <c r="N19" s="81">
        <f>分析係数表!H22</f>
        <v>4.1466418421041717E-5</v>
      </c>
      <c r="O19" s="82">
        <f t="shared" si="4"/>
        <v>3.9488943945461782E-4</v>
      </c>
      <c r="P19" s="76">
        <f>分析係数表!C22</f>
        <v>0.18558159091777837</v>
      </c>
      <c r="Q19" s="82">
        <f t="shared" si="5"/>
        <v>7.3284210410617693E-5</v>
      </c>
      <c r="R19" s="83">
        <v>6.6866312130624489E-4</v>
      </c>
      <c r="S19" s="84">
        <f t="shared" si="6"/>
        <v>0.1664903157683498</v>
      </c>
      <c r="T19" s="85">
        <f>分析係数表!F22</f>
        <v>0.41305594660826944</v>
      </c>
      <c r="U19" s="86">
        <f t="shared" si="7"/>
        <v>6.8769814980805422E-2</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投入係数表!W20</f>
        <v>8.8035918654811164E-4</v>
      </c>
      <c r="E20" s="77">
        <f t="shared" si="0"/>
        <v>8.8035918654811168E-2</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2.3693366367277067E-4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投入係数表!W21</f>
        <v>3.5214367461924466E-4</v>
      </c>
      <c r="E21" s="77">
        <f t="shared" si="0"/>
        <v>3.5214367461924467E-2</v>
      </c>
      <c r="F21" s="76">
        <f>分析係数表!C24</f>
        <v>0.34092150792205422</v>
      </c>
      <c r="G21" s="77">
        <f t="shared" si="1"/>
        <v>1.200533525564061E-2</v>
      </c>
      <c r="H21" s="77">
        <v>1.5892088994053914E-2</v>
      </c>
      <c r="I21" s="77">
        <f t="shared" si="2"/>
        <v>1.5892088994053914E-2</v>
      </c>
      <c r="J21" s="76">
        <f>分析係数表!G24</f>
        <v>0.20813165537270087</v>
      </c>
      <c r="K21" s="78">
        <f t="shared" si="3"/>
        <v>3.3076467896627215E-3</v>
      </c>
      <c r="L21" s="79"/>
      <c r="M21" s="80"/>
      <c r="N21" s="81">
        <f>分析係数表!H24</f>
        <v>3.0270485447360455E-4</v>
      </c>
      <c r="O21" s="82">
        <f t="shared" si="4"/>
        <v>2.8826929080187102E-3</v>
      </c>
      <c r="P21" s="76">
        <f>分析係数表!C24</f>
        <v>0.34092150792205422</v>
      </c>
      <c r="Q21" s="82">
        <f t="shared" si="5"/>
        <v>9.8277201307795021E-4</v>
      </c>
      <c r="R21" s="83">
        <v>3.3448544878155353E-3</v>
      </c>
      <c r="S21" s="84">
        <f t="shared" si="6"/>
        <v>1.923694348186945E-2</v>
      </c>
      <c r="T21" s="85">
        <f>分析係数表!F24</f>
        <v>0.39206195546950628</v>
      </c>
      <c r="U21" s="86">
        <f t="shared" si="7"/>
        <v>7.5420736787581094E-3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投入係数表!W22</f>
        <v>1.1092525750506206E-2</v>
      </c>
      <c r="E22" s="77">
        <f t="shared" si="0"/>
        <v>1.1092525750506206</v>
      </c>
      <c r="F22" s="76">
        <f>分析係数表!C25</f>
        <v>1.146867511126326E-2</v>
      </c>
      <c r="G22" s="77">
        <f t="shared" si="1"/>
        <v>1.2721657399587733E-2</v>
      </c>
      <c r="H22" s="77">
        <v>1.4219878063717039E-2</v>
      </c>
      <c r="I22" s="77">
        <f t="shared" si="2"/>
        <v>1.4219878063717039E-2</v>
      </c>
      <c r="J22" s="76">
        <f>分析係数表!G25</f>
        <v>0.19668246445497631</v>
      </c>
      <c r="K22" s="78">
        <f t="shared" si="3"/>
        <v>2.7968006618211238E-3</v>
      </c>
      <c r="L22" s="79"/>
      <c r="M22" s="80"/>
      <c r="N22" s="81">
        <f>分析係数表!H25</f>
        <v>4.6442388631566723E-4</v>
      </c>
      <c r="O22" s="82">
        <f t="shared" si="4"/>
        <v>4.422761721891719E-3</v>
      </c>
      <c r="P22" s="76">
        <f>分析係数表!C25</f>
        <v>1.146867511126326E-2</v>
      </c>
      <c r="Q22" s="82">
        <f t="shared" si="5"/>
        <v>5.0723217282907401E-5</v>
      </c>
      <c r="R22" s="83">
        <v>1.20697823690588E-4</v>
      </c>
      <c r="S22" s="84">
        <f t="shared" si="6"/>
        <v>1.4340575887407626E-2</v>
      </c>
      <c r="T22" s="85">
        <f>分析係数表!F25</f>
        <v>0.34834123222748814</v>
      </c>
      <c r="U22" s="86">
        <f t="shared" si="7"/>
        <v>4.9954138754713766E-3</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投入係数表!W23</f>
        <v>3.2925433576899373E-2</v>
      </c>
      <c r="E23" s="77">
        <f t="shared" si="0"/>
        <v>3.2925433576899374</v>
      </c>
      <c r="F23" s="76">
        <f>分析係数表!C26</f>
        <v>9.1946569835300251E-2</v>
      </c>
      <c r="G23" s="77">
        <f t="shared" si="1"/>
        <v>0.3027380677735918</v>
      </c>
      <c r="H23" s="77">
        <v>0.32259017949379737</v>
      </c>
      <c r="I23" s="77">
        <f t="shared" si="2"/>
        <v>0.32259017949379737</v>
      </c>
      <c r="J23" s="76">
        <f>分析係数表!G26</f>
        <v>0.19627813403747013</v>
      </c>
      <c r="K23" s="78">
        <f t="shared" si="3"/>
        <v>6.3317398489855112E-2</v>
      </c>
      <c r="L23" s="79"/>
      <c r="M23" s="80"/>
      <c r="N23" s="81">
        <f>分析係数表!H26</f>
        <v>9.5289829531553863E-3</v>
      </c>
      <c r="O23" s="82">
        <f t="shared" si="4"/>
        <v>9.0745593186671164E-2</v>
      </c>
      <c r="P23" s="76">
        <f>分析係数表!C26</f>
        <v>9.1946569835300251E-2</v>
      </c>
      <c r="Q23" s="82">
        <f t="shared" si="5"/>
        <v>8.3437460211840068E-3</v>
      </c>
      <c r="R23" s="83">
        <v>8.7098981881161153E-3</v>
      </c>
      <c r="S23" s="84">
        <f t="shared" si="6"/>
        <v>0.3313000776819135</v>
      </c>
      <c r="T23" s="85">
        <f>分析係数表!F26</f>
        <v>0.33471645919778698</v>
      </c>
      <c r="U23" s="86">
        <f t="shared" si="7"/>
        <v>0.11089158893364186</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投入係数表!W24</f>
        <v>6.5146579804560263E-3</v>
      </c>
      <c r="E24" s="77">
        <f t="shared" si="0"/>
        <v>0.65146579804560267</v>
      </c>
      <c r="F24" s="76">
        <f>分析係数表!C27</f>
        <v>2.4623475974181241E-2</v>
      </c>
      <c r="G24" s="77">
        <f t="shared" si="1"/>
        <v>1.6041352426176707E-2</v>
      </c>
      <c r="H24" s="77">
        <v>1.6914005517045996E-2</v>
      </c>
      <c r="I24" s="77">
        <f t="shared" si="2"/>
        <v>1.6914005517045996E-2</v>
      </c>
      <c r="J24" s="76">
        <f>分析係数表!G27</f>
        <v>0.16949152542372881</v>
      </c>
      <c r="K24" s="78">
        <f t="shared" si="3"/>
        <v>2.8667805961094905E-3</v>
      </c>
      <c r="L24" s="79"/>
      <c r="M24" s="80"/>
      <c r="N24" s="81">
        <f>分析係数表!H27</f>
        <v>1.0092926243681554E-2</v>
      </c>
      <c r="O24" s="82">
        <f t="shared" si="4"/>
        <v>9.6116089563253973E-2</v>
      </c>
      <c r="P24" s="76">
        <f>分析係数表!C27</f>
        <v>2.4623475974181241E-2</v>
      </c>
      <c r="Q24" s="82">
        <f t="shared" si="5"/>
        <v>2.3667122220930367E-3</v>
      </c>
      <c r="R24" s="83">
        <v>2.3913527022251259E-3</v>
      </c>
      <c r="S24" s="84">
        <f t="shared" si="6"/>
        <v>1.930535821927112E-2</v>
      </c>
      <c r="T24" s="85">
        <f>分析係数表!F27</f>
        <v>0.31826741996233521</v>
      </c>
      <c r="U24" s="86">
        <f t="shared" si="7"/>
        <v>6.1442665518960816E-3</v>
      </c>
      <c r="V24" s="87">
        <f>分析係数表!D27</f>
        <v>0</v>
      </c>
      <c r="W24" s="167">
        <f t="shared" si="8"/>
        <v>0</v>
      </c>
      <c r="X24" s="76">
        <f>分析係数表!E27</f>
        <v>0</v>
      </c>
      <c r="Y24" s="166">
        <f t="shared" si="9"/>
        <v>0</v>
      </c>
    </row>
    <row r="25" spans="1:25" x14ac:dyDescent="0.2">
      <c r="A25" s="6" t="s">
        <v>13</v>
      </c>
      <c r="B25" s="5" t="s">
        <v>192</v>
      </c>
      <c r="C25" s="75">
        <f>最終需要_まとめ!C26</f>
        <v>100</v>
      </c>
      <c r="D25" s="76">
        <f>投入係数表!W25</f>
        <v>0.46685447662646362</v>
      </c>
      <c r="E25" s="77">
        <f t="shared" si="0"/>
        <v>46.685447662646361</v>
      </c>
      <c r="F25" s="76">
        <f>分析係数表!C28</f>
        <v>0.10144304574762053</v>
      </c>
      <c r="G25" s="77">
        <f t="shared" si="1"/>
        <v>4.7359140029899791</v>
      </c>
      <c r="H25" s="77">
        <v>4.9746365116307034</v>
      </c>
      <c r="I25" s="77">
        <f t="shared" si="2"/>
        <v>104.97463651163071</v>
      </c>
      <c r="J25" s="76">
        <f>分析係数表!G28</f>
        <v>0.12483493265252223</v>
      </c>
      <c r="K25" s="78">
        <f t="shared" si="3"/>
        <v>13.10450167915242</v>
      </c>
      <c r="L25" s="79"/>
      <c r="M25" s="80"/>
      <c r="N25" s="81">
        <f>分析係数表!H28</f>
        <v>1.8805020753942421E-2</v>
      </c>
      <c r="O25" s="82">
        <f t="shared" si="4"/>
        <v>0.1790823607926692</v>
      </c>
      <c r="P25" s="76">
        <f>分析係数表!C28</f>
        <v>0.10144304574762053</v>
      </c>
      <c r="Q25" s="82">
        <f t="shared" si="5"/>
        <v>1.8166660118482628E-2</v>
      </c>
      <c r="R25" s="83">
        <v>1.9769349334479554E-2</v>
      </c>
      <c r="S25" s="84">
        <f t="shared" si="6"/>
        <v>104.99440586096519</v>
      </c>
      <c r="T25" s="85">
        <f>分析係数表!F28</f>
        <v>0.21348710273791707</v>
      </c>
      <c r="U25" s="86">
        <f t="shared" si="7"/>
        <v>22.414951510946437</v>
      </c>
      <c r="V25" s="87">
        <f>分析係数表!D28</f>
        <v>3.8647768289462099E-2</v>
      </c>
      <c r="W25" s="167">
        <f t="shared" si="8"/>
        <v>4</v>
      </c>
      <c r="X25" s="76">
        <f>分析係数表!E28</f>
        <v>3.9440091557355401E-2</v>
      </c>
      <c r="Y25" s="166">
        <f t="shared" si="9"/>
        <v>4</v>
      </c>
    </row>
    <row r="26" spans="1:25" x14ac:dyDescent="0.2">
      <c r="A26" s="6" t="s">
        <v>14</v>
      </c>
      <c r="B26" s="5" t="s">
        <v>50</v>
      </c>
      <c r="C26" s="90"/>
      <c r="D26" s="76">
        <f>投入係数表!W26</f>
        <v>1.584646535786601E-3</v>
      </c>
      <c r="E26" s="77">
        <f t="shared" si="0"/>
        <v>0.1584646535786601</v>
      </c>
      <c r="F26" s="76">
        <f>分析係数表!C29</f>
        <v>0.10401376146788988</v>
      </c>
      <c r="G26" s="77">
        <f t="shared" si="1"/>
        <v>1.6482504678422553E-2</v>
      </c>
      <c r="H26" s="77">
        <v>2.423561481966003E-2</v>
      </c>
      <c r="I26" s="77">
        <f t="shared" si="2"/>
        <v>2.423561481966003E-2</v>
      </c>
      <c r="J26" s="76">
        <f>分析係数表!G29</f>
        <v>0.26193840067815766</v>
      </c>
      <c r="K26" s="78">
        <f t="shared" si="3"/>
        <v>6.3482381853136047E-3</v>
      </c>
      <c r="L26" s="79"/>
      <c r="M26" s="80"/>
      <c r="N26" s="81">
        <f>分析係数表!H29</f>
        <v>9.1640784710502205E-3</v>
      </c>
      <c r="O26" s="82">
        <f t="shared" si="4"/>
        <v>8.7270566119470538E-2</v>
      </c>
      <c r="P26" s="76">
        <f>分析係数表!C29</f>
        <v>0.10401376146788988</v>
      </c>
      <c r="Q26" s="82">
        <f t="shared" si="5"/>
        <v>9.0773398475183197E-3</v>
      </c>
      <c r="R26" s="83">
        <v>1.2594203114412353E-2</v>
      </c>
      <c r="S26" s="84">
        <f t="shared" si="6"/>
        <v>3.6829817934072383E-2</v>
      </c>
      <c r="T26" s="85">
        <f>分析係数表!F29</f>
        <v>0.46764622774795139</v>
      </c>
      <c r="U26" s="86">
        <f t="shared" si="7"/>
        <v>1.72233254255128E-2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投入係数表!W27</f>
        <v>6.1625143058367815E-4</v>
      </c>
      <c r="E27" s="77">
        <f t="shared" si="0"/>
        <v>6.1625143058367818E-2</v>
      </c>
      <c r="F27" s="76">
        <f>分析係数表!C30</f>
        <v>1</v>
      </c>
      <c r="G27" s="77">
        <f t="shared" si="1"/>
        <v>6.1625143058367818E-2</v>
      </c>
      <c r="H27" s="77">
        <v>0.10263925874667526</v>
      </c>
      <c r="I27" s="77">
        <f t="shared" si="2"/>
        <v>0.10263925874667526</v>
      </c>
      <c r="J27" s="76">
        <f>分析係数表!G30</f>
        <v>0.34450655250415957</v>
      </c>
      <c r="K27" s="78">
        <f t="shared" si="3"/>
        <v>3.53598971823995E-2</v>
      </c>
      <c r="L27" s="79"/>
      <c r="M27" s="80"/>
      <c r="N27" s="81">
        <f>分析係数表!H30</f>
        <v>0</v>
      </c>
      <c r="O27" s="82">
        <f t="shared" si="4"/>
        <v>0</v>
      </c>
      <c r="P27" s="76">
        <f>分析係数表!C30</f>
        <v>1</v>
      </c>
      <c r="Q27" s="82">
        <f t="shared" si="5"/>
        <v>0</v>
      </c>
      <c r="R27" s="83">
        <v>3.6008717094482882E-2</v>
      </c>
      <c r="S27" s="84">
        <f t="shared" si="6"/>
        <v>0.13864797584115815</v>
      </c>
      <c r="T27" s="85">
        <f>分析係数表!F30</f>
        <v>0.44048531528668372</v>
      </c>
      <c r="U27" s="86">
        <f t="shared" si="7"/>
        <v>6.1072397352253054E-2</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投入係数表!W28</f>
        <v>1.2589136367637995E-2</v>
      </c>
      <c r="E28" s="77">
        <f t="shared" si="0"/>
        <v>1.2589136367637996</v>
      </c>
      <c r="F28" s="76">
        <f>分析係数表!C31</f>
        <v>0.93997640825324391</v>
      </c>
      <c r="G28" s="77">
        <f t="shared" si="1"/>
        <v>1.1833491185862652</v>
      </c>
      <c r="H28" s="77">
        <v>1.5007704280615819</v>
      </c>
      <c r="I28" s="77">
        <f t="shared" si="2"/>
        <v>1.5007704280615819</v>
      </c>
      <c r="J28" s="76">
        <f>分析係数表!G31</f>
        <v>7.0890110114609078E-2</v>
      </c>
      <c r="K28" s="78">
        <f t="shared" si="3"/>
        <v>0.10638978090203455</v>
      </c>
      <c r="L28" s="79"/>
      <c r="M28" s="80"/>
      <c r="N28" s="81">
        <f>分析係数表!H31</f>
        <v>0.11755729622365327</v>
      </c>
      <c r="O28" s="82">
        <f t="shared" si="4"/>
        <v>1.1195115608538415</v>
      </c>
      <c r="P28" s="76">
        <f>分析係数表!C31</f>
        <v>0.93997640825324391</v>
      </c>
      <c r="Q28" s="82">
        <f t="shared" si="5"/>
        <v>1.0523144559693769</v>
      </c>
      <c r="R28" s="83">
        <v>1.2135915416636287</v>
      </c>
      <c r="S28" s="84">
        <f t="shared" si="6"/>
        <v>2.7143619697252106</v>
      </c>
      <c r="T28" s="85">
        <f>分析係数表!F31</f>
        <v>0.34466485525751295</v>
      </c>
      <c r="U28" s="86">
        <f t="shared" si="7"/>
        <v>0.93554517541183746</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投入係数表!W29</f>
        <v>3.5214367461924466E-4</v>
      </c>
      <c r="E29" s="77">
        <f t="shared" si="0"/>
        <v>3.5214367461924467E-2</v>
      </c>
      <c r="F29" s="76">
        <f>分析係数表!C32</f>
        <v>1</v>
      </c>
      <c r="G29" s="77">
        <f t="shared" si="1"/>
        <v>3.5214367461924467E-2</v>
      </c>
      <c r="H29" s="77">
        <v>4.946729200029229E-2</v>
      </c>
      <c r="I29" s="77">
        <f t="shared" si="2"/>
        <v>4.946729200029229E-2</v>
      </c>
      <c r="J29" s="76">
        <f>分析係数表!G32</f>
        <v>0.14022787028921999</v>
      </c>
      <c r="K29" s="78">
        <f t="shared" si="3"/>
        <v>6.9366930061759563E-3</v>
      </c>
      <c r="L29" s="79"/>
      <c r="M29" s="80"/>
      <c r="N29" s="81">
        <f>分析係数表!H32</f>
        <v>5.7721254442090076E-3</v>
      </c>
      <c r="O29" s="82">
        <f t="shared" si="4"/>
        <v>5.4968609972082805E-2</v>
      </c>
      <c r="P29" s="76">
        <f>分析係数表!C32</f>
        <v>1</v>
      </c>
      <c r="Q29" s="82">
        <f t="shared" si="5"/>
        <v>5.4968609972082805E-2</v>
      </c>
      <c r="R29" s="83">
        <v>7.1890564346936955E-2</v>
      </c>
      <c r="S29" s="84">
        <f t="shared" si="6"/>
        <v>0.12135785634722925</v>
      </c>
      <c r="T29" s="85">
        <f>分析係数表!F32</f>
        <v>0.48261758691206547</v>
      </c>
      <c r="U29" s="86">
        <f t="shared" si="7"/>
        <v>5.8569435783120863E-2</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投入係数表!W30</f>
        <v>3.5214367461924466E-4</v>
      </c>
      <c r="E30" s="77">
        <f t="shared" si="0"/>
        <v>3.5214367461924467E-2</v>
      </c>
      <c r="F30" s="76">
        <f>分析係数表!C33</f>
        <v>0.67109402306885713</v>
      </c>
      <c r="G30" s="77">
        <f t="shared" si="1"/>
        <v>2.3632151529847951E-2</v>
      </c>
      <c r="H30" s="77">
        <v>4.1563210463650732E-2</v>
      </c>
      <c r="I30" s="77">
        <f t="shared" si="2"/>
        <v>4.1563210463650732E-2</v>
      </c>
      <c r="J30" s="76">
        <f>分析係数表!G33</f>
        <v>0.50883575883575882</v>
      </c>
      <c r="K30" s="78">
        <f t="shared" si="3"/>
        <v>2.1148847735922072E-2</v>
      </c>
      <c r="L30" s="79"/>
      <c r="M30" s="80"/>
      <c r="N30" s="81">
        <f>分析係数表!H33</f>
        <v>8.6664814499977198E-4</v>
      </c>
      <c r="O30" s="82">
        <f t="shared" si="4"/>
        <v>8.2531892846015135E-3</v>
      </c>
      <c r="P30" s="76">
        <f>分析係数表!C33</f>
        <v>0.67109402306885713</v>
      </c>
      <c r="Q30" s="82">
        <f t="shared" si="5"/>
        <v>5.5386660001520123E-3</v>
      </c>
      <c r="R30" s="83">
        <v>2.3980134823994585E-2</v>
      </c>
      <c r="S30" s="84">
        <f t="shared" si="6"/>
        <v>6.5543345287645313E-2</v>
      </c>
      <c r="T30" s="85">
        <f>分析係数表!F33</f>
        <v>0.64656964656964655</v>
      </c>
      <c r="U30" s="86">
        <f t="shared" si="7"/>
        <v>4.2378337597625139E-2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投入係数表!W31</f>
        <v>4.0232414825248704E-2</v>
      </c>
      <c r="E31" s="77">
        <f t="shared" si="0"/>
        <v>4.0232414825248703</v>
      </c>
      <c r="F31" s="76">
        <f>分析係数表!C34</f>
        <v>0.15699510206111233</v>
      </c>
      <c r="G31" s="77">
        <f t="shared" si="1"/>
        <v>0.63162920716549287</v>
      </c>
      <c r="H31" s="77">
        <v>0.69291251675662335</v>
      </c>
      <c r="I31" s="77">
        <f t="shared" si="2"/>
        <v>0.69291251675662335</v>
      </c>
      <c r="J31" s="76">
        <f>分析係数表!G34</f>
        <v>0.42474206923151092</v>
      </c>
      <c r="K31" s="78">
        <f t="shared" si="3"/>
        <v>0.29430909616362216</v>
      </c>
      <c r="L31" s="79"/>
      <c r="M31" s="80"/>
      <c r="N31" s="81">
        <f>分析係数表!H34</f>
        <v>0.14441094879311989</v>
      </c>
      <c r="O31" s="82">
        <f t="shared" si="4"/>
        <v>1.3752419618446519</v>
      </c>
      <c r="P31" s="76">
        <f>分析係数表!C34</f>
        <v>0.15699510206111233</v>
      </c>
      <c r="Q31" s="82">
        <f t="shared" si="5"/>
        <v>0.21590625215852546</v>
      </c>
      <c r="R31" s="83">
        <v>0.23455667877623596</v>
      </c>
      <c r="S31" s="84">
        <f t="shared" si="6"/>
        <v>0.92746919553285934</v>
      </c>
      <c r="T31" s="85">
        <f>分析係数表!F34</f>
        <v>0.69954681322919676</v>
      </c>
      <c r="U31" s="86">
        <f t="shared" si="7"/>
        <v>0.6488081201032585</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投入係数表!W32</f>
        <v>3.7855445021568799E-3</v>
      </c>
      <c r="E32" s="77">
        <f t="shared" si="0"/>
        <v>0.37855445021568801</v>
      </c>
      <c r="F32" s="76">
        <f>分析係数表!C35</f>
        <v>0.39629748357108507</v>
      </c>
      <c r="G32" s="77">
        <f t="shared" si="1"/>
        <v>0.15002017601511275</v>
      </c>
      <c r="H32" s="77">
        <v>0.19428230668547286</v>
      </c>
      <c r="I32" s="77">
        <f t="shared" si="2"/>
        <v>0.19428230668547286</v>
      </c>
      <c r="J32" s="76">
        <f>分析係数表!G35</f>
        <v>0.3138388625592417</v>
      </c>
      <c r="K32" s="78">
        <f t="shared" si="3"/>
        <v>6.0973338145554563E-2</v>
      </c>
      <c r="L32" s="79"/>
      <c r="M32" s="80"/>
      <c r="N32" s="81">
        <f>分析係数表!H35</f>
        <v>5.4188315592617317E-2</v>
      </c>
      <c r="O32" s="82">
        <f t="shared" si="4"/>
        <v>0.51604151947929455</v>
      </c>
      <c r="P32" s="76">
        <f>分析係数表!C35</f>
        <v>0.39629748357108507</v>
      </c>
      <c r="Q32" s="82">
        <f t="shared" si="5"/>
        <v>0.20450595558784351</v>
      </c>
      <c r="R32" s="83">
        <v>0.27027285371103149</v>
      </c>
      <c r="S32" s="84">
        <f t="shared" si="6"/>
        <v>0.46455516039650435</v>
      </c>
      <c r="T32" s="85">
        <f>分析係数表!F35</f>
        <v>0.64417061611374404</v>
      </c>
      <c r="U32" s="86">
        <f t="shared" si="7"/>
        <v>0.29925278389143539</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投入係数表!W33</f>
        <v>3.5214367461924466E-4</v>
      </c>
      <c r="E33" s="77">
        <f t="shared" si="0"/>
        <v>3.5214367461924467E-2</v>
      </c>
      <c r="F33" s="76">
        <f>分析係数表!C36</f>
        <v>0.84710123832769779</v>
      </c>
      <c r="G33" s="77">
        <f t="shared" si="1"/>
        <v>2.9830134283922803E-2</v>
      </c>
      <c r="H33" s="77">
        <v>7.6851226495791694E-2</v>
      </c>
      <c r="I33" s="77">
        <f t="shared" si="2"/>
        <v>7.6851226495791694E-2</v>
      </c>
      <c r="J33" s="76">
        <f>分析係数表!G36</f>
        <v>4.8807645912591631E-2</v>
      </c>
      <c r="K33" s="78">
        <f t="shared" si="3"/>
        <v>3.7509274507549813E-3</v>
      </c>
      <c r="L33" s="79"/>
      <c r="M33" s="80"/>
      <c r="N33" s="81">
        <f>分析係数表!H36</f>
        <v>0.16462168113153564</v>
      </c>
      <c r="O33" s="82">
        <f t="shared" si="4"/>
        <v>1.5677110746348328</v>
      </c>
      <c r="P33" s="76">
        <f>分析係数表!C36</f>
        <v>0.84710123832769779</v>
      </c>
      <c r="Q33" s="82">
        <f t="shared" si="5"/>
        <v>1.3280099926632127</v>
      </c>
      <c r="R33" s="83">
        <v>1.3785559917659345</v>
      </c>
      <c r="S33" s="84">
        <f t="shared" si="6"/>
        <v>1.4554072182617261</v>
      </c>
      <c r="T33" s="85">
        <f>分析係数表!F36</f>
        <v>0.84954068850329401</v>
      </c>
      <c r="U33" s="86">
        <f t="shared" si="7"/>
        <v>1.2364276502547307</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投入係数表!W34</f>
        <v>1.4613962496698654E-2</v>
      </c>
      <c r="E34" s="77">
        <f t="shared" si="0"/>
        <v>1.4613962496698654</v>
      </c>
      <c r="F34" s="76">
        <f>分析係数表!C37</f>
        <v>0.28253997483350213</v>
      </c>
      <c r="G34" s="77">
        <f t="shared" si="1"/>
        <v>0.41290285960349815</v>
      </c>
      <c r="H34" s="77">
        <v>0.48825760540117774</v>
      </c>
      <c r="I34" s="77">
        <f t="shared" si="2"/>
        <v>0.48825760540117774</v>
      </c>
      <c r="J34" s="76">
        <f>分析係数表!G37</f>
        <v>0.45113451763349577</v>
      </c>
      <c r="K34" s="78">
        <f t="shared" si="3"/>
        <v>0.22026985929354603</v>
      </c>
      <c r="L34" s="79"/>
      <c r="M34" s="80"/>
      <c r="N34" s="81">
        <f>分析係数表!H37</f>
        <v>4.3875617331304247E-2</v>
      </c>
      <c r="O34" s="82">
        <f t="shared" si="4"/>
        <v>0.41783251588693116</v>
      </c>
      <c r="P34" s="76">
        <f>分析係数表!C37</f>
        <v>0.28253997483350213</v>
      </c>
      <c r="Q34" s="82">
        <f t="shared" si="5"/>
        <v>0.1180543885233124</v>
      </c>
      <c r="R34" s="83">
        <v>0.14503701217208281</v>
      </c>
      <c r="S34" s="84">
        <f t="shared" si="6"/>
        <v>0.63329461757326055</v>
      </c>
      <c r="T34" s="85">
        <f>分析係数表!F37</f>
        <v>0.69774144526541948</v>
      </c>
      <c r="U34" s="86">
        <f t="shared" si="7"/>
        <v>0.44187590174437796</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投入係数表!W35</f>
        <v>2.1128620477154679E-3</v>
      </c>
      <c r="E35" s="77">
        <f t="shared" si="0"/>
        <v>0.2112862047715468</v>
      </c>
      <c r="F35" s="76">
        <f>分析係数表!C38</f>
        <v>4.1342922192909581E-2</v>
      </c>
      <c r="G35" s="77">
        <f t="shared" si="1"/>
        <v>8.7351891243052215E-3</v>
      </c>
      <c r="H35" s="77">
        <v>1.4997254778733211E-2</v>
      </c>
      <c r="I35" s="77">
        <f t="shared" si="2"/>
        <v>1.4997254778733211E-2</v>
      </c>
      <c r="J35" s="76">
        <f>分析係数表!G38</f>
        <v>0.30500268961807425</v>
      </c>
      <c r="K35" s="78">
        <f t="shared" si="3"/>
        <v>4.5742030444011466E-3</v>
      </c>
      <c r="L35" s="79"/>
      <c r="M35" s="80"/>
      <c r="N35" s="81">
        <f>分析係数表!H38</f>
        <v>3.9185765407884425E-2</v>
      </c>
      <c r="O35" s="82">
        <f t="shared" si="4"/>
        <v>0.37317052028461384</v>
      </c>
      <c r="P35" s="76">
        <f>分析係数表!C38</f>
        <v>4.1342922192909581E-2</v>
      </c>
      <c r="Q35" s="82">
        <f t="shared" si="5"/>
        <v>1.5427959784814376E-2</v>
      </c>
      <c r="R35" s="83">
        <v>1.8692951759392947E-2</v>
      </c>
      <c r="S35" s="84">
        <f t="shared" si="6"/>
        <v>3.3690206538126155E-2</v>
      </c>
      <c r="T35" s="85">
        <f>分析係数表!F38</f>
        <v>0.49596557288864979</v>
      </c>
      <c r="U35" s="86">
        <f t="shared" si="7"/>
        <v>1.6709182586418674E-2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投入係数表!W36</f>
        <v>0</v>
      </c>
      <c r="E36" s="77">
        <f t="shared" si="0"/>
        <v>0</v>
      </c>
      <c r="F36" s="76">
        <f>分析係数表!C39</f>
        <v>1</v>
      </c>
      <c r="G36" s="77">
        <f t="shared" si="1"/>
        <v>0</v>
      </c>
      <c r="H36" s="77">
        <v>9.458985745720145E-3</v>
      </c>
      <c r="I36" s="77">
        <f t="shared" si="2"/>
        <v>9.458985745720145E-3</v>
      </c>
      <c r="J36" s="76">
        <f>分析係数表!G39</f>
        <v>0.35079793048167313</v>
      </c>
      <c r="K36" s="78">
        <f t="shared" si="3"/>
        <v>3.3181926240542724E-3</v>
      </c>
      <c r="L36" s="79"/>
      <c r="M36" s="80"/>
      <c r="N36" s="81">
        <f>分析係数表!H39</f>
        <v>3.4624459381569837E-3</v>
      </c>
      <c r="O36" s="82">
        <f t="shared" si="4"/>
        <v>3.2973268194460587E-2</v>
      </c>
      <c r="P36" s="76">
        <f>分析係数表!C39</f>
        <v>1</v>
      </c>
      <c r="Q36" s="82">
        <f t="shared" si="5"/>
        <v>3.2973268194460587E-2</v>
      </c>
      <c r="R36" s="83">
        <v>4.0877617766379597E-2</v>
      </c>
      <c r="S36" s="84">
        <f t="shared" si="6"/>
        <v>5.0336603512099745E-2</v>
      </c>
      <c r="T36" s="85">
        <f>分析係数表!F39</f>
        <v>0.70145012023609998</v>
      </c>
      <c r="U36" s="86">
        <f t="shared" si="7"/>
        <v>3.530861658583926E-2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投入係数表!W37</f>
        <v>8.8035918654811164E-5</v>
      </c>
      <c r="E37" s="77">
        <f t="shared" si="0"/>
        <v>8.8035918654811168E-3</v>
      </c>
      <c r="F37" s="76">
        <f>分析係数表!C40</f>
        <v>0.65368852459016391</v>
      </c>
      <c r="G37" s="77">
        <f t="shared" si="1"/>
        <v>5.7548069776403197E-3</v>
      </c>
      <c r="H37" s="77">
        <v>6.9870648029674324E-3</v>
      </c>
      <c r="I37" s="77">
        <f t="shared" si="2"/>
        <v>6.9870648029674324E-3</v>
      </c>
      <c r="J37" s="76">
        <f>分析係数表!G40</f>
        <v>0.54296393832561696</v>
      </c>
      <c r="K37" s="78">
        <f t="shared" si="3"/>
        <v>3.7937242227554981E-3</v>
      </c>
      <c r="L37" s="79"/>
      <c r="M37" s="80"/>
      <c r="N37" s="81">
        <f>分析係数表!H40</f>
        <v>2.8732081323939809E-2</v>
      </c>
      <c r="O37" s="82">
        <f t="shared" si="4"/>
        <v>0.27361889259810468</v>
      </c>
      <c r="P37" s="76">
        <f>分析係数表!C40</f>
        <v>0.65368852459016391</v>
      </c>
      <c r="Q37" s="82">
        <f t="shared" si="5"/>
        <v>0.17886153020244958</v>
      </c>
      <c r="R37" s="83">
        <v>0.17915223671325811</v>
      </c>
      <c r="S37" s="84">
        <f t="shared" si="6"/>
        <v>0.18613930151622554</v>
      </c>
      <c r="T37" s="85">
        <f>分析係数表!F40</f>
        <v>0.73971031729176395</v>
      </c>
      <c r="U37" s="86">
        <f t="shared" si="7"/>
        <v>0.13768916178503451</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投入係数表!W38</f>
        <v>0</v>
      </c>
      <c r="E38" s="77">
        <f t="shared" si="0"/>
        <v>0</v>
      </c>
      <c r="F38" s="76">
        <f>分析係数表!C41</f>
        <v>0.74623649477748177</v>
      </c>
      <c r="G38" s="77">
        <f t="shared" si="1"/>
        <v>0</v>
      </c>
      <c r="H38" s="77">
        <v>4.0788336442954616E-4</v>
      </c>
      <c r="I38" s="77">
        <f t="shared" si="2"/>
        <v>4.0788336442954616E-4</v>
      </c>
      <c r="J38" s="76">
        <f>分析係数表!G41</f>
        <v>0.4504064389540704</v>
      </c>
      <c r="K38" s="78">
        <f t="shared" si="3"/>
        <v>1.8371329368131723E-4</v>
      </c>
      <c r="L38" s="79"/>
      <c r="M38" s="80"/>
      <c r="N38" s="81">
        <f>分析係数表!H41</f>
        <v>4.8308377460513606E-2</v>
      </c>
      <c r="O38" s="82">
        <f t="shared" si="4"/>
        <v>0.46004619696462978</v>
      </c>
      <c r="P38" s="76">
        <f>分析係数表!C41</f>
        <v>0.74623649477748177</v>
      </c>
      <c r="Q38" s="82">
        <f t="shared" si="5"/>
        <v>0.3433032614585963</v>
      </c>
      <c r="R38" s="83">
        <v>0.34887344369499212</v>
      </c>
      <c r="S38" s="84">
        <f t="shared" si="6"/>
        <v>0.34928132705942166</v>
      </c>
      <c r="T38" s="85">
        <f>分析係数表!F41</f>
        <v>0.55435870740399629</v>
      </c>
      <c r="U38" s="86">
        <f t="shared" si="7"/>
        <v>0.19362714498901346</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投入係数表!W39</f>
        <v>1.7607183730962233E-4</v>
      </c>
      <c r="E39" s="77">
        <f>$C$25*D39</f>
        <v>1.7607183730962234E-2</v>
      </c>
      <c r="F39" s="76">
        <f>分析係数表!C42</f>
        <v>0.40538573508005826</v>
      </c>
      <c r="G39" s="77">
        <f>E39*F39</f>
        <v>7.1377011194657678E-3</v>
      </c>
      <c r="H39" s="77">
        <v>1.0771879416606804E-2</v>
      </c>
      <c r="I39" s="77">
        <f>C39+H39</f>
        <v>1.0771879416606804E-2</v>
      </c>
      <c r="J39" s="76">
        <f>分析係数表!G42</f>
        <v>0.48634204275534443</v>
      </c>
      <c r="K39" s="78">
        <f>I39*J39</f>
        <v>5.2388178397868015E-3</v>
      </c>
      <c r="L39" s="79"/>
      <c r="M39" s="80"/>
      <c r="N39" s="81">
        <f>分析係数表!H42</f>
        <v>1.1287159094207556E-2</v>
      </c>
      <c r="O39" s="82">
        <f t="shared" si="4"/>
        <v>0.10748890541954698</v>
      </c>
      <c r="P39" s="76">
        <f>分析係数表!C42</f>
        <v>0.40538573508005826</v>
      </c>
      <c r="Q39" s="82">
        <f>O39*P39</f>
        <v>4.3574468936453913E-2</v>
      </c>
      <c r="R39" s="83">
        <v>4.5625171575534404E-2</v>
      </c>
      <c r="S39" s="84">
        <f>I39+R39</f>
        <v>5.6397050992141207E-2</v>
      </c>
      <c r="T39" s="85">
        <f>分析係数表!F42</f>
        <v>0.55819477434679332</v>
      </c>
      <c r="U39" s="86">
        <f>S39*T39</f>
        <v>3.1480539152382858E-2</v>
      </c>
      <c r="V39" s="87">
        <f>分析係数表!D42</f>
        <v>0.21199524940617578</v>
      </c>
      <c r="W39" s="167">
        <f>ROUND(S39*V39,0)</f>
        <v>0</v>
      </c>
      <c r="X39" s="76">
        <f>分析係数表!E42</f>
        <v>0.14608076009501186</v>
      </c>
      <c r="Y39" s="166">
        <f>ROUND(S39*X39,0)</f>
        <v>0</v>
      </c>
    </row>
    <row r="40" spans="1:25" x14ac:dyDescent="0.2">
      <c r="A40" s="6" t="s">
        <v>195</v>
      </c>
      <c r="B40" s="5" t="s">
        <v>41</v>
      </c>
      <c r="C40" s="90"/>
      <c r="D40" s="76">
        <f>投入係数表!W40</f>
        <v>2.3329518443524957E-2</v>
      </c>
      <c r="E40" s="77">
        <f>$C$25*D40</f>
        <v>2.3329518443524955</v>
      </c>
      <c r="F40" s="76">
        <f>分析係数表!C43</f>
        <v>0.69968719053083295</v>
      </c>
      <c r="G40" s="77">
        <f>E40*F40</f>
        <v>1.6323365216187227</v>
      </c>
      <c r="H40" s="77">
        <v>2.1743190076090504</v>
      </c>
      <c r="I40" s="77">
        <f>C40+H40</f>
        <v>2.1743190076090504</v>
      </c>
      <c r="J40" s="76">
        <f>分析係数表!G43</f>
        <v>0.42616397779886694</v>
      </c>
      <c r="K40" s="78">
        <f>I40*J40</f>
        <v>0.92661643728635779</v>
      </c>
      <c r="L40" s="79"/>
      <c r="M40" s="80"/>
      <c r="N40" s="81">
        <f>分析係数表!H43</f>
        <v>3.1178600010781269E-2</v>
      </c>
      <c r="O40" s="82">
        <f t="shared" si="4"/>
        <v>0.29691736952592712</v>
      </c>
      <c r="P40" s="76">
        <f>分析係数表!C43</f>
        <v>0.69968719053083295</v>
      </c>
      <c r="Q40" s="82">
        <f>O40*P40</f>
        <v>0.2077492801034011</v>
      </c>
      <c r="R40" s="83">
        <v>0.43087512162938169</v>
      </c>
      <c r="S40" s="84">
        <f>I40+R40</f>
        <v>2.605194129238432</v>
      </c>
      <c r="T40" s="85">
        <f>分析係数表!F43</f>
        <v>0.68219595663301991</v>
      </c>
      <c r="U40" s="86">
        <f>S40*T40</f>
        <v>1.7772529012105394</v>
      </c>
      <c r="V40" s="87">
        <f>分析係数表!D43</f>
        <v>0.16164840537198402</v>
      </c>
      <c r="W40" s="167">
        <f>ROUND(S40*V40,0)</f>
        <v>0</v>
      </c>
      <c r="X40" s="76">
        <f>分析係数表!E43</f>
        <v>0.1317976591033273</v>
      </c>
      <c r="Y40" s="166">
        <f>ROUND(S40*X40,0)</f>
        <v>0</v>
      </c>
    </row>
    <row r="41" spans="1:25" x14ac:dyDescent="0.2">
      <c r="A41" s="6" t="s">
        <v>341</v>
      </c>
      <c r="B41" s="5" t="s">
        <v>42</v>
      </c>
      <c r="C41" s="90"/>
      <c r="D41" s="76">
        <f>投入係数表!W41</f>
        <v>8.8035918654811164E-5</v>
      </c>
      <c r="E41" s="77">
        <f>$C$25*D41</f>
        <v>8.8035918654811168E-3</v>
      </c>
      <c r="F41" s="76">
        <f>分析係数表!C44</f>
        <v>0.39267545462210851</v>
      </c>
      <c r="G41" s="77">
        <f>E41*F41</f>
        <v>3.4569544380852941E-3</v>
      </c>
      <c r="H41" s="77">
        <v>5.174879036781775E-3</v>
      </c>
      <c r="I41" s="77">
        <f>C41+H41</f>
        <v>5.174879036781775E-3</v>
      </c>
      <c r="J41" s="76">
        <f>分析係数表!G44</f>
        <v>0.27061110819189743</v>
      </c>
      <c r="K41" s="78">
        <f>I41*J41</f>
        <v>1.4003797509025348E-3</v>
      </c>
      <c r="L41" s="79"/>
      <c r="M41" s="80"/>
      <c r="N41" s="81">
        <f>分析係数表!H44</f>
        <v>0.10303160985076236</v>
      </c>
      <c r="O41" s="82">
        <f t="shared" si="4"/>
        <v>0.98118179021288887</v>
      </c>
      <c r="P41" s="76">
        <f>分析係数表!C44</f>
        <v>0.39267545462210851</v>
      </c>
      <c r="Q41" s="82">
        <f>O41*P41</f>
        <v>0.38528600553878045</v>
      </c>
      <c r="R41" s="83">
        <v>0.39030442011459393</v>
      </c>
      <c r="S41" s="84">
        <f>I41+R41</f>
        <v>0.3954792991513757</v>
      </c>
      <c r="T41" s="85">
        <f>分析係数表!F44</f>
        <v>0.47233461194892545</v>
      </c>
      <c r="U41" s="86">
        <f>S41*T41</f>
        <v>0.18679856129849803</v>
      </c>
      <c r="V41" s="87">
        <f>分析係数表!D44</f>
        <v>0.22804897272870581</v>
      </c>
      <c r="W41" s="167">
        <f>ROUND(S41*V41,0)</f>
        <v>0</v>
      </c>
      <c r="X41" s="76">
        <f>分析係数表!E44</f>
        <v>0.15248804581997794</v>
      </c>
      <c r="Y41" s="166">
        <f>ROUND(S41*X41,0)</f>
        <v>0</v>
      </c>
    </row>
    <row r="42" spans="1:25" x14ac:dyDescent="0.2">
      <c r="A42" s="6" t="s">
        <v>342</v>
      </c>
      <c r="B42" s="5" t="s">
        <v>279</v>
      </c>
      <c r="C42" s="90"/>
      <c r="D42" s="76">
        <f>投入係数表!W42</f>
        <v>1.3205387798221674E-3</v>
      </c>
      <c r="E42" s="77">
        <f>$C$25*D42</f>
        <v>0.13205387798221674</v>
      </c>
      <c r="F42" s="76">
        <f>分析係数表!C45</f>
        <v>1</v>
      </c>
      <c r="G42" s="77">
        <f>E42*F42</f>
        <v>0.13205387798221674</v>
      </c>
      <c r="H42" s="77">
        <v>0.15478232184105983</v>
      </c>
      <c r="I42" s="77">
        <f>C42+H42</f>
        <v>0.15478232184105983</v>
      </c>
      <c r="J42" s="76">
        <f>分析係数表!G45</f>
        <v>0</v>
      </c>
      <c r="K42" s="78">
        <f>I42*J42</f>
        <v>0</v>
      </c>
      <c r="L42" s="79"/>
      <c r="M42" s="80"/>
      <c r="N42" s="81">
        <f>分析係数表!H45</f>
        <v>0</v>
      </c>
      <c r="O42" s="82">
        <f t="shared" si="4"/>
        <v>0</v>
      </c>
      <c r="P42" s="76">
        <f>分析係数表!C45</f>
        <v>1</v>
      </c>
      <c r="Q42" s="82">
        <f>O42*P42</f>
        <v>0</v>
      </c>
      <c r="R42" s="83">
        <v>9.9471202818857407E-3</v>
      </c>
      <c r="S42" s="84">
        <f>I42+R42</f>
        <v>0.16472944212294557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2.0248261290606567E-3</v>
      </c>
      <c r="E43" s="77">
        <f>$C$25*D43</f>
        <v>0.20248261290606567</v>
      </c>
      <c r="F43" s="76">
        <f>分析係数表!C46</f>
        <v>0.19269273551809707</v>
      </c>
      <c r="G43" s="77">
        <f>E43*F43</f>
        <v>3.901692857572174E-2</v>
      </c>
      <c r="H43" s="77">
        <v>4.9880679504884042E-2</v>
      </c>
      <c r="I43" s="77">
        <f>C43+H43</f>
        <v>4.9880679504884042E-2</v>
      </c>
      <c r="J43" s="76">
        <f>分析係数表!G46</f>
        <v>9.3043863535666807E-3</v>
      </c>
      <c r="K43" s="78">
        <f>I43*J43</f>
        <v>4.6410911369187626E-4</v>
      </c>
      <c r="L43" s="79"/>
      <c r="M43" s="80"/>
      <c r="N43" s="81">
        <f>分析係数表!H46</f>
        <v>2.0061453232099985E-2</v>
      </c>
      <c r="O43" s="82">
        <f t="shared" si="4"/>
        <v>0.19104751080814411</v>
      </c>
      <c r="P43" s="76">
        <f>分析係数表!C46</f>
        <v>0.19269273551809707</v>
      </c>
      <c r="Q43" s="82">
        <f>O43*P43</f>
        <v>3.6813467471544507E-2</v>
      </c>
      <c r="R43" s="83">
        <v>4.1682516317339255E-2</v>
      </c>
      <c r="S43" s="84">
        <f>I43+R43</f>
        <v>9.1563195822223303E-2</v>
      </c>
      <c r="T43" s="85">
        <f>分析係数表!F46</f>
        <v>0.3136907399202481</v>
      </c>
      <c r="U43" s="86">
        <f>S43*T43</f>
        <v>2.8722526646935798E-2</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92">
        <f>投入係数表!W44</f>
        <v>0.77991020336297212</v>
      </c>
      <c r="E44" s="91">
        <f>SUM(E5:E43)</f>
        <v>77.991020336297197</v>
      </c>
      <c r="F44" s="92">
        <f>分析係数表!C47</f>
        <v>0.36342947545192861</v>
      </c>
      <c r="G44" s="91">
        <f>SUM(G5:G43)</f>
        <v>11.050319863650301</v>
      </c>
      <c r="H44" s="91">
        <f>SUM(H5:H43)</f>
        <v>12.798141285683286</v>
      </c>
      <c r="I44" s="91">
        <f>SUM(I5:I43)</f>
        <v>112.79814128568329</v>
      </c>
      <c r="J44" s="92">
        <f>分析係数表!G47</f>
        <v>0.22147530218644357</v>
      </c>
      <c r="K44" s="93">
        <f>SUM(K5:K43)</f>
        <v>15.18030961680704</v>
      </c>
      <c r="L44" s="94">
        <f>最終需要_まとめ!$L$33</f>
        <v>0.62733333333333341</v>
      </c>
      <c r="M44" s="91">
        <f>K44*L44</f>
        <v>9.5231142329436178</v>
      </c>
      <c r="N44" s="95">
        <f>分析係数表!H47</f>
        <v>1</v>
      </c>
      <c r="O44" s="96">
        <f>SUM(O5:O43)</f>
        <v>9.523114232943616</v>
      </c>
      <c r="P44" s="92">
        <f>分析係数表!C47</f>
        <v>0.36342947545192861</v>
      </c>
      <c r="Q44" s="96">
        <f>SUM(Q5:Q43)</f>
        <v>4.3694616155391897</v>
      </c>
      <c r="R44" s="91">
        <f>SUM(R5:R43)</f>
        <v>5.0724151327055287</v>
      </c>
      <c r="S44" s="97">
        <f>SUM(S5:S43)</f>
        <v>117.87055641838879</v>
      </c>
      <c r="T44" s="98">
        <f>分析係数表!F47</f>
        <v>0.45852567064717759</v>
      </c>
      <c r="U44" s="99">
        <f>SUM(U5:U43)</f>
        <v>29.391967401786737</v>
      </c>
      <c r="V44" s="100">
        <f>分析係数表!D47</f>
        <v>5.1302381010287716E-2</v>
      </c>
      <c r="W44" s="164">
        <f>SUM(W5:W43)</f>
        <v>4</v>
      </c>
      <c r="X44" s="92">
        <f>分析係数表!E47</f>
        <v>4.4653063209864535E-2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295</v>
      </c>
      <c r="S2" s="3" t="s">
        <v>153</v>
      </c>
      <c r="U2" s="64" t="s">
        <v>210</v>
      </c>
      <c r="W2" s="3" t="s">
        <v>130</v>
      </c>
      <c r="Y2" s="3" t="s">
        <v>154</v>
      </c>
    </row>
    <row r="3" spans="1:25" ht="44" x14ac:dyDescent="0.2">
      <c r="B3" s="65"/>
      <c r="C3" s="66" t="s">
        <v>228</v>
      </c>
      <c r="D3" s="66" t="s">
        <v>235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8.4769708957332577E-4</v>
      </c>
      <c r="E5" s="77">
        <f t="shared" ref="E5:E38" si="0">$C$26*D5</f>
        <v>8.4769708957332573E-2</v>
      </c>
      <c r="F5" s="76">
        <f>分析係数表!C8</f>
        <v>1.2703197330175442E-2</v>
      </c>
      <c r="G5" s="77">
        <f t="shared" ref="G5:G38" si="1">E5*F5</f>
        <v>1.0768463405065364E-3</v>
      </c>
      <c r="H5" s="77">
        <f t="array" ref="H5:H43">MMULT(逆行列係数!C5:AO43,'22'!G5:G43)</f>
        <v>1.1526337358719442E-3</v>
      </c>
      <c r="I5" s="77">
        <f t="shared" ref="I5:I38" si="2">C5+H5</f>
        <v>1.1526337358719442E-3</v>
      </c>
      <c r="J5" s="76">
        <f>分析係数表!G8</f>
        <v>0.12096774193548387</v>
      </c>
      <c r="K5" s="78">
        <f t="shared" ref="K5:K38" si="3">I5*J5</f>
        <v>1.3943150030709003E-4</v>
      </c>
      <c r="L5" s="79" t="s">
        <v>184</v>
      </c>
      <c r="M5" s="80" t="s">
        <v>184</v>
      </c>
      <c r="N5" s="81">
        <f>分析係数表!H8</f>
        <v>1.0105366169207868E-2</v>
      </c>
      <c r="O5" s="82">
        <f t="shared" ref="O5:O43" si="4">$M$44*N5</f>
        <v>0.19155687291327325</v>
      </c>
      <c r="P5" s="76">
        <f>分析係数表!C8</f>
        <v>1.2703197330175442E-2</v>
      </c>
      <c r="Q5" s="82">
        <f t="shared" ref="Q5:Q38" si="5">O5*P5</f>
        <v>2.4333847565686491E-3</v>
      </c>
      <c r="R5" s="83">
        <f t="array" ref="R5:R43">MMULT(逆行列係数!C5:AO43,'22'!Q5:Q43)</f>
        <v>3.1015642953224403E-3</v>
      </c>
      <c r="S5" s="84">
        <f t="shared" ref="S5:S38" si="6">I5+R5</f>
        <v>4.2541980311943846E-3</v>
      </c>
      <c r="T5" s="85">
        <f>分析係数表!F8</f>
        <v>0.45967741935483869</v>
      </c>
      <c r="U5" s="86">
        <f t="shared" ref="U5:U38" si="7">S5*T5</f>
        <v>1.9555587724038701E-3</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投入係数表!X6</f>
        <v>0</v>
      </c>
      <c r="E6" s="77">
        <f t="shared" si="0"/>
        <v>0</v>
      </c>
      <c r="F6" s="76">
        <f>分析係数表!C9</f>
        <v>3.6231884057971064E-2</v>
      </c>
      <c r="G6" s="77">
        <f t="shared" si="1"/>
        <v>0</v>
      </c>
      <c r="H6" s="77">
        <v>1.1866768717982176E-3</v>
      </c>
      <c r="I6" s="77">
        <f t="shared" si="2"/>
        <v>1.1866768717982176E-3</v>
      </c>
      <c r="J6" s="76">
        <f>分析係数表!G9</f>
        <v>0.3125</v>
      </c>
      <c r="K6" s="78">
        <f t="shared" si="3"/>
        <v>3.7083652243694303E-4</v>
      </c>
      <c r="L6" s="79"/>
      <c r="M6" s="80"/>
      <c r="N6" s="81">
        <f>分析係数表!H9</f>
        <v>5.3491679763143819E-4</v>
      </c>
      <c r="O6" s="82">
        <f t="shared" si="4"/>
        <v>1.0139859091428909E-2</v>
      </c>
      <c r="P6" s="76">
        <f>分析係数表!C9</f>
        <v>3.6231884057971064E-2</v>
      </c>
      <c r="Q6" s="82">
        <f t="shared" si="5"/>
        <v>3.6738619896481607E-4</v>
      </c>
      <c r="R6" s="83">
        <v>4.2168376893829412E-4</v>
      </c>
      <c r="S6" s="84">
        <f t="shared" si="6"/>
        <v>1.6083606407365117E-3</v>
      </c>
      <c r="T6" s="85">
        <f>分析係数表!F9</f>
        <v>0.8125</v>
      </c>
      <c r="U6" s="86">
        <f t="shared" si="7"/>
        <v>1.3067930205984157E-3</v>
      </c>
      <c r="V6" s="87">
        <f>分析係数表!D9</f>
        <v>0</v>
      </c>
      <c r="W6" s="88">
        <f t="shared" si="8"/>
        <v>0</v>
      </c>
      <c r="X6" s="76">
        <f>分析係数表!E9</f>
        <v>0</v>
      </c>
      <c r="Y6" s="89">
        <f t="shared" si="9"/>
        <v>0</v>
      </c>
    </row>
    <row r="7" spans="1:25" x14ac:dyDescent="0.2">
      <c r="A7" s="6" t="s">
        <v>221</v>
      </c>
      <c r="B7" s="5" t="s">
        <v>267</v>
      </c>
      <c r="C7" s="90"/>
      <c r="D7" s="76">
        <f>投入係数表!X7</f>
        <v>3.1082226617688614E-3</v>
      </c>
      <c r="E7" s="77">
        <f t="shared" si="0"/>
        <v>0.31082226617688613</v>
      </c>
      <c r="F7" s="76">
        <f>分析係数表!C10</f>
        <v>0.26183431952662717</v>
      </c>
      <c r="G7" s="77">
        <f t="shared" si="1"/>
        <v>8.138393655814917E-2</v>
      </c>
      <c r="H7" s="77">
        <v>8.2885219868629706E-2</v>
      </c>
      <c r="I7" s="77">
        <f t="shared" si="2"/>
        <v>8.2885219868629706E-2</v>
      </c>
      <c r="J7" s="76">
        <f>分析係数表!G10</f>
        <v>0.17889908256880735</v>
      </c>
      <c r="K7" s="78">
        <f t="shared" si="3"/>
        <v>1.4828089793011737E-2</v>
      </c>
      <c r="L7" s="79"/>
      <c r="M7" s="80"/>
      <c r="N7" s="81">
        <f>分析係数表!H10</f>
        <v>1.0159272513155222E-3</v>
      </c>
      <c r="O7" s="82">
        <f t="shared" si="4"/>
        <v>1.9257871917830099E-2</v>
      </c>
      <c r="P7" s="76">
        <f>分析係数表!C10</f>
        <v>0.26183431952662717</v>
      </c>
      <c r="Q7" s="82">
        <f t="shared" si="5"/>
        <v>5.0423717891359869E-3</v>
      </c>
      <c r="R7" s="83">
        <v>7.5622216518418219E-3</v>
      </c>
      <c r="S7" s="84">
        <f t="shared" si="6"/>
        <v>9.044744152047153E-2</v>
      </c>
      <c r="T7" s="85">
        <f>分析係数表!F10</f>
        <v>0.51834862385321101</v>
      </c>
      <c r="U7" s="86">
        <f t="shared" si="7"/>
        <v>4.6883306843180199E-2</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投入係数表!X8</f>
        <v>2.8256569652444194E-4</v>
      </c>
      <c r="E8" s="77">
        <f t="shared" si="0"/>
        <v>2.8256569652444195E-2</v>
      </c>
      <c r="F8" s="76">
        <f>分析係数表!C11</f>
        <v>1.7921757268741234E-2</v>
      </c>
      <c r="G8" s="77">
        <f t="shared" si="1"/>
        <v>5.0640738255838466E-4</v>
      </c>
      <c r="H8" s="77">
        <v>1.5095512952633783E-2</v>
      </c>
      <c r="I8" s="77">
        <f t="shared" si="2"/>
        <v>1.5095512952633783E-2</v>
      </c>
      <c r="J8" s="76">
        <f>分析係数表!G11</f>
        <v>0.34197730956239869</v>
      </c>
      <c r="K8" s="78">
        <f t="shared" si="3"/>
        <v>5.1623229060060423E-3</v>
      </c>
      <c r="L8" s="79"/>
      <c r="M8" s="80"/>
      <c r="N8" s="81">
        <f>分析係数表!H11</f>
        <v>-1.6586567368416687E-5</v>
      </c>
      <c r="O8" s="82">
        <f t="shared" si="4"/>
        <v>-3.1441423539314443E-4</v>
      </c>
      <c r="P8" s="76">
        <f>分析係数表!C11</f>
        <v>1.7921757268741234E-2</v>
      </c>
      <c r="Q8" s="82">
        <f t="shared" si="5"/>
        <v>-5.6348556085528033E-6</v>
      </c>
      <c r="R8" s="83">
        <v>1.3262816038094588E-2</v>
      </c>
      <c r="S8" s="84">
        <f t="shared" si="6"/>
        <v>2.8358328990728369E-2</v>
      </c>
      <c r="T8" s="85">
        <f>分析係数表!F11</f>
        <v>0.56401944894651534</v>
      </c>
      <c r="U8" s="86">
        <f t="shared" si="7"/>
        <v>1.5994649090394605E-2</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投入係数表!X9</f>
        <v>8.4769708957332577E-4</v>
      </c>
      <c r="E9" s="77">
        <f t="shared" si="0"/>
        <v>8.4769708957332573E-2</v>
      </c>
      <c r="F9" s="76">
        <f>分析係数表!C12</f>
        <v>0.1131360576170346</v>
      </c>
      <c r="G9" s="77">
        <f t="shared" si="1"/>
        <v>9.5905106767760328E-3</v>
      </c>
      <c r="H9" s="77">
        <v>1.1897607411003168E-2</v>
      </c>
      <c r="I9" s="77">
        <f t="shared" si="2"/>
        <v>1.1897607411003168E-2</v>
      </c>
      <c r="J9" s="76">
        <f>分析係数表!G12</f>
        <v>0.13242034500958361</v>
      </c>
      <c r="K9" s="78">
        <f t="shared" si="3"/>
        <v>1.5754852781536184E-3</v>
      </c>
      <c r="L9" s="79"/>
      <c r="M9" s="80"/>
      <c r="N9" s="81">
        <f>分析係数表!H12</f>
        <v>8.227352078918887E-2</v>
      </c>
      <c r="O9" s="82">
        <f t="shared" si="4"/>
        <v>1.5595732111088447</v>
      </c>
      <c r="P9" s="76">
        <f>分析係数表!C12</f>
        <v>0.1131360576170346</v>
      </c>
      <c r="Q9" s="82">
        <f t="shared" si="5"/>
        <v>0.17644396466999393</v>
      </c>
      <c r="R9" s="83">
        <v>0.1969440090277409</v>
      </c>
      <c r="S9" s="84">
        <f t="shared" si="6"/>
        <v>0.20884161643874408</v>
      </c>
      <c r="T9" s="85">
        <f>分析係数表!F12</f>
        <v>0.36784355120975581</v>
      </c>
      <c r="U9" s="86">
        <f t="shared" si="7"/>
        <v>7.6821041831213341E-2</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投入係数表!X10</f>
        <v>2.5430912687199772E-3</v>
      </c>
      <c r="E10" s="77">
        <f t="shared" si="0"/>
        <v>0.25430912687199769</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0.24595053563628724</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投入係数表!X11</f>
        <v>0.11415654139587454</v>
      </c>
      <c r="E11" s="77">
        <f t="shared" si="0"/>
        <v>11.415654139587454</v>
      </c>
      <c r="F11" s="76">
        <f>分析係数表!C14</f>
        <v>0.20006209251785156</v>
      </c>
      <c r="G11" s="77">
        <f t="shared" si="1"/>
        <v>2.2838396546259405</v>
      </c>
      <c r="H11" s="77">
        <v>2.523172400208944</v>
      </c>
      <c r="I11" s="77">
        <f t="shared" si="2"/>
        <v>2.523172400208944</v>
      </c>
      <c r="J11" s="76">
        <f>分析係数表!G14</f>
        <v>0.15826840914802714</v>
      </c>
      <c r="K11" s="78">
        <f t="shared" si="3"/>
        <v>0.39933848178727882</v>
      </c>
      <c r="L11" s="79"/>
      <c r="M11" s="80"/>
      <c r="N11" s="81">
        <f>分析係数表!H14</f>
        <v>1.0573936697365637E-3</v>
      </c>
      <c r="O11" s="82">
        <f t="shared" si="4"/>
        <v>2.0043907506312957E-2</v>
      </c>
      <c r="P11" s="76">
        <f>分析係数表!C14</f>
        <v>0.20006209251785156</v>
      </c>
      <c r="Q11" s="82">
        <f t="shared" si="5"/>
        <v>4.0100260779472423E-3</v>
      </c>
      <c r="R11" s="83">
        <v>1.9165654777873773E-2</v>
      </c>
      <c r="S11" s="84">
        <f t="shared" si="6"/>
        <v>2.5423380549868178</v>
      </c>
      <c r="T11" s="85">
        <f>分析係数表!F14</f>
        <v>0.29957275697411412</v>
      </c>
      <c r="U11" s="86">
        <f t="shared" si="7"/>
        <v>0.76161522029260798</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投入係数表!X12</f>
        <v>3.5603277762079687E-2</v>
      </c>
      <c r="E12" s="77">
        <f t="shared" si="0"/>
        <v>3.5603277762079686</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0.14337289133927386</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投入係数表!X13</f>
        <v>1.9779598756710934E-3</v>
      </c>
      <c r="E13" s="77">
        <f t="shared" si="0"/>
        <v>0.19779598756710934</v>
      </c>
      <c r="F13" s="76">
        <f>分析係数表!C16</f>
        <v>4.6443435489973539E-2</v>
      </c>
      <c r="G13" s="77">
        <f t="shared" si="1"/>
        <v>9.1863251887486508E-3</v>
      </c>
      <c r="H13" s="77">
        <v>2.1374869492874475E-2</v>
      </c>
      <c r="I13" s="77">
        <f t="shared" si="2"/>
        <v>2.1374869492874475E-2</v>
      </c>
      <c r="J13" s="76">
        <f>分析係数表!G16</f>
        <v>3.3687125057683433E-2</v>
      </c>
      <c r="K13" s="78">
        <f t="shared" si="3"/>
        <v>7.2005790169812488E-4</v>
      </c>
      <c r="L13" s="79"/>
      <c r="M13" s="80"/>
      <c r="N13" s="81">
        <f>分析係数表!H16</f>
        <v>1.5193295709469685E-2</v>
      </c>
      <c r="O13" s="82">
        <f t="shared" si="4"/>
        <v>0.28800343962012032</v>
      </c>
      <c r="P13" s="76">
        <f>分析係数表!C16</f>
        <v>4.6443435489973539E-2</v>
      </c>
      <c r="Q13" s="82">
        <f t="shared" si="5"/>
        <v>1.3375869168887547E-2</v>
      </c>
      <c r="R13" s="83">
        <v>2.1228859444275529E-2</v>
      </c>
      <c r="S13" s="84">
        <f t="shared" si="6"/>
        <v>4.2603728937150004E-2</v>
      </c>
      <c r="T13" s="85">
        <f>分析係数表!F16</f>
        <v>0.28887863405629904</v>
      </c>
      <c r="U13" s="86">
        <f t="shared" si="7"/>
        <v>1.2307307021068714E-2</v>
      </c>
      <c r="V13" s="87">
        <f>分析係数表!D16</f>
        <v>0</v>
      </c>
      <c r="W13" s="88">
        <f t="shared" si="8"/>
        <v>0</v>
      </c>
      <c r="X13" s="76">
        <f>分析係数表!E16</f>
        <v>0</v>
      </c>
      <c r="Y13" s="89">
        <f t="shared" si="9"/>
        <v>0</v>
      </c>
    </row>
    <row r="14" spans="1:25" x14ac:dyDescent="0.2">
      <c r="A14" s="6" t="s">
        <v>2</v>
      </c>
      <c r="B14" s="5" t="s">
        <v>365</v>
      </c>
      <c r="C14" s="90"/>
      <c r="D14" s="76">
        <f>投入係数表!X14</f>
        <v>5.6513139304888389E-2</v>
      </c>
      <c r="E14" s="77">
        <f t="shared" si="0"/>
        <v>5.6513139304888389</v>
      </c>
      <c r="F14" s="76">
        <f>分析係数表!C17</f>
        <v>4.6514856984171016E-2</v>
      </c>
      <c r="G14" s="77">
        <f t="shared" si="1"/>
        <v>0.2628700592493417</v>
      </c>
      <c r="H14" s="77">
        <v>0.2723671500323121</v>
      </c>
      <c r="I14" s="77">
        <f t="shared" si="2"/>
        <v>0.2723671500323121</v>
      </c>
      <c r="J14" s="76">
        <f>分析係数表!G17</f>
        <v>0.21533442088091354</v>
      </c>
      <c r="K14" s="78">
        <f t="shared" si="3"/>
        <v>5.8650022519192817E-2</v>
      </c>
      <c r="L14" s="79"/>
      <c r="M14" s="80"/>
      <c r="N14" s="81">
        <f>分析係数表!H17</f>
        <v>2.6953171973677116E-3</v>
      </c>
      <c r="O14" s="82">
        <f t="shared" si="4"/>
        <v>5.1092313251385968E-2</v>
      </c>
      <c r="P14" s="76">
        <f>分析係数表!C17</f>
        <v>4.6514856984171016E-2</v>
      </c>
      <c r="Q14" s="82">
        <f t="shared" si="5"/>
        <v>2.3765516438786841E-3</v>
      </c>
      <c r="R14" s="83">
        <v>4.0281513764914047E-3</v>
      </c>
      <c r="S14" s="84">
        <f t="shared" si="6"/>
        <v>0.27639530140880353</v>
      </c>
      <c r="T14" s="85">
        <f>分析係数表!F17</f>
        <v>0.33325565136331858</v>
      </c>
      <c r="U14" s="86">
        <f t="shared" si="7"/>
        <v>9.2110296204751585E-2</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投入係数表!X15</f>
        <v>3.1082226617688614E-3</v>
      </c>
      <c r="E15" s="77">
        <f t="shared" si="0"/>
        <v>0.31082226617688613</v>
      </c>
      <c r="F15" s="76">
        <f>分析係数表!C18</f>
        <v>0.85217062328572779</v>
      </c>
      <c r="G15" s="77">
        <f t="shared" si="1"/>
        <v>0.26487360429903944</v>
      </c>
      <c r="H15" s="77">
        <v>0.31366861916232203</v>
      </c>
      <c r="I15" s="77">
        <f t="shared" si="2"/>
        <v>0.31366861916232203</v>
      </c>
      <c r="J15" s="76">
        <f>分析係数表!G18</f>
        <v>0.21571921623052903</v>
      </c>
      <c r="K15" s="78">
        <f t="shared" si="3"/>
        <v>6.7664348681808401E-2</v>
      </c>
      <c r="L15" s="79"/>
      <c r="M15" s="80"/>
      <c r="N15" s="81">
        <f>分析係数表!H18</f>
        <v>4.022242586841047E-4</v>
      </c>
      <c r="O15" s="82">
        <f t="shared" si="4"/>
        <v>7.624545208283753E-3</v>
      </c>
      <c r="P15" s="76">
        <f>分析係数表!C18</f>
        <v>0.85217062328572779</v>
      </c>
      <c r="Q15" s="82">
        <f t="shared" si="5"/>
        <v>6.4974134424133747E-3</v>
      </c>
      <c r="R15" s="83">
        <v>1.656344487415428E-2</v>
      </c>
      <c r="S15" s="84">
        <f t="shared" si="6"/>
        <v>0.33023206403647631</v>
      </c>
      <c r="T15" s="85">
        <f>分析係数表!F18</f>
        <v>0.45957889739047864</v>
      </c>
      <c r="U15" s="86">
        <f t="shared" si="7"/>
        <v>0.15176768787286571</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投入係数表!X16</f>
        <v>1.9779598756710934E-3</v>
      </c>
      <c r="E16" s="77">
        <f t="shared" si="0"/>
        <v>0.19779598756710934</v>
      </c>
      <c r="F16" s="76">
        <f>分析係数表!C19</f>
        <v>5.907451152740395E-2</v>
      </c>
      <c r="G16" s="77">
        <f t="shared" si="1"/>
        <v>1.1684701347607448E-2</v>
      </c>
      <c r="H16" s="77">
        <v>1.4156530755878567E-2</v>
      </c>
      <c r="I16" s="77">
        <f t="shared" si="2"/>
        <v>1.4156530755878567E-2</v>
      </c>
      <c r="J16" s="76">
        <f>分析係数表!G19</f>
        <v>5.7619514930604236E-2</v>
      </c>
      <c r="K16" s="78">
        <f t="shared" si="3"/>
        <v>8.1569243525390315E-4</v>
      </c>
      <c r="L16" s="79"/>
      <c r="M16" s="80"/>
      <c r="N16" s="81">
        <f>分析係数表!H19</f>
        <v>-1.036660460526043E-4</v>
      </c>
      <c r="O16" s="82">
        <f t="shared" si="4"/>
        <v>-1.9650889712071527E-3</v>
      </c>
      <c r="P16" s="76">
        <f>分析係数表!C19</f>
        <v>5.907451152740395E-2</v>
      </c>
      <c r="Q16" s="82">
        <f t="shared" si="5"/>
        <v>-1.1608667108195131E-4</v>
      </c>
      <c r="R16" s="83">
        <v>2.898309166713394E-4</v>
      </c>
      <c r="S16" s="84">
        <f t="shared" si="6"/>
        <v>1.4446361672549906E-2</v>
      </c>
      <c r="T16" s="85">
        <f>分析係数表!F19</f>
        <v>0.24001121547735876</v>
      </c>
      <c r="U16" s="86">
        <f t="shared" si="7"/>
        <v>3.4672888242542324E-3</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投入係数表!X17</f>
        <v>8.7595365922576995E-3</v>
      </c>
      <c r="E17" s="77">
        <f t="shared" si="0"/>
        <v>0.87595365922576995</v>
      </c>
      <c r="F17" s="76">
        <f>分析係数表!C20</f>
        <v>0.1238117647058824</v>
      </c>
      <c r="G17" s="77">
        <f t="shared" si="1"/>
        <v>0.10845336834931772</v>
      </c>
      <c r="H17" s="77">
        <v>0.11723771402197915</v>
      </c>
      <c r="I17" s="77">
        <f t="shared" si="2"/>
        <v>0.11723771402197915</v>
      </c>
      <c r="J17" s="76">
        <f>分析係数表!G20</f>
        <v>0.1000078622533218</v>
      </c>
      <c r="K17" s="78">
        <f t="shared" si="3"/>
        <v>1.1724693154804424E-2</v>
      </c>
      <c r="L17" s="79"/>
      <c r="M17" s="80"/>
      <c r="N17" s="81">
        <f>分析係数表!H20</f>
        <v>5.0174366289460479E-4</v>
      </c>
      <c r="O17" s="82">
        <f t="shared" si="4"/>
        <v>9.5110306206426191E-3</v>
      </c>
      <c r="P17" s="76">
        <f>分析係数表!C20</f>
        <v>0.1238117647058824</v>
      </c>
      <c r="Q17" s="82">
        <f t="shared" si="5"/>
        <v>1.1775774853134465E-3</v>
      </c>
      <c r="R17" s="83">
        <v>2.1702792040620192E-3</v>
      </c>
      <c r="S17" s="84">
        <f t="shared" si="6"/>
        <v>0.11940799322604116</v>
      </c>
      <c r="T17" s="85">
        <f>分析係数表!F20</f>
        <v>0.22289488167308752</v>
      </c>
      <c r="U17" s="86">
        <f t="shared" si="7"/>
        <v>2.661543052093928E-2</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投入係数表!X18</f>
        <v>7.629273806159932E-3</v>
      </c>
      <c r="E18" s="77">
        <f t="shared" si="0"/>
        <v>0.76292738061599319</v>
      </c>
      <c r="F18" s="76">
        <f>分析係数表!C21</f>
        <v>0.10123797610317908</v>
      </c>
      <c r="G18" s="77">
        <f t="shared" si="1"/>
        <v>7.7237223927262927E-2</v>
      </c>
      <c r="H18" s="77">
        <v>8.2982092023001858E-2</v>
      </c>
      <c r="I18" s="77">
        <f t="shared" si="2"/>
        <v>8.2982092023001858E-2</v>
      </c>
      <c r="J18" s="76">
        <f>分析係数表!G21</f>
        <v>0.28509532062391679</v>
      </c>
      <c r="K18" s="78">
        <f t="shared" si="3"/>
        <v>2.3657806131341084E-2</v>
      </c>
      <c r="L18" s="79"/>
      <c r="M18" s="80"/>
      <c r="N18" s="81">
        <f>分析係数表!H21</f>
        <v>8.3762165210504269E-4</v>
      </c>
      <c r="O18" s="82">
        <f t="shared" si="4"/>
        <v>1.5877918887353792E-2</v>
      </c>
      <c r="P18" s="76">
        <f>分析係数表!C21</f>
        <v>0.10123797610317908</v>
      </c>
      <c r="Q18" s="82">
        <f t="shared" si="5"/>
        <v>1.6074483728861391E-3</v>
      </c>
      <c r="R18" s="83">
        <v>3.6720436645595353E-3</v>
      </c>
      <c r="S18" s="84">
        <f t="shared" si="6"/>
        <v>8.665413568756139E-2</v>
      </c>
      <c r="T18" s="85">
        <f>分析係数表!F21</f>
        <v>0.42576545349508954</v>
      </c>
      <c r="U18" s="86">
        <f t="shared" si="7"/>
        <v>3.6894337378239599E-2</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投入係数表!X19</f>
        <v>2.8256569652444194E-4</v>
      </c>
      <c r="E19" s="77">
        <f t="shared" si="0"/>
        <v>2.8256569652444195E-2</v>
      </c>
      <c r="F19" s="76">
        <f>分析係数表!C22</f>
        <v>0.18558159091777837</v>
      </c>
      <c r="G19" s="77">
        <f t="shared" si="1"/>
        <v>5.2438991499796092E-3</v>
      </c>
      <c r="H19" s="77">
        <v>8.7531986233604E-3</v>
      </c>
      <c r="I19" s="77">
        <f t="shared" si="2"/>
        <v>8.7531986233604E-3</v>
      </c>
      <c r="J19" s="76">
        <f>分析係数表!G22</f>
        <v>0.19466002478672587</v>
      </c>
      <c r="K19" s="78">
        <f t="shared" si="3"/>
        <v>1.7038978609864703E-3</v>
      </c>
      <c r="L19" s="79"/>
      <c r="M19" s="80"/>
      <c r="N19" s="81">
        <f>分析係数表!H22</f>
        <v>4.1466418421041717E-5</v>
      </c>
      <c r="O19" s="82">
        <f t="shared" si="4"/>
        <v>7.8603558848286111E-4</v>
      </c>
      <c r="P19" s="76">
        <f>分析係数表!C22</f>
        <v>0.18558159091777837</v>
      </c>
      <c r="Q19" s="82">
        <f t="shared" si="5"/>
        <v>1.4587373502864153E-4</v>
      </c>
      <c r="R19" s="83">
        <v>1.3309877589500439E-3</v>
      </c>
      <c r="S19" s="84">
        <f t="shared" si="6"/>
        <v>1.0084186382310444E-2</v>
      </c>
      <c r="T19" s="85">
        <f>分析係数表!F22</f>
        <v>0.41305594660826944</v>
      </c>
      <c r="U19" s="86">
        <f t="shared" si="7"/>
        <v>4.1653331519194607E-3</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投入係数表!X20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4.7162135308971662E-4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投入係数表!X21</f>
        <v>0</v>
      </c>
      <c r="E21" s="77">
        <f t="shared" si="0"/>
        <v>0</v>
      </c>
      <c r="F21" s="76">
        <f>分析係数表!C24</f>
        <v>0.34092150792205422</v>
      </c>
      <c r="G21" s="77">
        <f t="shared" si="1"/>
        <v>0</v>
      </c>
      <c r="H21" s="77">
        <v>4.1684914318045746E-3</v>
      </c>
      <c r="I21" s="77">
        <f t="shared" si="2"/>
        <v>4.1684914318045746E-3</v>
      </c>
      <c r="J21" s="76">
        <f>分析係数表!G24</f>
        <v>0.20813165537270087</v>
      </c>
      <c r="K21" s="78">
        <f t="shared" si="3"/>
        <v>8.6759502210840612E-4</v>
      </c>
      <c r="L21" s="79"/>
      <c r="M21" s="80"/>
      <c r="N21" s="81">
        <f>分析係数表!H24</f>
        <v>3.0270485447360455E-4</v>
      </c>
      <c r="O21" s="82">
        <f t="shared" si="4"/>
        <v>5.7380597959248861E-3</v>
      </c>
      <c r="P21" s="76">
        <f>分析係数表!C24</f>
        <v>0.34092150792205422</v>
      </c>
      <c r="Q21" s="82">
        <f t="shared" si="5"/>
        <v>1.9562279981736267E-3</v>
      </c>
      <c r="R21" s="83">
        <v>6.658001969743174E-3</v>
      </c>
      <c r="S21" s="84">
        <f t="shared" si="6"/>
        <v>1.0826493401547749E-2</v>
      </c>
      <c r="T21" s="85">
        <f>分析係数表!F24</f>
        <v>0.39206195546950628</v>
      </c>
      <c r="U21" s="86">
        <f t="shared" si="7"/>
        <v>4.2446561738885176E-3</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投入係数表!X22</f>
        <v>4.8036168409155127E-3</v>
      </c>
      <c r="E22" s="77">
        <f t="shared" si="0"/>
        <v>0.48036168409155128</v>
      </c>
      <c r="F22" s="76">
        <f>分析係数表!C25</f>
        <v>1.146867511126326E-2</v>
      </c>
      <c r="G22" s="77">
        <f t="shared" si="1"/>
        <v>5.5091120907452785E-3</v>
      </c>
      <c r="H22" s="77">
        <v>5.8315378211052371E-3</v>
      </c>
      <c r="I22" s="77">
        <f t="shared" si="2"/>
        <v>5.8315378211052371E-3</v>
      </c>
      <c r="J22" s="76">
        <f>分析係数表!G25</f>
        <v>0.19668246445497631</v>
      </c>
      <c r="K22" s="78">
        <f t="shared" si="3"/>
        <v>1.1469612302173807E-3</v>
      </c>
      <c r="L22" s="79"/>
      <c r="M22" s="80"/>
      <c r="N22" s="81">
        <f>分析係数表!H25</f>
        <v>4.6442388631566723E-4</v>
      </c>
      <c r="O22" s="82">
        <f t="shared" si="4"/>
        <v>8.8035985910080439E-3</v>
      </c>
      <c r="P22" s="76">
        <f>分析係数表!C25</f>
        <v>1.146867511126326E-2</v>
      </c>
      <c r="Q22" s="82">
        <f t="shared" si="5"/>
        <v>1.0096561205024625E-4</v>
      </c>
      <c r="R22" s="83">
        <v>2.4025151192764443E-4</v>
      </c>
      <c r="S22" s="84">
        <f t="shared" si="6"/>
        <v>6.0717893330328818E-3</v>
      </c>
      <c r="T22" s="85">
        <f>分析係数表!F25</f>
        <v>0.34834123222748814</v>
      </c>
      <c r="U22" s="86">
        <f t="shared" si="7"/>
        <v>2.1150545780943926E-3</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投入係数表!X23</f>
        <v>8.4769708957332577E-4</v>
      </c>
      <c r="E23" s="77">
        <f t="shared" si="0"/>
        <v>8.4769708957332573E-2</v>
      </c>
      <c r="F23" s="76">
        <f>分析係数表!C26</f>
        <v>9.1946569835300251E-2</v>
      </c>
      <c r="G23" s="77">
        <f t="shared" si="1"/>
        <v>7.7942839645634568E-3</v>
      </c>
      <c r="H23" s="77">
        <v>9.3225941072175075E-3</v>
      </c>
      <c r="I23" s="77">
        <f t="shared" si="2"/>
        <v>9.3225941072175075E-3</v>
      </c>
      <c r="J23" s="76">
        <f>分析係数表!G26</f>
        <v>0.19627813403747013</v>
      </c>
      <c r="K23" s="78">
        <f t="shared" si="3"/>
        <v>1.8298213757533671E-3</v>
      </c>
      <c r="L23" s="79"/>
      <c r="M23" s="80"/>
      <c r="N23" s="81">
        <f>分析係数表!H26</f>
        <v>9.5289829531553863E-3</v>
      </c>
      <c r="O23" s="82">
        <f t="shared" si="4"/>
        <v>0.18063097823336147</v>
      </c>
      <c r="P23" s="76">
        <f>分析係数表!C26</f>
        <v>9.1946569835300251E-2</v>
      </c>
      <c r="Q23" s="82">
        <f t="shared" si="5"/>
        <v>1.660839885455237E-2</v>
      </c>
      <c r="R23" s="83">
        <v>1.7337232308306531E-2</v>
      </c>
      <c r="S23" s="84">
        <f t="shared" si="6"/>
        <v>2.6659826415524036E-2</v>
      </c>
      <c r="T23" s="85">
        <f>分析係数表!F26</f>
        <v>0.33471645919778698</v>
      </c>
      <c r="U23" s="86">
        <f t="shared" si="7"/>
        <v>8.9234827006318337E-3</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投入係数表!X24</f>
        <v>0</v>
      </c>
      <c r="E24" s="77">
        <f t="shared" si="0"/>
        <v>0</v>
      </c>
      <c r="F24" s="76">
        <f>分析係数表!C27</f>
        <v>2.4623475974181241E-2</v>
      </c>
      <c r="G24" s="77">
        <f t="shared" si="1"/>
        <v>0</v>
      </c>
      <c r="H24" s="77">
        <v>1.0421391474552499E-4</v>
      </c>
      <c r="I24" s="77">
        <f t="shared" si="2"/>
        <v>1.0421391474552499E-4</v>
      </c>
      <c r="J24" s="76">
        <f>分析係数表!G27</f>
        <v>0.16949152542372881</v>
      </c>
      <c r="K24" s="78">
        <f t="shared" si="3"/>
        <v>1.7663375380597456E-5</v>
      </c>
      <c r="L24" s="79"/>
      <c r="M24" s="80"/>
      <c r="N24" s="81">
        <f>分析係数表!H27</f>
        <v>1.0092926243681554E-2</v>
      </c>
      <c r="O24" s="82">
        <f t="shared" si="4"/>
        <v>0.1913210622367284</v>
      </c>
      <c r="P24" s="76">
        <f>分析係数表!C27</f>
        <v>2.4623475974181241E-2</v>
      </c>
      <c r="Q24" s="82">
        <f t="shared" si="5"/>
        <v>4.710989579340916E-3</v>
      </c>
      <c r="R24" s="83">
        <v>4.760036964168113E-3</v>
      </c>
      <c r="S24" s="84">
        <f t="shared" si="6"/>
        <v>4.8642508789136377E-3</v>
      </c>
      <c r="T24" s="85">
        <f>分析係数表!F27</f>
        <v>0.31826741996233521</v>
      </c>
      <c r="U24" s="86">
        <f t="shared" si="7"/>
        <v>1.5481325772813649E-3</v>
      </c>
      <c r="V24" s="87">
        <f>分析係数表!D27</f>
        <v>0</v>
      </c>
      <c r="W24" s="88">
        <f t="shared" si="8"/>
        <v>0</v>
      </c>
      <c r="X24" s="76">
        <f>分析係数表!E27</f>
        <v>0</v>
      </c>
      <c r="Y24" s="89">
        <f t="shared" si="9"/>
        <v>0</v>
      </c>
    </row>
    <row r="25" spans="1:25" x14ac:dyDescent="0.2">
      <c r="A25" s="6" t="s">
        <v>13</v>
      </c>
      <c r="B25" s="5" t="s">
        <v>192</v>
      </c>
      <c r="C25" s="90"/>
      <c r="D25" s="76">
        <f>投入係数表!X25</f>
        <v>0</v>
      </c>
      <c r="E25" s="77">
        <f t="shared" si="0"/>
        <v>0</v>
      </c>
      <c r="F25" s="76">
        <f>分析係数表!C28</f>
        <v>0.10144304574762053</v>
      </c>
      <c r="G25" s="77">
        <f t="shared" si="1"/>
        <v>0</v>
      </c>
      <c r="H25" s="77">
        <v>5.7166992390556438E-3</v>
      </c>
      <c r="I25" s="77">
        <f t="shared" si="2"/>
        <v>5.7166992390556438E-3</v>
      </c>
      <c r="J25" s="76">
        <f>分析係数表!G28</f>
        <v>0.12483493265252223</v>
      </c>
      <c r="K25" s="78">
        <f t="shared" si="3"/>
        <v>7.1364376450223639E-4</v>
      </c>
      <c r="L25" s="79"/>
      <c r="M25" s="80"/>
      <c r="N25" s="81">
        <f>分析係数表!H28</f>
        <v>1.8805020753942421E-2</v>
      </c>
      <c r="O25" s="82">
        <f t="shared" si="4"/>
        <v>0.35646713937697755</v>
      </c>
      <c r="P25" s="76">
        <f>分析係数表!C28</f>
        <v>0.10144304574762053</v>
      </c>
      <c r="Q25" s="82">
        <f t="shared" si="5"/>
        <v>3.6161112327342156E-2</v>
      </c>
      <c r="R25" s="83">
        <v>3.935129832672251E-2</v>
      </c>
      <c r="S25" s="84">
        <f t="shared" si="6"/>
        <v>4.5067997565778152E-2</v>
      </c>
      <c r="T25" s="85">
        <f>分析係数表!F28</f>
        <v>0.21348710273791707</v>
      </c>
      <c r="U25" s="86">
        <f t="shared" si="7"/>
        <v>9.6214362265174772E-3</v>
      </c>
      <c r="V25" s="87">
        <f>分析係数表!D28</f>
        <v>3.8647768289462099E-2</v>
      </c>
      <c r="W25" s="88">
        <f t="shared" si="8"/>
        <v>0</v>
      </c>
      <c r="X25" s="76">
        <f>分析係数表!E28</f>
        <v>3.9440091557355401E-2</v>
      </c>
      <c r="Y25" s="89">
        <f t="shared" si="9"/>
        <v>0</v>
      </c>
    </row>
    <row r="26" spans="1:25" x14ac:dyDescent="0.2">
      <c r="A26" s="6" t="s">
        <v>14</v>
      </c>
      <c r="B26" s="5" t="s">
        <v>50</v>
      </c>
      <c r="C26" s="75">
        <f>最終需要_まとめ!C27</f>
        <v>100</v>
      </c>
      <c r="D26" s="76">
        <f>投入係数表!X26</f>
        <v>5.2274653857021756E-2</v>
      </c>
      <c r="E26" s="77">
        <f t="shared" si="0"/>
        <v>5.2274653857021756</v>
      </c>
      <c r="F26" s="76">
        <f>分析係数表!C29</f>
        <v>0.10401376146788988</v>
      </c>
      <c r="G26" s="77">
        <f t="shared" si="1"/>
        <v>0.543728337710077</v>
      </c>
      <c r="H26" s="77">
        <v>0.55978387583447531</v>
      </c>
      <c r="I26" s="77">
        <f t="shared" si="2"/>
        <v>100.55978387583447</v>
      </c>
      <c r="J26" s="76">
        <f>分析係数表!G29</f>
        <v>0.26193840067815766</v>
      </c>
      <c r="K26" s="78">
        <f t="shared" si="3"/>
        <v>26.340468960977265</v>
      </c>
      <c r="L26" s="79"/>
      <c r="M26" s="80"/>
      <c r="N26" s="81">
        <f>分析係数表!H29</f>
        <v>9.1640784710502205E-3</v>
      </c>
      <c r="O26" s="82">
        <f t="shared" si="4"/>
        <v>0.17371386505471231</v>
      </c>
      <c r="P26" s="76">
        <f>分析係数表!C29</f>
        <v>0.10401376146788988</v>
      </c>
      <c r="Q26" s="82">
        <f t="shared" si="5"/>
        <v>1.8068632523466056E-2</v>
      </c>
      <c r="R26" s="83">
        <v>2.5069021522029031E-2</v>
      </c>
      <c r="S26" s="84">
        <f t="shared" si="6"/>
        <v>100.5848528973565</v>
      </c>
      <c r="T26" s="85">
        <f>分析係数表!F29</f>
        <v>0.46764622774795139</v>
      </c>
      <c r="U26" s="86">
        <f t="shared" si="7"/>
        <v>47.038127026031368</v>
      </c>
      <c r="V26" s="87">
        <f>分析係数表!D29</f>
        <v>9.155128567391918E-2</v>
      </c>
      <c r="W26" s="88">
        <f t="shared" si="8"/>
        <v>9</v>
      </c>
      <c r="X26" s="76">
        <f>分析係数表!E29</f>
        <v>6.8946029951963833E-2</v>
      </c>
      <c r="Y26" s="89">
        <f t="shared" si="9"/>
        <v>7</v>
      </c>
    </row>
    <row r="27" spans="1:25" x14ac:dyDescent="0.2">
      <c r="A27" s="6" t="s">
        <v>15</v>
      </c>
      <c r="B27" s="5" t="s">
        <v>36</v>
      </c>
      <c r="C27" s="90"/>
      <c r="D27" s="76">
        <f>投入係数表!X27</f>
        <v>1.4128284826222096E-3</v>
      </c>
      <c r="E27" s="77">
        <f t="shared" si="0"/>
        <v>0.14128284826222096</v>
      </c>
      <c r="F27" s="76">
        <f>分析係数表!C30</f>
        <v>1</v>
      </c>
      <c r="G27" s="77">
        <f t="shared" si="1"/>
        <v>0.14128284826222096</v>
      </c>
      <c r="H27" s="77">
        <v>0.21101776046692389</v>
      </c>
      <c r="I27" s="77">
        <f t="shared" si="2"/>
        <v>0.21101776046692389</v>
      </c>
      <c r="J27" s="76">
        <f>分析係数表!G30</f>
        <v>0.34450655250415957</v>
      </c>
      <c r="K27" s="78">
        <f t="shared" si="3"/>
        <v>7.2697001175608483E-2</v>
      </c>
      <c r="L27" s="79"/>
      <c r="M27" s="80"/>
      <c r="N27" s="81">
        <f>分析係数表!H30</f>
        <v>0</v>
      </c>
      <c r="O27" s="82">
        <f t="shared" si="4"/>
        <v>0</v>
      </c>
      <c r="P27" s="76">
        <f>分析係数表!C30</f>
        <v>1</v>
      </c>
      <c r="Q27" s="82">
        <f t="shared" si="5"/>
        <v>0</v>
      </c>
      <c r="R27" s="83">
        <v>7.1676095392587819E-2</v>
      </c>
      <c r="S27" s="84">
        <f t="shared" si="6"/>
        <v>0.28269385585951168</v>
      </c>
      <c r="T27" s="85">
        <f>分析係数表!F30</f>
        <v>0.44048531528668372</v>
      </c>
      <c r="U27" s="86">
        <f t="shared" si="7"/>
        <v>0.12452249222788532</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投入係数表!X28</f>
        <v>2.1192427239333143E-2</v>
      </c>
      <c r="E28" s="77">
        <f t="shared" si="0"/>
        <v>2.1192427239333145</v>
      </c>
      <c r="F28" s="76">
        <f>分析係数表!C31</f>
        <v>0.93997640825324391</v>
      </c>
      <c r="G28" s="77">
        <f t="shared" si="1"/>
        <v>1.9920381638596578</v>
      </c>
      <c r="H28" s="77">
        <v>2.4755735861498751</v>
      </c>
      <c r="I28" s="77">
        <f t="shared" si="2"/>
        <v>2.4755735861498751</v>
      </c>
      <c r="J28" s="76">
        <f>分析係数表!G31</f>
        <v>7.0890110114609078E-2</v>
      </c>
      <c r="K28" s="78">
        <f t="shared" si="3"/>
        <v>0.17549368411898233</v>
      </c>
      <c r="L28" s="79"/>
      <c r="M28" s="80"/>
      <c r="N28" s="81">
        <f>分析係数表!H31</f>
        <v>0.11755729622365327</v>
      </c>
      <c r="O28" s="82">
        <f t="shared" si="4"/>
        <v>2.2284108933489111</v>
      </c>
      <c r="P28" s="76">
        <f>分析係数表!C31</f>
        <v>0.93997640825324391</v>
      </c>
      <c r="Q28" s="82">
        <f t="shared" si="5"/>
        <v>2.094653667642512</v>
      </c>
      <c r="R28" s="83">
        <v>2.4156790390415646</v>
      </c>
      <c r="S28" s="84">
        <f t="shared" si="6"/>
        <v>4.8912526251914397</v>
      </c>
      <c r="T28" s="85">
        <f>分析係数表!F31</f>
        <v>0.34466485525751295</v>
      </c>
      <c r="U28" s="86">
        <f t="shared" si="7"/>
        <v>1.6858428780895378</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投入係数表!X29</f>
        <v>5.6513139304888388E-4</v>
      </c>
      <c r="E29" s="77">
        <f t="shared" si="0"/>
        <v>5.6513139304888389E-2</v>
      </c>
      <c r="F29" s="76">
        <f>分析係数表!C32</f>
        <v>1</v>
      </c>
      <c r="G29" s="77">
        <f t="shared" si="1"/>
        <v>5.6513139304888389E-2</v>
      </c>
      <c r="H29" s="77">
        <v>8.3184343979672878E-2</v>
      </c>
      <c r="I29" s="77">
        <f t="shared" si="2"/>
        <v>8.3184343979672878E-2</v>
      </c>
      <c r="J29" s="76">
        <f>分析係数表!G32</f>
        <v>0.14022787028921999</v>
      </c>
      <c r="K29" s="78">
        <f t="shared" si="3"/>
        <v>1.1664763397675425E-2</v>
      </c>
      <c r="L29" s="79"/>
      <c r="M29" s="80"/>
      <c r="N29" s="81">
        <f>分析係数表!H32</f>
        <v>5.7721254442090076E-3</v>
      </c>
      <c r="O29" s="82">
        <f t="shared" si="4"/>
        <v>0.10941615391681428</v>
      </c>
      <c r="P29" s="76">
        <f>分析係数表!C32</f>
        <v>1</v>
      </c>
      <c r="Q29" s="82">
        <f t="shared" si="5"/>
        <v>0.10941615391681428</v>
      </c>
      <c r="R29" s="83">
        <v>0.14309965374321876</v>
      </c>
      <c r="S29" s="84">
        <f t="shared" si="6"/>
        <v>0.22628399772289165</v>
      </c>
      <c r="T29" s="85">
        <f>分析係数表!F32</f>
        <v>0.48261758691206547</v>
      </c>
      <c r="U29" s="86">
        <f t="shared" si="7"/>
        <v>0.10920863693783729</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投入係数表!X30</f>
        <v>2.8256569652444194E-4</v>
      </c>
      <c r="E30" s="77">
        <f t="shared" si="0"/>
        <v>2.8256569652444195E-2</v>
      </c>
      <c r="F30" s="76">
        <f>分析係数表!C33</f>
        <v>0.67109402306885713</v>
      </c>
      <c r="G30" s="77">
        <f t="shared" si="1"/>
        <v>1.8962815006184151E-2</v>
      </c>
      <c r="H30" s="77">
        <v>4.9724902391436579E-2</v>
      </c>
      <c r="I30" s="77">
        <f t="shared" si="2"/>
        <v>4.9724902391436579E-2</v>
      </c>
      <c r="J30" s="76">
        <f>分析係数表!G33</f>
        <v>0.50883575883575882</v>
      </c>
      <c r="K30" s="78">
        <f t="shared" si="3"/>
        <v>2.530180844138067E-2</v>
      </c>
      <c r="L30" s="79"/>
      <c r="M30" s="80"/>
      <c r="N30" s="81">
        <f>分析係数表!H33</f>
        <v>8.6664814499977198E-4</v>
      </c>
      <c r="O30" s="82">
        <f t="shared" si="4"/>
        <v>1.6428143799291799E-2</v>
      </c>
      <c r="P30" s="76">
        <f>分析係数表!C33</f>
        <v>0.67109402306885713</v>
      </c>
      <c r="Q30" s="82">
        <f t="shared" si="5"/>
        <v>1.1024829113820432E-2</v>
      </c>
      <c r="R30" s="83">
        <v>4.7732953847308864E-2</v>
      </c>
      <c r="S30" s="84">
        <f t="shared" si="6"/>
        <v>9.7457856238745449E-2</v>
      </c>
      <c r="T30" s="85">
        <f>分析係数表!F33</f>
        <v>0.64656964656964655</v>
      </c>
      <c r="U30" s="86">
        <f t="shared" si="7"/>
        <v>6.3013291663721063E-2</v>
      </c>
      <c r="V30" s="87">
        <f>分析係数表!D33</f>
        <v>0.19906444906444906</v>
      </c>
      <c r="W30" s="88">
        <f t="shared" si="8"/>
        <v>0</v>
      </c>
      <c r="X30" s="76">
        <f>分析係数表!E33</f>
        <v>0.18035343035343035</v>
      </c>
      <c r="Y30" s="89">
        <f t="shared" si="9"/>
        <v>0</v>
      </c>
    </row>
    <row r="31" spans="1:25" x14ac:dyDescent="0.2">
      <c r="A31" s="6" t="s">
        <v>19</v>
      </c>
      <c r="B31" s="5" t="s">
        <v>275</v>
      </c>
      <c r="C31" s="90"/>
      <c r="D31" s="76">
        <f>投入係数表!X31</f>
        <v>7.4314778185928229E-2</v>
      </c>
      <c r="E31" s="77">
        <f t="shared" si="0"/>
        <v>7.431477818592823</v>
      </c>
      <c r="F31" s="76">
        <f>分析係数表!C34</f>
        <v>0.15699510206111233</v>
      </c>
      <c r="G31" s="77">
        <f t="shared" si="1"/>
        <v>1.1667056185948728</v>
      </c>
      <c r="H31" s="77">
        <v>1.2407353821352862</v>
      </c>
      <c r="I31" s="77">
        <f t="shared" si="2"/>
        <v>1.2407353821352862</v>
      </c>
      <c r="J31" s="76">
        <f>分析係数表!G34</f>
        <v>0.42474206923151092</v>
      </c>
      <c r="K31" s="78">
        <f t="shared" si="3"/>
        <v>0.52699251357689092</v>
      </c>
      <c r="L31" s="79"/>
      <c r="M31" s="80"/>
      <c r="N31" s="81">
        <f>分析係数表!H34</f>
        <v>0.14441094879311989</v>
      </c>
      <c r="O31" s="82">
        <f t="shared" si="4"/>
        <v>2.7374475404504119</v>
      </c>
      <c r="P31" s="76">
        <f>分析係数表!C34</f>
        <v>0.15699510206111233</v>
      </c>
      <c r="Q31" s="82">
        <f t="shared" si="5"/>
        <v>0.42976585599995337</v>
      </c>
      <c r="R31" s="83">
        <v>0.46688991553964443</v>
      </c>
      <c r="S31" s="84">
        <f t="shared" si="6"/>
        <v>1.7076252976749307</v>
      </c>
      <c r="T31" s="85">
        <f>分析係数表!F34</f>
        <v>0.69954681322919676</v>
      </c>
      <c r="U31" s="86">
        <f t="shared" si="7"/>
        <v>1.1945638351780563</v>
      </c>
      <c r="V31" s="87">
        <f>分析係数表!D34</f>
        <v>0.29129302863754702</v>
      </c>
      <c r="W31" s="88">
        <f t="shared" si="8"/>
        <v>0</v>
      </c>
      <c r="X31" s="76">
        <f>分析係数表!E34</f>
        <v>0.21111753929225727</v>
      </c>
      <c r="Y31" s="89">
        <f t="shared" si="9"/>
        <v>0</v>
      </c>
    </row>
    <row r="32" spans="1:25" x14ac:dyDescent="0.2">
      <c r="A32" s="6" t="s">
        <v>20</v>
      </c>
      <c r="B32" s="5" t="s">
        <v>37</v>
      </c>
      <c r="C32" s="90"/>
      <c r="D32" s="76">
        <f>投入係数表!X32</f>
        <v>1.2715456343599886E-2</v>
      </c>
      <c r="E32" s="77">
        <f t="shared" si="0"/>
        <v>1.2715456343599887</v>
      </c>
      <c r="F32" s="76">
        <f>分析係数表!C35</f>
        <v>0.39629748357108507</v>
      </c>
      <c r="G32" s="77">
        <f t="shared" si="1"/>
        <v>0.50391033514266259</v>
      </c>
      <c r="H32" s="77">
        <v>0.58110353356800182</v>
      </c>
      <c r="I32" s="77">
        <f t="shared" si="2"/>
        <v>0.58110353356800182</v>
      </c>
      <c r="J32" s="76">
        <f>分析係数表!G35</f>
        <v>0.3138388625592417</v>
      </c>
      <c r="K32" s="78">
        <f t="shared" si="3"/>
        <v>0.18237287200413782</v>
      </c>
      <c r="L32" s="79"/>
      <c r="M32" s="80"/>
      <c r="N32" s="81">
        <f>分析係数表!H35</f>
        <v>5.4188315592617317E-2</v>
      </c>
      <c r="O32" s="82">
        <f t="shared" si="4"/>
        <v>1.027191307029403</v>
      </c>
      <c r="P32" s="76">
        <f>分析係数表!C35</f>
        <v>0.39629748357108507</v>
      </c>
      <c r="Q32" s="82">
        <f t="shared" si="5"/>
        <v>0.40707333012184621</v>
      </c>
      <c r="R32" s="83">
        <v>0.53798369971883664</v>
      </c>
      <c r="S32" s="84">
        <f t="shared" si="6"/>
        <v>1.1190872332868385</v>
      </c>
      <c r="T32" s="85">
        <f>分析係数表!F35</f>
        <v>0.64417061611374404</v>
      </c>
      <c r="U32" s="86">
        <f t="shared" si="7"/>
        <v>0.72088311255140791</v>
      </c>
      <c r="V32" s="87">
        <f>分析係数表!D35</f>
        <v>5.7914691943127962E-2</v>
      </c>
      <c r="W32" s="88">
        <f t="shared" si="8"/>
        <v>0</v>
      </c>
      <c r="X32" s="76">
        <f>分析係数表!E35</f>
        <v>5.251184834123223E-2</v>
      </c>
      <c r="Y32" s="89">
        <f t="shared" si="9"/>
        <v>0</v>
      </c>
    </row>
    <row r="33" spans="1:25" x14ac:dyDescent="0.2">
      <c r="A33" s="6" t="s">
        <v>21</v>
      </c>
      <c r="B33" s="5" t="s">
        <v>38</v>
      </c>
      <c r="C33" s="90"/>
      <c r="D33" s="76">
        <f>投入係数表!X33</f>
        <v>1.9779598756710934E-3</v>
      </c>
      <c r="E33" s="77">
        <f t="shared" si="0"/>
        <v>0.19779598756710934</v>
      </c>
      <c r="F33" s="76">
        <f>分析係数表!C36</f>
        <v>0.84710123832769779</v>
      </c>
      <c r="G33" s="77">
        <f t="shared" si="1"/>
        <v>0.16755322600434824</v>
      </c>
      <c r="H33" s="77">
        <v>0.2625955065395843</v>
      </c>
      <c r="I33" s="77">
        <f t="shared" si="2"/>
        <v>0.2625955065395843</v>
      </c>
      <c r="J33" s="76">
        <f>分析係数表!G36</f>
        <v>4.8807645912591631E-2</v>
      </c>
      <c r="K33" s="78">
        <f t="shared" si="3"/>
        <v>1.2816668501421671E-2</v>
      </c>
      <c r="L33" s="79"/>
      <c r="M33" s="80"/>
      <c r="N33" s="81">
        <f>分析係数表!H36</f>
        <v>0.16462168113153564</v>
      </c>
      <c r="O33" s="82">
        <f t="shared" si="4"/>
        <v>3.1205612862769589</v>
      </c>
      <c r="P33" s="76">
        <f>分析係数表!C36</f>
        <v>0.84710123832769779</v>
      </c>
      <c r="Q33" s="82">
        <f t="shared" si="5"/>
        <v>2.6434313298826853</v>
      </c>
      <c r="R33" s="83">
        <v>2.7440441854835713</v>
      </c>
      <c r="S33" s="84">
        <f t="shared" si="6"/>
        <v>3.0066396920231555</v>
      </c>
      <c r="T33" s="85">
        <f>分析係数表!F36</f>
        <v>0.84954068850329401</v>
      </c>
      <c r="U33" s="86">
        <f t="shared" si="7"/>
        <v>2.5542627540426834</v>
      </c>
      <c r="V33" s="87">
        <f>分析係数表!D36</f>
        <v>1.1366799665955276E-2</v>
      </c>
      <c r="W33" s="88">
        <f t="shared" si="8"/>
        <v>0</v>
      </c>
      <c r="X33" s="76">
        <f>分析係数表!E36</f>
        <v>4.8482880207850049E-3</v>
      </c>
      <c r="Y33" s="89">
        <f t="shared" si="9"/>
        <v>0</v>
      </c>
    </row>
    <row r="34" spans="1:25" x14ac:dyDescent="0.2">
      <c r="A34" s="6" t="s">
        <v>22</v>
      </c>
      <c r="B34" s="5" t="s">
        <v>378</v>
      </c>
      <c r="C34" s="90"/>
      <c r="D34" s="76">
        <f>投入係数表!X34</f>
        <v>5.679570500141283E-2</v>
      </c>
      <c r="E34" s="77">
        <f t="shared" si="0"/>
        <v>5.6795705001412831</v>
      </c>
      <c r="F34" s="76">
        <f>分析係数表!C37</f>
        <v>0.28253997483350213</v>
      </c>
      <c r="G34" s="77">
        <f t="shared" si="1"/>
        <v>1.6047057061750192</v>
      </c>
      <c r="H34" s="77">
        <v>1.7251688787724002</v>
      </c>
      <c r="I34" s="77">
        <f t="shared" si="2"/>
        <v>1.7251688787724002</v>
      </c>
      <c r="J34" s="76">
        <f>分析係数表!G37</f>
        <v>0.45113451763349577</v>
      </c>
      <c r="K34" s="78">
        <f t="shared" si="3"/>
        <v>0.7782832299613055</v>
      </c>
      <c r="L34" s="79"/>
      <c r="M34" s="80"/>
      <c r="N34" s="81">
        <f>分析係数表!H37</f>
        <v>4.3875617331304247E-2</v>
      </c>
      <c r="O34" s="82">
        <f t="shared" si="4"/>
        <v>0.83170425617371546</v>
      </c>
      <c r="P34" s="76">
        <f>分析係数表!C37</f>
        <v>0.28253997483350213</v>
      </c>
      <c r="Q34" s="82">
        <f t="shared" si="5"/>
        <v>0.23498969960823818</v>
      </c>
      <c r="R34" s="83">
        <v>0.2886991694990132</v>
      </c>
      <c r="S34" s="84">
        <f t="shared" si="6"/>
        <v>2.0138680482714135</v>
      </c>
      <c r="T34" s="85">
        <f>分析係数表!F37</f>
        <v>0.69774144526541948</v>
      </c>
      <c r="U34" s="86">
        <f t="shared" si="7"/>
        <v>1.4051592025747457</v>
      </c>
      <c r="V34" s="87">
        <f>分析係数表!D37</f>
        <v>9.4272389037363097E-2</v>
      </c>
      <c r="W34" s="88">
        <f t="shared" si="8"/>
        <v>0</v>
      </c>
      <c r="X34" s="76">
        <f>分析係数表!E37</f>
        <v>8.6411989729078237E-2</v>
      </c>
      <c r="Y34" s="89">
        <f t="shared" si="9"/>
        <v>0</v>
      </c>
    </row>
    <row r="35" spans="1:25" x14ac:dyDescent="0.2">
      <c r="A35" s="6" t="s">
        <v>23</v>
      </c>
      <c r="B35" s="5" t="s">
        <v>194</v>
      </c>
      <c r="C35" s="90"/>
      <c r="D35" s="76">
        <f>投入係数表!X35</f>
        <v>5.3687482339643969E-3</v>
      </c>
      <c r="E35" s="77">
        <f t="shared" si="0"/>
        <v>0.53687482339643966</v>
      </c>
      <c r="F35" s="76">
        <f>分析係数表!C38</f>
        <v>4.1342922192909581E-2</v>
      </c>
      <c r="G35" s="77">
        <f t="shared" si="1"/>
        <v>2.2195974051011078E-2</v>
      </c>
      <c r="H35" s="77">
        <v>3.288771509122846E-2</v>
      </c>
      <c r="I35" s="77">
        <f t="shared" si="2"/>
        <v>3.288771509122846E-2</v>
      </c>
      <c r="J35" s="76">
        <f>分析係数表!G38</f>
        <v>0.30500268961807425</v>
      </c>
      <c r="K35" s="78">
        <f t="shared" si="3"/>
        <v>1.0030841558217611E-2</v>
      </c>
      <c r="L35" s="79"/>
      <c r="M35" s="80"/>
      <c r="N35" s="81">
        <f>分析係数表!H38</f>
        <v>3.9185765407884425E-2</v>
      </c>
      <c r="O35" s="82">
        <f t="shared" si="4"/>
        <v>0.74280363111630376</v>
      </c>
      <c r="P35" s="76">
        <f>分析係数表!C38</f>
        <v>4.1342922192909581E-2</v>
      </c>
      <c r="Q35" s="82">
        <f t="shared" si="5"/>
        <v>3.0709672725852056E-2</v>
      </c>
      <c r="R35" s="83">
        <v>3.720870671286914E-2</v>
      </c>
      <c r="S35" s="84">
        <f t="shared" si="6"/>
        <v>7.00964218040976E-2</v>
      </c>
      <c r="T35" s="85">
        <f>分析係数表!F38</f>
        <v>0.49596557288864979</v>
      </c>
      <c r="U35" s="86">
        <f t="shared" si="7"/>
        <v>3.4765411997513707E-2</v>
      </c>
      <c r="V35" s="87">
        <f>分析係数表!D38</f>
        <v>0.31629908552985475</v>
      </c>
      <c r="W35" s="88">
        <f t="shared" si="8"/>
        <v>0</v>
      </c>
      <c r="X35" s="76">
        <f>分析係数表!E38</f>
        <v>0.37385691231845081</v>
      </c>
      <c r="Y35" s="89">
        <f t="shared" si="9"/>
        <v>0</v>
      </c>
    </row>
    <row r="36" spans="1:25" x14ac:dyDescent="0.2">
      <c r="A36" s="6" t="s">
        <v>24</v>
      </c>
      <c r="B36" s="5" t="s">
        <v>39</v>
      </c>
      <c r="C36" s="90"/>
      <c r="D36" s="76">
        <f>投入係数表!X36</f>
        <v>0</v>
      </c>
      <c r="E36" s="77">
        <f t="shared" si="0"/>
        <v>0</v>
      </c>
      <c r="F36" s="76">
        <f>分析係数表!C39</f>
        <v>1</v>
      </c>
      <c r="G36" s="77">
        <f t="shared" si="1"/>
        <v>0</v>
      </c>
      <c r="H36" s="77">
        <v>1.3498996084121327E-2</v>
      </c>
      <c r="I36" s="77">
        <f t="shared" si="2"/>
        <v>1.3498996084121327E-2</v>
      </c>
      <c r="J36" s="76">
        <f>分析係数表!G39</f>
        <v>0.35079793048167313</v>
      </c>
      <c r="K36" s="78">
        <f t="shared" si="3"/>
        <v>4.735419889889971E-3</v>
      </c>
      <c r="L36" s="79"/>
      <c r="M36" s="80"/>
      <c r="N36" s="81">
        <f>分析係数表!H39</f>
        <v>3.4624459381569837E-3</v>
      </c>
      <c r="O36" s="82">
        <f t="shared" si="4"/>
        <v>6.5633971638318911E-2</v>
      </c>
      <c r="P36" s="76">
        <f>分析係数表!C39</f>
        <v>1</v>
      </c>
      <c r="Q36" s="82">
        <f t="shared" si="5"/>
        <v>6.5633971638318911E-2</v>
      </c>
      <c r="R36" s="83">
        <v>8.1367742781752184E-2</v>
      </c>
      <c r="S36" s="84">
        <f t="shared" si="6"/>
        <v>9.4866738865873518E-2</v>
      </c>
      <c r="T36" s="85">
        <f>分析係数表!F39</f>
        <v>0.70145012023609998</v>
      </c>
      <c r="U36" s="86">
        <f t="shared" si="7"/>
        <v>6.6544285383873678E-2</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投入係数表!X37</f>
        <v>0</v>
      </c>
      <c r="E37" s="77">
        <f t="shared" si="0"/>
        <v>0</v>
      </c>
      <c r="F37" s="76">
        <f>分析係数表!C40</f>
        <v>0.65368852459016391</v>
      </c>
      <c r="G37" s="77">
        <f t="shared" si="1"/>
        <v>0</v>
      </c>
      <c r="H37" s="77">
        <v>1.3170047547257321E-3</v>
      </c>
      <c r="I37" s="77">
        <f t="shared" si="2"/>
        <v>1.3170047547257321E-3</v>
      </c>
      <c r="J37" s="76">
        <f>分析係数表!G40</f>
        <v>0.54296393832561696</v>
      </c>
      <c r="K37" s="78">
        <f t="shared" si="3"/>
        <v>7.1508608841944665E-4</v>
      </c>
      <c r="L37" s="79"/>
      <c r="M37" s="80"/>
      <c r="N37" s="81">
        <f>分析係数表!H40</f>
        <v>2.8732081323939809E-2</v>
      </c>
      <c r="O37" s="82">
        <f t="shared" si="4"/>
        <v>0.54464405925977455</v>
      </c>
      <c r="P37" s="76">
        <f>分析係数表!C40</f>
        <v>0.65368852459016391</v>
      </c>
      <c r="Q37" s="82">
        <f t="shared" si="5"/>
        <v>0.35602757152431985</v>
      </c>
      <c r="R37" s="83">
        <v>0.35660622884069376</v>
      </c>
      <c r="S37" s="84">
        <f t="shared" si="6"/>
        <v>0.3579232335954195</v>
      </c>
      <c r="T37" s="85">
        <f>分析係数表!F40</f>
        <v>0.73971031729176395</v>
      </c>
      <c r="U37" s="86">
        <f t="shared" si="7"/>
        <v>0.26475950868896192</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投入係数表!X38</f>
        <v>0</v>
      </c>
      <c r="E38" s="77">
        <f t="shared" si="0"/>
        <v>0</v>
      </c>
      <c r="F38" s="76">
        <f>分析係数表!C41</f>
        <v>0.74623649477748177</v>
      </c>
      <c r="G38" s="77">
        <f t="shared" si="1"/>
        <v>0</v>
      </c>
      <c r="H38" s="77">
        <v>9.9947978239892446E-4</v>
      </c>
      <c r="I38" s="77">
        <f t="shared" si="2"/>
        <v>9.9947978239892446E-4</v>
      </c>
      <c r="J38" s="76">
        <f>分析係数表!G41</f>
        <v>0.4504064389540704</v>
      </c>
      <c r="K38" s="78">
        <f t="shared" si="3"/>
        <v>4.5017212959688876E-4</v>
      </c>
      <c r="L38" s="79"/>
      <c r="M38" s="80"/>
      <c r="N38" s="81">
        <f>分析係数表!H41</f>
        <v>4.8308377460513606E-2</v>
      </c>
      <c r="O38" s="82">
        <f t="shared" si="4"/>
        <v>0.9157314605825333</v>
      </c>
      <c r="P38" s="76">
        <f>分析係数表!C41</f>
        <v>0.74623649477748177</v>
      </c>
      <c r="Q38" s="82">
        <f t="shared" si="5"/>
        <v>0.68335223530257339</v>
      </c>
      <c r="R38" s="83">
        <v>0.69443979813582912</v>
      </c>
      <c r="S38" s="84">
        <f t="shared" si="6"/>
        <v>0.69543927791822802</v>
      </c>
      <c r="T38" s="85">
        <f>分析係数表!F41</f>
        <v>0.55435870740399629</v>
      </c>
      <c r="U38" s="86">
        <f t="shared" si="7"/>
        <v>0.38552281918471742</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投入係数表!X39</f>
        <v>5.6513139304888388E-4</v>
      </c>
      <c r="E39" s="77">
        <f>$C$26*D39</f>
        <v>5.6513139304888389E-2</v>
      </c>
      <c r="F39" s="76">
        <f>分析係数表!C42</f>
        <v>0.40538573508005826</v>
      </c>
      <c r="G39" s="77">
        <f>E39*F39</f>
        <v>2.2909620518793913E-2</v>
      </c>
      <c r="H39" s="77">
        <v>2.9234512478708084E-2</v>
      </c>
      <c r="I39" s="77">
        <f>C39+H39</f>
        <v>2.9234512478708084E-2</v>
      </c>
      <c r="J39" s="76">
        <f>分析係数表!G42</f>
        <v>0.48634204275534443</v>
      </c>
      <c r="K39" s="78">
        <f>I39*J39</f>
        <v>1.4217972517851497E-2</v>
      </c>
      <c r="L39" s="79"/>
      <c r="M39" s="80"/>
      <c r="N39" s="81">
        <f>分析係数表!H42</f>
        <v>1.1287159094207556E-2</v>
      </c>
      <c r="O39" s="82">
        <f t="shared" si="4"/>
        <v>0.21395888718503481</v>
      </c>
      <c r="P39" s="76">
        <f>分析係数表!C42</f>
        <v>0.40538573508005826</v>
      </c>
      <c r="Q39" s="82">
        <f>O39*P39</f>
        <v>8.6735880758416595E-2</v>
      </c>
      <c r="R39" s="83">
        <v>9.0817846733346738E-2</v>
      </c>
      <c r="S39" s="84">
        <f>I39+R39</f>
        <v>0.12005235921205482</v>
      </c>
      <c r="T39" s="85">
        <f>分析係数表!F42</f>
        <v>0.55819477434679332</v>
      </c>
      <c r="U39" s="86">
        <f>S39*T39</f>
        <v>6.7012599560173108E-2</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投入係数表!X40</f>
        <v>3.7581237637750779E-2</v>
      </c>
      <c r="E40" s="77">
        <f>$C$26*D40</f>
        <v>3.7581237637750777</v>
      </c>
      <c r="F40" s="76">
        <f>分析係数表!C43</f>
        <v>0.69968719053083295</v>
      </c>
      <c r="G40" s="77">
        <f>E40*F40</f>
        <v>2.6295110579429437</v>
      </c>
      <c r="H40" s="77">
        <v>3.4379109728525683</v>
      </c>
      <c r="I40" s="77">
        <f>C40+H40</f>
        <v>3.4379109728525683</v>
      </c>
      <c r="J40" s="76">
        <f>分析係数表!G43</f>
        <v>0.42616397779886694</v>
      </c>
      <c r="K40" s="78">
        <f>I40*J40</f>
        <v>1.4651138155092229</v>
      </c>
      <c r="L40" s="79"/>
      <c r="M40" s="80"/>
      <c r="N40" s="81">
        <f>分析係数表!H43</f>
        <v>3.1178600010781269E-2</v>
      </c>
      <c r="O40" s="82">
        <f t="shared" si="4"/>
        <v>0.59102015898026328</v>
      </c>
      <c r="P40" s="76">
        <f>分析係数表!C43</f>
        <v>0.69968719053083295</v>
      </c>
      <c r="Q40" s="82">
        <f>O40*P40</f>
        <v>0.41352923458398666</v>
      </c>
      <c r="R40" s="83">
        <v>0.85766583239179817</v>
      </c>
      <c r="S40" s="84">
        <f>I40+R40</f>
        <v>4.2955768052443668</v>
      </c>
      <c r="T40" s="85">
        <f>分析係数表!F43</f>
        <v>0.68219595663301991</v>
      </c>
      <c r="U40" s="86">
        <f>S40*T40</f>
        <v>2.9304251279442921</v>
      </c>
      <c r="V40" s="87">
        <f>分析係数表!D43</f>
        <v>0.16164840537198402</v>
      </c>
      <c r="W40" s="88">
        <f>ROUND(S40*V40,0)</f>
        <v>1</v>
      </c>
      <c r="X40" s="76">
        <f>分析係数表!E43</f>
        <v>0.1317976591033273</v>
      </c>
      <c r="Y40" s="89">
        <f>ROUND(S40*X40,0)</f>
        <v>1</v>
      </c>
    </row>
    <row r="41" spans="1:25" x14ac:dyDescent="0.2">
      <c r="A41" s="6" t="s">
        <v>341</v>
      </c>
      <c r="B41" s="5" t="s">
        <v>42</v>
      </c>
      <c r="C41" s="90"/>
      <c r="D41" s="76">
        <f>投入係数表!X41</f>
        <v>2.8256569652444194E-4</v>
      </c>
      <c r="E41" s="77">
        <f>$C$26*D41</f>
        <v>2.8256569652444195E-2</v>
      </c>
      <c r="F41" s="76">
        <f>分析係数表!C44</f>
        <v>0.39267545462210851</v>
      </c>
      <c r="G41" s="77">
        <f>E41*F41</f>
        <v>1.1095661334334799E-2</v>
      </c>
      <c r="H41" s="77">
        <v>1.3953434786601175E-2</v>
      </c>
      <c r="I41" s="77">
        <f>C41+H41</f>
        <v>1.3953434786601175E-2</v>
      </c>
      <c r="J41" s="76">
        <f>分析係数表!G44</f>
        <v>0.27061110819189743</v>
      </c>
      <c r="K41" s="78">
        <f>I41*J41</f>
        <v>3.775954450685516E-3</v>
      </c>
      <c r="L41" s="79"/>
      <c r="M41" s="80"/>
      <c r="N41" s="81">
        <f>分析係数表!H44</f>
        <v>0.10303160985076236</v>
      </c>
      <c r="O41" s="82">
        <f t="shared" si="4"/>
        <v>1.9530626267033651</v>
      </c>
      <c r="P41" s="76">
        <f>分析係数表!C44</f>
        <v>0.39267545462210851</v>
      </c>
      <c r="Q41" s="82">
        <f>O41*P41</f>
        <v>0.76691975484619324</v>
      </c>
      <c r="R41" s="83">
        <v>0.77690901275037649</v>
      </c>
      <c r="S41" s="84">
        <f>I41+R41</f>
        <v>0.79086244753697765</v>
      </c>
      <c r="T41" s="85">
        <f>分析係数表!F44</f>
        <v>0.47233461194892545</v>
      </c>
      <c r="U41" s="86">
        <f>S41*T41</f>
        <v>0.37355170726235576</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投入係数表!X42</f>
        <v>1.9779598756710934E-3</v>
      </c>
      <c r="E42" s="77">
        <f>$C$26*D42</f>
        <v>0.19779598756710934</v>
      </c>
      <c r="F42" s="76">
        <f>分析係数表!C45</f>
        <v>1</v>
      </c>
      <c r="G42" s="77">
        <f>E42*F42</f>
        <v>0.19779598756710934</v>
      </c>
      <c r="H42" s="77">
        <v>0.22993867545476745</v>
      </c>
      <c r="I42" s="77">
        <f>C42+H42</f>
        <v>0.22993867545476745</v>
      </c>
      <c r="J42" s="76">
        <f>分析係数表!G45</f>
        <v>0</v>
      </c>
      <c r="K42" s="78">
        <f>I42*J42</f>
        <v>0</v>
      </c>
      <c r="L42" s="79"/>
      <c r="M42" s="80"/>
      <c r="N42" s="81">
        <f>分析係数表!H45</f>
        <v>0</v>
      </c>
      <c r="O42" s="82">
        <f t="shared" si="4"/>
        <v>0</v>
      </c>
      <c r="P42" s="76">
        <f>分析係数表!C45</f>
        <v>1</v>
      </c>
      <c r="Q42" s="82">
        <f>O42*P42</f>
        <v>0</v>
      </c>
      <c r="R42" s="83">
        <v>1.9799948449572117E-2</v>
      </c>
      <c r="S42" s="84">
        <f>I42+R42</f>
        <v>0.24973862390433957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2.8256569652444193E-3</v>
      </c>
      <c r="E43" s="77">
        <f>$C$26*D43</f>
        <v>0.28256569652444191</v>
      </c>
      <c r="F43" s="76">
        <f>分析係数表!C46</f>
        <v>0.19269273551809707</v>
      </c>
      <c r="G43" s="77">
        <f>E43*F43</f>
        <v>5.4448357026871168E-2</v>
      </c>
      <c r="H43" s="77">
        <v>7.1185126546406144E-2</v>
      </c>
      <c r="I43" s="77">
        <f>C43+H43</f>
        <v>7.1185126546406144E-2</v>
      </c>
      <c r="J43" s="76">
        <f>分析係数表!G46</f>
        <v>9.3043863535666807E-3</v>
      </c>
      <c r="K43" s="78">
        <f>I43*J43</f>
        <v>6.6233392001529862E-4</v>
      </c>
      <c r="L43" s="79"/>
      <c r="M43" s="80"/>
      <c r="N43" s="81">
        <f>分析係数表!H46</f>
        <v>2.0061453232099985E-2</v>
      </c>
      <c r="O43" s="82">
        <f t="shared" si="4"/>
        <v>0.38028401770800824</v>
      </c>
      <c r="P43" s="76">
        <f>分析係数表!C46</f>
        <v>0.19269273551809707</v>
      </c>
      <c r="Q43" s="82">
        <f>O43*P43</f>
        <v>7.327796764596857E-2</v>
      </c>
      <c r="R43" s="83">
        <v>8.2969909978338571E-2</v>
      </c>
      <c r="S43" s="84">
        <f>I43+R43</f>
        <v>0.15415503652474472</v>
      </c>
      <c r="T43" s="85">
        <f>分析係数表!F46</f>
        <v>0.3136907399202481</v>
      </c>
      <c r="U43" s="86">
        <f>S43*T43</f>
        <v>4.8357007469880038E-2</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投入係数表!X44</f>
        <v>0.51342187058491096</v>
      </c>
      <c r="E44" s="91">
        <f>SUM(E5:E43)</f>
        <v>51.342187058491099</v>
      </c>
      <c r="F44" s="92">
        <f>分析係数表!C47</f>
        <v>0.36342947545192861</v>
      </c>
      <c r="G44" s="91">
        <f>SUM(G5:G43)</f>
        <v>12.262606781651531</v>
      </c>
      <c r="H44" s="91">
        <f>SUM(H5:H43)</f>
        <v>14.51088744934372</v>
      </c>
      <c r="I44" s="91">
        <f>SUM(I5:I43)</f>
        <v>114.5108874493437</v>
      </c>
      <c r="J44" s="92">
        <f>分析係数表!G47</f>
        <v>0.22147530218644357</v>
      </c>
      <c r="K44" s="93">
        <f>SUM(K5:K43)</f>
        <v>30.21671994945881</v>
      </c>
      <c r="L44" s="94">
        <f>最終需要_まとめ!$L$33</f>
        <v>0.62733333333333341</v>
      </c>
      <c r="M44" s="91">
        <f>K44*L44</f>
        <v>18.955955648293831</v>
      </c>
      <c r="N44" s="95">
        <f>分析係数表!H47</f>
        <v>1</v>
      </c>
      <c r="O44" s="96">
        <f>SUM(O5:O43)</f>
        <v>18.955955648293827</v>
      </c>
      <c r="P44" s="92">
        <f>分析係数表!C47</f>
        <v>0.36342947545192861</v>
      </c>
      <c r="Q44" s="96">
        <f>SUM(Q5:Q43)</f>
        <v>8.6975036280207512</v>
      </c>
      <c r="R44" s="91">
        <f>SUM(R5:R43)</f>
        <v>10.096747128442194</v>
      </c>
      <c r="S44" s="97">
        <f>SUM(S5:S43)</f>
        <v>124.6076345777859</v>
      </c>
      <c r="T44" s="98">
        <f>分析係数表!F47</f>
        <v>0.45852567064717759</v>
      </c>
      <c r="U44" s="99">
        <f>SUM(U5:U43)</f>
        <v>60.32487870986985</v>
      </c>
      <c r="V44" s="100">
        <f>分析係数表!D47</f>
        <v>5.1302381010287716E-2</v>
      </c>
      <c r="W44" s="101">
        <f>SUM(W5:W43)</f>
        <v>10</v>
      </c>
      <c r="X44" s="92">
        <f>分析係数表!E47</f>
        <v>4.4653063209864535E-2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294</v>
      </c>
      <c r="S2" s="3" t="s">
        <v>153</v>
      </c>
      <c r="U2" s="64" t="s">
        <v>210</v>
      </c>
      <c r="W2" s="3" t="s">
        <v>130</v>
      </c>
      <c r="Y2" s="3" t="s">
        <v>154</v>
      </c>
    </row>
    <row r="3" spans="1:25" ht="44" x14ac:dyDescent="0.2">
      <c r="B3" s="65"/>
      <c r="C3" s="66" t="s">
        <v>228</v>
      </c>
      <c r="D3" s="66" t="s">
        <v>236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1.0655998205305565E-3</v>
      </c>
      <c r="E5" s="77">
        <f t="shared" ref="E5:E38" si="0">$C$27*D5</f>
        <v>0.10655998205305564</v>
      </c>
      <c r="F5" s="76">
        <f>分析係数表!C8</f>
        <v>1.2703197330175442E-2</v>
      </c>
      <c r="G5" s="77">
        <f t="shared" ref="G5:G38" si="1">E5*F5</f>
        <v>1.3536524795199193E-3</v>
      </c>
      <c r="H5" s="77">
        <f t="array" ref="H5:H43">MMULT(逆行列係数!C5:AO43,'23'!G5:G43)</f>
        <v>1.3911013633871496E-3</v>
      </c>
      <c r="I5" s="77">
        <f t="shared" ref="I5:I38" si="2">C5+H5</f>
        <v>1.3911013633871496E-3</v>
      </c>
      <c r="J5" s="76">
        <f>分析係数表!G8</f>
        <v>0.12096774193548387</v>
      </c>
      <c r="K5" s="78">
        <f t="shared" ref="K5:K38" si="3">I5*J5</f>
        <v>1.6827839073231649E-4</v>
      </c>
      <c r="L5" s="79" t="s">
        <v>184</v>
      </c>
      <c r="M5" s="80" t="s">
        <v>184</v>
      </c>
      <c r="N5" s="81">
        <f>分析係数表!H8</f>
        <v>1.0105366169207868E-2</v>
      </c>
      <c r="O5" s="82">
        <f t="shared" ref="O5:O43" si="4">$M$44*N5</f>
        <v>0.25959679505322281</v>
      </c>
      <c r="P5" s="76">
        <f>分析係数表!C8</f>
        <v>1.2703197330175442E-2</v>
      </c>
      <c r="Q5" s="82">
        <f t="shared" ref="Q5:Q38" si="5">O5*P5</f>
        <v>3.2977093138422012E-3</v>
      </c>
      <c r="R5" s="83">
        <f t="array" ref="R5:R43">MMULT(逆行列係数!C5:AO43,'23'!Q5:Q43)</f>
        <v>4.2032224606305029E-3</v>
      </c>
      <c r="S5" s="84">
        <f t="shared" ref="S5:S38" si="6">I5+R5</f>
        <v>5.5943238240176527E-3</v>
      </c>
      <c r="T5" s="85">
        <f>分析係数表!F8</f>
        <v>0.45967741935483869</v>
      </c>
      <c r="U5" s="86">
        <f t="shared" ref="U5:U38" si="7">S5*T5</f>
        <v>2.5715843384597273E-3</v>
      </c>
      <c r="V5" s="87">
        <f>分析係数表!D8</f>
        <v>0.86693548387096775</v>
      </c>
      <c r="W5" s="167">
        <f t="shared" ref="W5:W38" si="8">ROUND(S5*V5,0)</f>
        <v>0</v>
      </c>
      <c r="X5" s="76">
        <f>分析係数表!E8</f>
        <v>0.59677419354838712</v>
      </c>
      <c r="Y5" s="166">
        <f t="shared" ref="Y5:Y38" si="9">ROUND(S5*X5,0)</f>
        <v>0</v>
      </c>
    </row>
    <row r="6" spans="1:25" x14ac:dyDescent="0.2">
      <c r="A6" s="6" t="s">
        <v>220</v>
      </c>
      <c r="B6" s="5" t="s">
        <v>266</v>
      </c>
      <c r="C6" s="90"/>
      <c r="D6" s="76">
        <f>投入係数表!Y6</f>
        <v>3.738946738703707E-5</v>
      </c>
      <c r="E6" s="77">
        <f t="shared" si="0"/>
        <v>3.7389467387037071E-3</v>
      </c>
      <c r="F6" s="76">
        <f>分析係数表!C9</f>
        <v>3.6231884057971064E-2</v>
      </c>
      <c r="G6" s="77">
        <f t="shared" si="1"/>
        <v>1.3546908473564175E-4</v>
      </c>
      <c r="H6" s="77">
        <v>6.8206140802440146E-4</v>
      </c>
      <c r="I6" s="77">
        <f t="shared" si="2"/>
        <v>6.8206140802440146E-4</v>
      </c>
      <c r="J6" s="76">
        <f>分析係数表!G9</f>
        <v>0.3125</v>
      </c>
      <c r="K6" s="78">
        <f t="shared" si="3"/>
        <v>2.1314419000762546E-4</v>
      </c>
      <c r="L6" s="79"/>
      <c r="M6" s="80"/>
      <c r="N6" s="81">
        <f>分析係数表!H9</f>
        <v>5.3491679763143819E-4</v>
      </c>
      <c r="O6" s="82">
        <f t="shared" si="4"/>
        <v>1.3741479918697473E-2</v>
      </c>
      <c r="P6" s="76">
        <f>分析係数表!C9</f>
        <v>3.6231884057971064E-2</v>
      </c>
      <c r="Q6" s="82">
        <f t="shared" si="5"/>
        <v>4.9787970719918453E-4</v>
      </c>
      <c r="R6" s="83">
        <v>5.7146346814664322E-4</v>
      </c>
      <c r="S6" s="84">
        <f t="shared" si="6"/>
        <v>1.2535248761710448E-3</v>
      </c>
      <c r="T6" s="85">
        <f>分析係数表!F9</f>
        <v>0.8125</v>
      </c>
      <c r="U6" s="86">
        <f t="shared" si="7"/>
        <v>1.018488961888974E-3</v>
      </c>
      <c r="V6" s="87">
        <f>分析係数表!D9</f>
        <v>0</v>
      </c>
      <c r="W6" s="167">
        <f t="shared" si="8"/>
        <v>0</v>
      </c>
      <c r="X6" s="76">
        <f>分析係数表!E9</f>
        <v>0</v>
      </c>
      <c r="Y6" s="166">
        <f t="shared" si="9"/>
        <v>0</v>
      </c>
    </row>
    <row r="7" spans="1:25" x14ac:dyDescent="0.2">
      <c r="A7" s="6" t="s">
        <v>221</v>
      </c>
      <c r="B7" s="5" t="s">
        <v>267</v>
      </c>
      <c r="C7" s="90"/>
      <c r="D7" s="76">
        <f>投入係数表!Y7</f>
        <v>0</v>
      </c>
      <c r="E7" s="77">
        <f t="shared" si="0"/>
        <v>0</v>
      </c>
      <c r="F7" s="76">
        <f>分析係数表!C10</f>
        <v>0.26183431952662717</v>
      </c>
      <c r="G7" s="77">
        <f t="shared" si="1"/>
        <v>0</v>
      </c>
      <c r="H7" s="77">
        <v>7.1956631486590829E-5</v>
      </c>
      <c r="I7" s="77">
        <f t="shared" si="2"/>
        <v>7.1956631486590829E-5</v>
      </c>
      <c r="J7" s="76">
        <f>分析係数表!G10</f>
        <v>0.17889908256880735</v>
      </c>
      <c r="K7" s="78">
        <f t="shared" si="3"/>
        <v>1.2872975357692856E-5</v>
      </c>
      <c r="L7" s="79"/>
      <c r="M7" s="80"/>
      <c r="N7" s="81">
        <f>分析係数表!H10</f>
        <v>1.0159272513155222E-3</v>
      </c>
      <c r="O7" s="82">
        <f t="shared" si="4"/>
        <v>2.6098159535510708E-2</v>
      </c>
      <c r="P7" s="76">
        <f>分析係数表!C10</f>
        <v>0.26183431952662717</v>
      </c>
      <c r="Q7" s="82">
        <f t="shared" si="5"/>
        <v>6.8333938428778024E-3</v>
      </c>
      <c r="R7" s="83">
        <v>1.0248280181463527E-2</v>
      </c>
      <c r="S7" s="84">
        <f t="shared" si="6"/>
        <v>1.0320236812950117E-2</v>
      </c>
      <c r="T7" s="85">
        <f>分析係数表!F10</f>
        <v>0.51834862385321101</v>
      </c>
      <c r="U7" s="86">
        <f t="shared" si="7"/>
        <v>5.3494805498319415E-3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投入係数表!Y8</f>
        <v>6.6553251948925987E-3</v>
      </c>
      <c r="E8" s="77">
        <f t="shared" si="0"/>
        <v>0.66553251948925984</v>
      </c>
      <c r="F8" s="76">
        <f>分析係数表!C11</f>
        <v>1.7921757268741234E-2</v>
      </c>
      <c r="G8" s="77">
        <f t="shared" si="1"/>
        <v>1.1927512268740309E-2</v>
      </c>
      <c r="H8" s="77">
        <v>2.4571060493873129E-2</v>
      </c>
      <c r="I8" s="77">
        <f t="shared" si="2"/>
        <v>2.4571060493873129E-2</v>
      </c>
      <c r="J8" s="76">
        <f>分析係数表!G11</f>
        <v>0.34197730956239869</v>
      </c>
      <c r="K8" s="78">
        <f t="shared" si="3"/>
        <v>8.4027451607896764E-3</v>
      </c>
      <c r="L8" s="79"/>
      <c r="M8" s="80"/>
      <c r="N8" s="81">
        <f>分析係数表!H11</f>
        <v>-1.6586567368416687E-5</v>
      </c>
      <c r="O8" s="82">
        <f t="shared" si="4"/>
        <v>-4.2609240057976661E-4</v>
      </c>
      <c r="P8" s="76">
        <f>分析係数表!C11</f>
        <v>1.7921757268741234E-2</v>
      </c>
      <c r="Q8" s="82">
        <f t="shared" si="5"/>
        <v>-7.6363245772458341E-6</v>
      </c>
      <c r="R8" s="83">
        <v>1.7973693579914712E-2</v>
      </c>
      <c r="S8" s="84">
        <f t="shared" si="6"/>
        <v>4.2544754073787841E-2</v>
      </c>
      <c r="T8" s="85">
        <f>分析係数表!F11</f>
        <v>0.56401944894651534</v>
      </c>
      <c r="U8" s="86">
        <f t="shared" si="7"/>
        <v>2.3996068748262833E-2</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投入係数表!Y9</f>
        <v>1.8694733693518535E-5</v>
      </c>
      <c r="E9" s="77">
        <f t="shared" si="0"/>
        <v>1.8694733693518535E-3</v>
      </c>
      <c r="F9" s="76">
        <f>分析係数表!C12</f>
        <v>0.1131360576170346</v>
      </c>
      <c r="G9" s="77">
        <f t="shared" si="1"/>
        <v>2.115048468285031E-4</v>
      </c>
      <c r="H9" s="77">
        <v>1.3167266449571982E-3</v>
      </c>
      <c r="I9" s="77">
        <f t="shared" si="2"/>
        <v>1.3167266449571982E-3</v>
      </c>
      <c r="J9" s="76">
        <f>分析係数表!G12</f>
        <v>0.13242034500958361</v>
      </c>
      <c r="K9" s="78">
        <f t="shared" si="3"/>
        <v>1.7436139660854369E-4</v>
      </c>
      <c r="L9" s="79"/>
      <c r="M9" s="80"/>
      <c r="N9" s="81">
        <f>分析係数表!H12</f>
        <v>8.227352078918887E-2</v>
      </c>
      <c r="O9" s="82">
        <f t="shared" si="4"/>
        <v>2.1135248299757872</v>
      </c>
      <c r="P9" s="76">
        <f>分析係数表!C12</f>
        <v>0.1131360576170346</v>
      </c>
      <c r="Q9" s="82">
        <f t="shared" si="5"/>
        <v>0.23911586693917392</v>
      </c>
      <c r="R9" s="83">
        <v>0.2668974115675905</v>
      </c>
      <c r="S9" s="84">
        <f t="shared" si="6"/>
        <v>0.26821413821254769</v>
      </c>
      <c r="T9" s="85">
        <f>分析係数表!F12</f>
        <v>0.36784355120975581</v>
      </c>
      <c r="U9" s="86">
        <f t="shared" si="7"/>
        <v>9.8660841084767817E-2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投入係数表!Y10</f>
        <v>3.3276625974462994E-3</v>
      </c>
      <c r="E10" s="77">
        <f t="shared" si="0"/>
        <v>0.33276625974462992</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0.33331078035352241</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投入係数表!Y11</f>
        <v>5.0045802097549122E-2</v>
      </c>
      <c r="E11" s="77">
        <f t="shared" si="0"/>
        <v>5.0045802097549119</v>
      </c>
      <c r="F11" s="76">
        <f>分析係数表!C14</f>
        <v>0.20006209251785156</v>
      </c>
      <c r="G11" s="77">
        <f t="shared" si="1"/>
        <v>1.0012267889369961</v>
      </c>
      <c r="H11" s="77">
        <v>1.1592855734438532</v>
      </c>
      <c r="I11" s="77">
        <f t="shared" si="2"/>
        <v>1.1592855734438532</v>
      </c>
      <c r="J11" s="76">
        <f>分析係数表!G14</f>
        <v>0.15826840914802714</v>
      </c>
      <c r="K11" s="78">
        <f t="shared" si="3"/>
        <v>0.18347828345721703</v>
      </c>
      <c r="L11" s="79"/>
      <c r="M11" s="80"/>
      <c r="N11" s="81">
        <f>分析係数表!H14</f>
        <v>1.0573936697365637E-3</v>
      </c>
      <c r="O11" s="82">
        <f t="shared" si="4"/>
        <v>2.7163390536960118E-2</v>
      </c>
      <c r="P11" s="76">
        <f>分析係数表!C14</f>
        <v>0.20006209251785156</v>
      </c>
      <c r="Q11" s="82">
        <f t="shared" si="5"/>
        <v>5.4343647507038486E-3</v>
      </c>
      <c r="R11" s="83">
        <v>2.5973187386939069E-2</v>
      </c>
      <c r="S11" s="84">
        <f t="shared" si="6"/>
        <v>1.1852587608307923</v>
      </c>
      <c r="T11" s="85">
        <f>分析係数表!F14</f>
        <v>0.29957275697411412</v>
      </c>
      <c r="U11" s="86">
        <f t="shared" si="7"/>
        <v>0.35507123470980256</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投入係数表!Y12</f>
        <v>5.7392832439101902E-3</v>
      </c>
      <c r="E12" s="77">
        <f t="shared" si="0"/>
        <v>0.57392832439101904</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0.1942981346643736</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投入係数表!Y13</f>
        <v>1.2861976781140753E-2</v>
      </c>
      <c r="E13" s="77">
        <f t="shared" si="0"/>
        <v>1.2861976781140754</v>
      </c>
      <c r="F13" s="76">
        <f>分析係数表!C16</f>
        <v>4.6443435489973539E-2</v>
      </c>
      <c r="G13" s="77">
        <f t="shared" si="1"/>
        <v>5.9735438890844809E-2</v>
      </c>
      <c r="H13" s="77">
        <v>7.1711133814432143E-2</v>
      </c>
      <c r="I13" s="77">
        <f t="shared" si="2"/>
        <v>7.1711133814432143E-2</v>
      </c>
      <c r="J13" s="76">
        <f>分析係数表!G16</f>
        <v>3.3687125057683433E-2</v>
      </c>
      <c r="K13" s="78">
        <f t="shared" si="3"/>
        <v>2.4157419328350469E-3</v>
      </c>
      <c r="L13" s="79"/>
      <c r="M13" s="80"/>
      <c r="N13" s="81">
        <f>分析係数表!H16</f>
        <v>1.5193295709469685E-2</v>
      </c>
      <c r="O13" s="82">
        <f t="shared" si="4"/>
        <v>0.3903006389310662</v>
      </c>
      <c r="P13" s="76">
        <f>分析係数表!C16</f>
        <v>4.6443435489973539E-2</v>
      </c>
      <c r="Q13" s="82">
        <f t="shared" si="5"/>
        <v>1.8126902545890427E-2</v>
      </c>
      <c r="R13" s="83">
        <v>2.8769230727964164E-2</v>
      </c>
      <c r="S13" s="84">
        <f t="shared" si="6"/>
        <v>0.10048036454239631</v>
      </c>
      <c r="T13" s="85">
        <f>分析係数表!F16</f>
        <v>0.28887863405629904</v>
      </c>
      <c r="U13" s="86">
        <f t="shared" si="7"/>
        <v>2.9026630458486431E-2</v>
      </c>
      <c r="V13" s="87">
        <f>分析係数表!D16</f>
        <v>0</v>
      </c>
      <c r="W13" s="167">
        <f t="shared" si="8"/>
        <v>0</v>
      </c>
      <c r="X13" s="76">
        <f>分析係数表!E16</f>
        <v>0</v>
      </c>
      <c r="Y13" s="166">
        <f t="shared" si="9"/>
        <v>0</v>
      </c>
    </row>
    <row r="14" spans="1:25" x14ac:dyDescent="0.2">
      <c r="A14" s="6" t="s">
        <v>2</v>
      </c>
      <c r="B14" s="5" t="s">
        <v>365</v>
      </c>
      <c r="C14" s="90"/>
      <c r="D14" s="76">
        <f>投入係数表!Y14</f>
        <v>1.4338860742928717E-2</v>
      </c>
      <c r="E14" s="77">
        <f t="shared" si="0"/>
        <v>1.4338860742928716</v>
      </c>
      <c r="F14" s="76">
        <f>分析係数表!C17</f>
        <v>4.6514856984171016E-2</v>
      </c>
      <c r="G14" s="77">
        <f t="shared" si="1"/>
        <v>6.6697005677327337E-2</v>
      </c>
      <c r="H14" s="77">
        <v>7.4841691591807036E-2</v>
      </c>
      <c r="I14" s="77">
        <f t="shared" si="2"/>
        <v>7.4841691591807036E-2</v>
      </c>
      <c r="J14" s="76">
        <f>分析係数表!G17</f>
        <v>0.21533442088091354</v>
      </c>
      <c r="K14" s="78">
        <f t="shared" si="3"/>
        <v>1.6115992316669703E-2</v>
      </c>
      <c r="L14" s="79"/>
      <c r="M14" s="80"/>
      <c r="N14" s="81">
        <f>分析係数表!H17</f>
        <v>2.6953171973677116E-3</v>
      </c>
      <c r="O14" s="82">
        <f t="shared" si="4"/>
        <v>6.9240015094212071E-2</v>
      </c>
      <c r="P14" s="76">
        <f>分析係数表!C17</f>
        <v>4.6514856984171016E-2</v>
      </c>
      <c r="Q14" s="82">
        <f t="shared" si="5"/>
        <v>3.220689399689117E-3</v>
      </c>
      <c r="R14" s="83">
        <v>5.4589280531836164E-3</v>
      </c>
      <c r="S14" s="84">
        <f t="shared" si="6"/>
        <v>8.0300619644990648E-2</v>
      </c>
      <c r="T14" s="85">
        <f>分析係数表!F17</f>
        <v>0.33325565136331858</v>
      </c>
      <c r="U14" s="86">
        <f t="shared" si="7"/>
        <v>2.6760635304669454E-2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投入係数表!Y15</f>
        <v>5.7018937765231537E-2</v>
      </c>
      <c r="E15" s="77">
        <f t="shared" si="0"/>
        <v>5.7018937765231534</v>
      </c>
      <c r="F15" s="76">
        <f>分析係数表!C18</f>
        <v>0.85217062328572779</v>
      </c>
      <c r="G15" s="77">
        <f t="shared" si="1"/>
        <v>4.8589863734487482</v>
      </c>
      <c r="H15" s="77">
        <v>5.2768531403321921</v>
      </c>
      <c r="I15" s="77">
        <f t="shared" si="2"/>
        <v>5.2768531403321921</v>
      </c>
      <c r="J15" s="76">
        <f>分析係数表!G18</f>
        <v>0.21571921623052903</v>
      </c>
      <c r="K15" s="78">
        <f t="shared" si="3"/>
        <v>1.1383186235960663</v>
      </c>
      <c r="L15" s="79"/>
      <c r="M15" s="80"/>
      <c r="N15" s="81">
        <f>分析係数表!H18</f>
        <v>4.022242586841047E-4</v>
      </c>
      <c r="O15" s="82">
        <f t="shared" si="4"/>
        <v>1.0332740714059341E-2</v>
      </c>
      <c r="P15" s="76">
        <f>分析係数表!C18</f>
        <v>0.85217062328572779</v>
      </c>
      <c r="Q15" s="82">
        <f t="shared" si="5"/>
        <v>8.8052580945497654E-3</v>
      </c>
      <c r="R15" s="83">
        <v>2.244668718473971E-2</v>
      </c>
      <c r="S15" s="84">
        <f t="shared" si="6"/>
        <v>5.2992998275169318</v>
      </c>
      <c r="T15" s="85">
        <f>分析係数表!F18</f>
        <v>0.45957889739047864</v>
      </c>
      <c r="U15" s="86">
        <f t="shared" si="7"/>
        <v>2.4354463716717851</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投入係数表!Y16</f>
        <v>2.4826606344992615E-2</v>
      </c>
      <c r="E16" s="77">
        <f t="shared" si="0"/>
        <v>2.4826606344992617</v>
      </c>
      <c r="F16" s="76">
        <f>分析係数表!C19</f>
        <v>5.907451152740395E-2</v>
      </c>
      <c r="G16" s="77">
        <f t="shared" si="1"/>
        <v>0.14666196427135864</v>
      </c>
      <c r="H16" s="77">
        <v>0.17104254828931223</v>
      </c>
      <c r="I16" s="77">
        <f t="shared" si="2"/>
        <v>0.17104254828931223</v>
      </c>
      <c r="J16" s="76">
        <f>分析係数表!G19</f>
        <v>5.7619514930604236E-2</v>
      </c>
      <c r="K16" s="78">
        <f t="shared" si="3"/>
        <v>9.855388664924622E-3</v>
      </c>
      <c r="L16" s="79"/>
      <c r="M16" s="80"/>
      <c r="N16" s="81">
        <f>分析係数表!H19</f>
        <v>-1.036660460526043E-4</v>
      </c>
      <c r="O16" s="82">
        <f t="shared" si="4"/>
        <v>-2.6630775036235411E-3</v>
      </c>
      <c r="P16" s="76">
        <f>分析係数表!C19</f>
        <v>5.907451152740395E-2</v>
      </c>
      <c r="Q16" s="82">
        <f t="shared" si="5"/>
        <v>-1.5732000268617902E-4</v>
      </c>
      <c r="R16" s="83">
        <v>3.9277722553594666E-4</v>
      </c>
      <c r="S16" s="84">
        <f t="shared" si="6"/>
        <v>0.17143532551484816</v>
      </c>
      <c r="T16" s="85">
        <f>分析係数表!F19</f>
        <v>0.24001121547735876</v>
      </c>
      <c r="U16" s="86">
        <f t="shared" si="7"/>
        <v>4.1146400852575364E-2</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投入係数表!Y17</f>
        <v>9.5530089173879711E-3</v>
      </c>
      <c r="E17" s="77">
        <f t="shared" si="0"/>
        <v>0.95530089173879706</v>
      </c>
      <c r="F17" s="76">
        <f>分析係数表!C20</f>
        <v>0.1238117647058824</v>
      </c>
      <c r="G17" s="77">
        <f t="shared" si="1"/>
        <v>0.11827748923128358</v>
      </c>
      <c r="H17" s="77">
        <v>0.14378452424212276</v>
      </c>
      <c r="I17" s="77">
        <f t="shared" si="2"/>
        <v>0.14378452424212276</v>
      </c>
      <c r="J17" s="76">
        <f>分析係数表!G20</f>
        <v>0.1000078622533218</v>
      </c>
      <c r="K17" s="78">
        <f t="shared" si="3"/>
        <v>1.4379582894565621E-2</v>
      </c>
      <c r="L17" s="79"/>
      <c r="M17" s="80"/>
      <c r="N17" s="81">
        <f>分析係数表!H20</f>
        <v>5.0174366289460479E-4</v>
      </c>
      <c r="O17" s="82">
        <f t="shared" si="4"/>
        <v>1.288929511753794E-2</v>
      </c>
      <c r="P17" s="76">
        <f>分析係数表!C20</f>
        <v>0.1238117647058824</v>
      </c>
      <c r="Q17" s="82">
        <f t="shared" si="5"/>
        <v>1.5958463743172863E-3</v>
      </c>
      <c r="R17" s="83">
        <v>2.941150151267273E-3</v>
      </c>
      <c r="S17" s="84">
        <f t="shared" si="6"/>
        <v>0.14672567439339004</v>
      </c>
      <c r="T17" s="85">
        <f>分析係数表!F20</f>
        <v>0.22289488167308752</v>
      </c>
      <c r="U17" s="86">
        <f t="shared" si="7"/>
        <v>3.2704401832318639E-2</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投入係数表!Y18</f>
        <v>0.10194238283075657</v>
      </c>
      <c r="E18" s="77">
        <f t="shared" si="0"/>
        <v>10.194238283075657</v>
      </c>
      <c r="F18" s="76">
        <f>分析係数表!C21</f>
        <v>0.10123797610317908</v>
      </c>
      <c r="G18" s="77">
        <f t="shared" si="1"/>
        <v>1.0320440516921268</v>
      </c>
      <c r="H18" s="77">
        <v>1.0499384262972951</v>
      </c>
      <c r="I18" s="77">
        <f t="shared" si="2"/>
        <v>1.0499384262972951</v>
      </c>
      <c r="J18" s="76">
        <f>分析係数表!G21</f>
        <v>0.28509532062391679</v>
      </c>
      <c r="K18" s="78">
        <f t="shared" si="3"/>
        <v>0.29933253228059797</v>
      </c>
      <c r="L18" s="79"/>
      <c r="M18" s="80"/>
      <c r="N18" s="81">
        <f>分析係数表!H21</f>
        <v>8.3762165210504269E-4</v>
      </c>
      <c r="O18" s="82">
        <f t="shared" si="4"/>
        <v>2.1517666229278212E-2</v>
      </c>
      <c r="P18" s="76">
        <f>分析係数表!C21</f>
        <v>0.10123797610317908</v>
      </c>
      <c r="Q18" s="82">
        <f t="shared" si="5"/>
        <v>2.1784049795158513E-3</v>
      </c>
      <c r="R18" s="83">
        <v>4.9763328880751134E-3</v>
      </c>
      <c r="S18" s="84">
        <f t="shared" si="6"/>
        <v>1.0549147591853703</v>
      </c>
      <c r="T18" s="85">
        <f>分析係数表!F21</f>
        <v>0.42576545349508954</v>
      </c>
      <c r="U18" s="86">
        <f t="shared" si="7"/>
        <v>0.44914626084322234</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投入係数表!Y19</f>
        <v>6.842272531827784E-3</v>
      </c>
      <c r="E19" s="77">
        <f t="shared" si="0"/>
        <v>0.68422725318277844</v>
      </c>
      <c r="F19" s="76">
        <f>分析係数表!C22</f>
        <v>0.18558159091777837</v>
      </c>
      <c r="G19" s="77">
        <f t="shared" si="1"/>
        <v>0.12697998219496157</v>
      </c>
      <c r="H19" s="77">
        <v>0.14027846842347774</v>
      </c>
      <c r="I19" s="77">
        <f t="shared" si="2"/>
        <v>0.14027846842347774</v>
      </c>
      <c r="J19" s="76">
        <f>分析係数表!G22</f>
        <v>0.19466002478672587</v>
      </c>
      <c r="K19" s="78">
        <f t="shared" si="3"/>
        <v>2.7306610140358119E-2</v>
      </c>
      <c r="L19" s="79"/>
      <c r="M19" s="80"/>
      <c r="N19" s="81">
        <f>分析係数表!H22</f>
        <v>4.1466418421041717E-5</v>
      </c>
      <c r="O19" s="82">
        <f t="shared" si="4"/>
        <v>1.0652310014494166E-3</v>
      </c>
      <c r="P19" s="76">
        <f>分析係数表!C22</f>
        <v>0.18558159091777837</v>
      </c>
      <c r="Q19" s="82">
        <f t="shared" si="5"/>
        <v>1.9768726394392102E-4</v>
      </c>
      <c r="R19" s="83">
        <v>1.8037471129262797E-3</v>
      </c>
      <c r="S19" s="84">
        <f t="shared" si="6"/>
        <v>0.14208221553640402</v>
      </c>
      <c r="T19" s="85">
        <f>分析係数表!F22</f>
        <v>0.41305594660826944</v>
      </c>
      <c r="U19" s="86">
        <f t="shared" si="7"/>
        <v>5.8687904034589532E-2</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投入係数表!Y20</f>
        <v>7.477893477407414E-5</v>
      </c>
      <c r="E20" s="77">
        <f t="shared" si="0"/>
        <v>7.4778934774074142E-3</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6.3913860086964986E-4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投入係数表!Y21</f>
        <v>2.0564207062870389E-4</v>
      </c>
      <c r="E21" s="77">
        <f t="shared" si="0"/>
        <v>2.056420706287039E-2</v>
      </c>
      <c r="F21" s="76">
        <f>分析係数表!C24</f>
        <v>0.34092150792205422</v>
      </c>
      <c r="G21" s="77">
        <f t="shared" si="1"/>
        <v>7.0107804810951311E-3</v>
      </c>
      <c r="H21" s="77">
        <v>1.5376409195499976E-2</v>
      </c>
      <c r="I21" s="77">
        <f t="shared" si="2"/>
        <v>1.5376409195499976E-2</v>
      </c>
      <c r="J21" s="76">
        <f>分析係数表!G24</f>
        <v>0.20813165537270087</v>
      </c>
      <c r="K21" s="78">
        <f t="shared" si="3"/>
        <v>3.2003174995474297E-3</v>
      </c>
      <c r="L21" s="79"/>
      <c r="M21" s="80"/>
      <c r="N21" s="81">
        <f>分析係数表!H24</f>
        <v>3.0270485447360455E-4</v>
      </c>
      <c r="O21" s="82">
        <f t="shared" si="4"/>
        <v>7.7761863105807408E-3</v>
      </c>
      <c r="P21" s="76">
        <f>分析係数表!C24</f>
        <v>0.34092150792205422</v>
      </c>
      <c r="Q21" s="82">
        <f t="shared" si="5"/>
        <v>2.6510691628860218E-3</v>
      </c>
      <c r="R21" s="83">
        <v>9.022886762125721E-3</v>
      </c>
      <c r="S21" s="84">
        <f t="shared" si="6"/>
        <v>2.4399295957625695E-2</v>
      </c>
      <c r="T21" s="85">
        <f>分析係数表!F24</f>
        <v>0.39206195546950628</v>
      </c>
      <c r="U21" s="86">
        <f t="shared" si="7"/>
        <v>9.5660356852259494E-3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投入係数表!Y22</f>
        <v>3.1781047278981513E-4</v>
      </c>
      <c r="E22" s="77">
        <f t="shared" si="0"/>
        <v>3.1781047278981511E-2</v>
      </c>
      <c r="F22" s="76">
        <f>分析係数表!C25</f>
        <v>1.146867511126326E-2</v>
      </c>
      <c r="G22" s="77">
        <f t="shared" si="1"/>
        <v>3.6448650593833622E-4</v>
      </c>
      <c r="H22" s="77">
        <v>1.1766444411188172E-3</v>
      </c>
      <c r="I22" s="77">
        <f t="shared" si="2"/>
        <v>1.1766444411188172E-3</v>
      </c>
      <c r="J22" s="76">
        <f>分析係数表!G25</f>
        <v>0.19668246445497631</v>
      </c>
      <c r="K22" s="78">
        <f t="shared" si="3"/>
        <v>2.3142532846649722E-4</v>
      </c>
      <c r="L22" s="79"/>
      <c r="M22" s="80"/>
      <c r="N22" s="81">
        <f>分析係数表!H25</f>
        <v>4.6442388631566723E-4</v>
      </c>
      <c r="O22" s="82">
        <f t="shared" si="4"/>
        <v>1.1930587216233465E-2</v>
      </c>
      <c r="P22" s="76">
        <f>分析係数表!C25</f>
        <v>1.146867511126326E-2</v>
      </c>
      <c r="Q22" s="82">
        <f t="shared" si="5"/>
        <v>1.3682802866957236E-4</v>
      </c>
      <c r="R22" s="83">
        <v>3.2558749552851998E-4</v>
      </c>
      <c r="S22" s="84">
        <f t="shared" si="6"/>
        <v>1.5022319366473371E-3</v>
      </c>
      <c r="T22" s="85">
        <f>分析係数表!F25</f>
        <v>0.34834123222748814</v>
      </c>
      <c r="U22" s="86">
        <f t="shared" si="7"/>
        <v>5.2328932390321927E-4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投入係数表!Y23</f>
        <v>8.4500196294703782E-3</v>
      </c>
      <c r="E23" s="77">
        <f t="shared" si="0"/>
        <v>0.84500196294703778</v>
      </c>
      <c r="F23" s="76">
        <f>分析係数表!C26</f>
        <v>9.1946569835300251E-2</v>
      </c>
      <c r="G23" s="77">
        <f t="shared" si="1"/>
        <v>7.76950319970756E-2</v>
      </c>
      <c r="H23" s="77">
        <v>8.1798879186481682E-2</v>
      </c>
      <c r="I23" s="77">
        <f t="shared" si="2"/>
        <v>8.1798879186481682E-2</v>
      </c>
      <c r="J23" s="76">
        <f>分析係数表!G26</f>
        <v>0.19627813403747013</v>
      </c>
      <c r="K23" s="78">
        <f t="shared" si="3"/>
        <v>1.6055331373079077E-2</v>
      </c>
      <c r="L23" s="79"/>
      <c r="M23" s="80"/>
      <c r="N23" s="81">
        <f>分析係数表!H26</f>
        <v>9.5289829531553863E-3</v>
      </c>
      <c r="O23" s="82">
        <f t="shared" si="4"/>
        <v>0.2447900841330759</v>
      </c>
      <c r="P23" s="76">
        <f>分析係数表!C26</f>
        <v>9.1946569835300251E-2</v>
      </c>
      <c r="Q23" s="82">
        <f t="shared" si="5"/>
        <v>2.2507608565730888E-2</v>
      </c>
      <c r="R23" s="83">
        <v>2.3495319556439166E-2</v>
      </c>
      <c r="S23" s="84">
        <f t="shared" si="6"/>
        <v>0.10529419874292084</v>
      </c>
      <c r="T23" s="85">
        <f>分析係数表!F26</f>
        <v>0.33471645919778698</v>
      </c>
      <c r="U23" s="86">
        <f t="shared" si="7"/>
        <v>3.5243701377298535E-2</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投入係数表!Y24</f>
        <v>1.7573049671907423E-3</v>
      </c>
      <c r="E24" s="77">
        <f t="shared" si="0"/>
        <v>0.17573049671907423</v>
      </c>
      <c r="F24" s="76">
        <f>分析係数表!C27</f>
        <v>2.4623475974181241E-2</v>
      </c>
      <c r="G24" s="77">
        <f t="shared" si="1"/>
        <v>4.3270956638930599E-3</v>
      </c>
      <c r="H24" s="77">
        <v>4.5333261354889003E-3</v>
      </c>
      <c r="I24" s="77">
        <f t="shared" si="2"/>
        <v>4.5333261354889003E-3</v>
      </c>
      <c r="J24" s="76">
        <f>分析係数表!G27</f>
        <v>0.16949152542372881</v>
      </c>
      <c r="K24" s="78">
        <f t="shared" si="3"/>
        <v>7.6836036194727125E-4</v>
      </c>
      <c r="L24" s="79"/>
      <c r="M24" s="80"/>
      <c r="N24" s="81">
        <f>分析係数表!H27</f>
        <v>1.0092926243681554E-2</v>
      </c>
      <c r="O24" s="82">
        <f t="shared" si="4"/>
        <v>0.259277225752788</v>
      </c>
      <c r="P24" s="76">
        <f>分析係数表!C27</f>
        <v>2.4623475974181241E-2</v>
      </c>
      <c r="Q24" s="82">
        <f t="shared" si="5"/>
        <v>6.3843065389761408E-3</v>
      </c>
      <c r="R24" s="83">
        <v>6.4507752785898194E-3</v>
      </c>
      <c r="S24" s="84">
        <f t="shared" si="6"/>
        <v>1.0984101414078719E-2</v>
      </c>
      <c r="T24" s="85">
        <f>分析係数表!F27</f>
        <v>0.31826741996233521</v>
      </c>
      <c r="U24" s="86">
        <f t="shared" si="7"/>
        <v>3.4958816176634717E-3</v>
      </c>
      <c r="V24" s="87">
        <f>分析係数表!D27</f>
        <v>0</v>
      </c>
      <c r="W24" s="167">
        <f t="shared" si="8"/>
        <v>0</v>
      </c>
      <c r="X24" s="76">
        <f>分析係数表!E27</f>
        <v>0</v>
      </c>
      <c r="Y24" s="166">
        <f t="shared" si="9"/>
        <v>0</v>
      </c>
    </row>
    <row r="25" spans="1:25" x14ac:dyDescent="0.2">
      <c r="A25" s="6" t="s">
        <v>13</v>
      </c>
      <c r="B25" s="5" t="s">
        <v>192</v>
      </c>
      <c r="C25" s="90"/>
      <c r="D25" s="76">
        <f>投入係数表!Y25</f>
        <v>0</v>
      </c>
      <c r="E25" s="77">
        <f t="shared" si="0"/>
        <v>0</v>
      </c>
      <c r="F25" s="76">
        <f>分析係数表!C28</f>
        <v>0.10144304574762053</v>
      </c>
      <c r="G25" s="77">
        <f t="shared" si="1"/>
        <v>0</v>
      </c>
      <c r="H25" s="77">
        <v>1.209391826590149E-2</v>
      </c>
      <c r="I25" s="77">
        <f t="shared" si="2"/>
        <v>1.209391826590149E-2</v>
      </c>
      <c r="J25" s="76">
        <f>分析係数表!G28</f>
        <v>0.12483493265252223</v>
      </c>
      <c r="K25" s="78">
        <f t="shared" si="3"/>
        <v>1.5097434722289209E-3</v>
      </c>
      <c r="L25" s="79"/>
      <c r="M25" s="80"/>
      <c r="N25" s="81">
        <f>分析係数表!H28</f>
        <v>1.8805020753942421E-2</v>
      </c>
      <c r="O25" s="82">
        <f t="shared" si="4"/>
        <v>0.48308225915731046</v>
      </c>
      <c r="P25" s="76">
        <f>分析係数表!C28</f>
        <v>0.10144304574762053</v>
      </c>
      <c r="Q25" s="82">
        <f t="shared" si="5"/>
        <v>4.9005335715558922E-2</v>
      </c>
      <c r="R25" s="83">
        <v>5.3328657810286124E-2</v>
      </c>
      <c r="S25" s="84">
        <f t="shared" si="6"/>
        <v>6.5422576076187622E-2</v>
      </c>
      <c r="T25" s="85">
        <f>分析係数表!F28</f>
        <v>0.21348710273791707</v>
      </c>
      <c r="U25" s="86">
        <f t="shared" si="7"/>
        <v>1.3966876220156263E-2</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投入係数表!Y26</f>
        <v>3.308967863752781E-3</v>
      </c>
      <c r="E26" s="77">
        <f t="shared" si="0"/>
        <v>0.33089678637527808</v>
      </c>
      <c r="F26" s="76">
        <f>分析係数表!C29</f>
        <v>0.10401376146788988</v>
      </c>
      <c r="G26" s="77">
        <f t="shared" si="1"/>
        <v>3.441781940852949E-2</v>
      </c>
      <c r="H26" s="77">
        <v>5.3601093829875511E-2</v>
      </c>
      <c r="I26" s="77">
        <f t="shared" si="2"/>
        <v>5.3601093829875511E-2</v>
      </c>
      <c r="J26" s="76">
        <f>分析係数表!G29</f>
        <v>0.26193840067815766</v>
      </c>
      <c r="K26" s="78">
        <f t="shared" si="3"/>
        <v>1.4040184792397456E-2</v>
      </c>
      <c r="L26" s="79"/>
      <c r="M26" s="80"/>
      <c r="N26" s="81">
        <f>分析係数表!H29</f>
        <v>9.1640784710502205E-3</v>
      </c>
      <c r="O26" s="82">
        <f t="shared" si="4"/>
        <v>0.23541605132032106</v>
      </c>
      <c r="P26" s="76">
        <f>分析係数表!C29</f>
        <v>0.10401376146788988</v>
      </c>
      <c r="Q26" s="82">
        <f t="shared" si="5"/>
        <v>2.4486509007744395E-2</v>
      </c>
      <c r="R26" s="83">
        <v>3.397339674251941E-2</v>
      </c>
      <c r="S26" s="84">
        <f t="shared" si="6"/>
        <v>8.7574490572394914E-2</v>
      </c>
      <c r="T26" s="85">
        <f>分析係数表!F29</f>
        <v>0.46764622774795139</v>
      </c>
      <c r="U26" s="86">
        <f t="shared" si="7"/>
        <v>4.0953880163129015E-2</v>
      </c>
      <c r="V26" s="87">
        <f>分析係数表!D29</f>
        <v>9.155128567391918E-2</v>
      </c>
      <c r="W26" s="167">
        <f t="shared" si="8"/>
        <v>0</v>
      </c>
      <c r="X26" s="76">
        <f>分析係数表!E29</f>
        <v>6.8946029951963833E-2</v>
      </c>
      <c r="Y26" s="166">
        <f t="shared" si="9"/>
        <v>0</v>
      </c>
    </row>
    <row r="27" spans="1:25" x14ac:dyDescent="0.2">
      <c r="A27" s="6" t="s">
        <v>15</v>
      </c>
      <c r="B27" s="5" t="s">
        <v>36</v>
      </c>
      <c r="C27" s="75">
        <f>最終需要_まとめ!C28</f>
        <v>100</v>
      </c>
      <c r="D27" s="76">
        <f>投入係数表!Y27</f>
        <v>6.730104129666673E-4</v>
      </c>
      <c r="E27" s="77">
        <f t="shared" si="0"/>
        <v>6.7301041296666725E-2</v>
      </c>
      <c r="F27" s="76">
        <f>分析係数表!C30</f>
        <v>1</v>
      </c>
      <c r="G27" s="77">
        <f t="shared" si="1"/>
        <v>6.7301041296666725E-2</v>
      </c>
      <c r="H27" s="77">
        <v>0.1474472058748211</v>
      </c>
      <c r="I27" s="77">
        <f t="shared" si="2"/>
        <v>100.14744720587483</v>
      </c>
      <c r="J27" s="76">
        <f>分析係数表!G30</f>
        <v>0.34450655250415957</v>
      </c>
      <c r="K27" s="78">
        <f t="shared" si="3"/>
        <v>34.501451778988262</v>
      </c>
      <c r="L27" s="79"/>
      <c r="M27" s="80"/>
      <c r="N27" s="81">
        <f>分析係数表!H30</f>
        <v>0</v>
      </c>
      <c r="O27" s="82">
        <f t="shared" si="4"/>
        <v>0</v>
      </c>
      <c r="P27" s="76">
        <f>分析係数表!C30</f>
        <v>1</v>
      </c>
      <c r="Q27" s="82">
        <f t="shared" si="5"/>
        <v>0</v>
      </c>
      <c r="R27" s="83">
        <v>9.7135040695037214E-2</v>
      </c>
      <c r="S27" s="84">
        <f t="shared" si="6"/>
        <v>100.24458224656986</v>
      </c>
      <c r="T27" s="85">
        <f>分析係数表!F30</f>
        <v>0.44048531528668372</v>
      </c>
      <c r="U27" s="86">
        <f t="shared" si="7"/>
        <v>44.156266416662227</v>
      </c>
      <c r="V27" s="87">
        <f>分析係数表!D30</f>
        <v>7.9190891925744522E-2</v>
      </c>
      <c r="W27" s="167">
        <f t="shared" si="8"/>
        <v>8</v>
      </c>
      <c r="X27" s="76">
        <f>分析係数表!E30</f>
        <v>6.0327905628984317E-2</v>
      </c>
      <c r="Y27" s="166">
        <f t="shared" si="9"/>
        <v>6</v>
      </c>
    </row>
    <row r="28" spans="1:25" x14ac:dyDescent="0.2">
      <c r="A28" s="6" t="s">
        <v>16</v>
      </c>
      <c r="B28" s="5" t="s">
        <v>193</v>
      </c>
      <c r="C28" s="90"/>
      <c r="D28" s="76">
        <f>投入係数表!Y28</f>
        <v>3.1967994615916696E-3</v>
      </c>
      <c r="E28" s="77">
        <f t="shared" si="0"/>
        <v>0.31967994615916695</v>
      </c>
      <c r="F28" s="76">
        <f>分析係数表!C31</f>
        <v>0.93997640825324391</v>
      </c>
      <c r="G28" s="77">
        <f t="shared" si="1"/>
        <v>0.30049160758128413</v>
      </c>
      <c r="H28" s="77">
        <v>0.87045771978535202</v>
      </c>
      <c r="I28" s="77">
        <f t="shared" si="2"/>
        <v>0.87045771978535202</v>
      </c>
      <c r="J28" s="76">
        <f>分析係数表!G31</f>
        <v>7.0890110114609078E-2</v>
      </c>
      <c r="K28" s="78">
        <f t="shared" si="3"/>
        <v>6.1706843605695137E-2</v>
      </c>
      <c r="L28" s="79"/>
      <c r="M28" s="80"/>
      <c r="N28" s="81">
        <f>分析係数表!H31</f>
        <v>0.11755729622365327</v>
      </c>
      <c r="O28" s="82">
        <f t="shared" si="4"/>
        <v>3.019929889109096</v>
      </c>
      <c r="P28" s="76">
        <f>分析係数表!C31</f>
        <v>0.93997640825324391</v>
      </c>
      <c r="Q28" s="82">
        <f t="shared" si="5"/>
        <v>2.8386628503413851</v>
      </c>
      <c r="R28" s="83">
        <v>3.2737146251931026</v>
      </c>
      <c r="S28" s="84">
        <f t="shared" si="6"/>
        <v>4.1441723449784549</v>
      </c>
      <c r="T28" s="85">
        <f>分析係数表!F31</f>
        <v>0.34466485525751295</v>
      </c>
      <c r="U28" s="86">
        <f t="shared" si="7"/>
        <v>1.4283505614441872</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投入係数表!Y29</f>
        <v>7.6648408143425995E-4</v>
      </c>
      <c r="E29" s="77">
        <f t="shared" si="0"/>
        <v>7.6648408143425995E-2</v>
      </c>
      <c r="F29" s="76">
        <f>分析係数表!C32</f>
        <v>1</v>
      </c>
      <c r="G29" s="77">
        <f t="shared" si="1"/>
        <v>7.6648408143425995E-2</v>
      </c>
      <c r="H29" s="77">
        <v>0.11268018075457935</v>
      </c>
      <c r="I29" s="77">
        <f t="shared" si="2"/>
        <v>0.11268018075457935</v>
      </c>
      <c r="J29" s="76">
        <f>分析係数表!G32</f>
        <v>0.14022787028921999</v>
      </c>
      <c r="K29" s="78">
        <f t="shared" si="3"/>
        <v>1.5800901771019015E-2</v>
      </c>
      <c r="L29" s="79"/>
      <c r="M29" s="80"/>
      <c r="N29" s="81">
        <f>分析係数表!H32</f>
        <v>5.7721254442090076E-3</v>
      </c>
      <c r="O29" s="82">
        <f t="shared" si="4"/>
        <v>0.14828015540175879</v>
      </c>
      <c r="P29" s="76">
        <f>分析係数表!C32</f>
        <v>1</v>
      </c>
      <c r="Q29" s="82">
        <f t="shared" si="5"/>
        <v>0.14828015540175879</v>
      </c>
      <c r="R29" s="83">
        <v>0.19392784461345974</v>
      </c>
      <c r="S29" s="84">
        <f t="shared" si="6"/>
        <v>0.30660802536803911</v>
      </c>
      <c r="T29" s="85">
        <f>分析係数表!F32</f>
        <v>0.48261758691206547</v>
      </c>
      <c r="U29" s="86">
        <f t="shared" si="7"/>
        <v>0.14797442533099639</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投入係数表!Y30</f>
        <v>2.0003365052064835E-3</v>
      </c>
      <c r="E30" s="77">
        <f t="shared" si="0"/>
        <v>0.20003365052064837</v>
      </c>
      <c r="F30" s="76">
        <f>分析係数表!C33</f>
        <v>0.67109402306885713</v>
      </c>
      <c r="G30" s="77">
        <f t="shared" si="1"/>
        <v>0.1342413872770517</v>
      </c>
      <c r="H30" s="77">
        <v>0.15924053053266593</v>
      </c>
      <c r="I30" s="77">
        <f t="shared" si="2"/>
        <v>0.15924053053266593</v>
      </c>
      <c r="J30" s="76">
        <f>分析係数表!G33</f>
        <v>0.50883575883575882</v>
      </c>
      <c r="K30" s="78">
        <f t="shared" si="3"/>
        <v>8.1027276190997893E-2</v>
      </c>
      <c r="L30" s="79"/>
      <c r="M30" s="80"/>
      <c r="N30" s="81">
        <f>分析係数表!H33</f>
        <v>8.6664814499977198E-4</v>
      </c>
      <c r="O30" s="82">
        <f t="shared" si="4"/>
        <v>2.2263327930292807E-2</v>
      </c>
      <c r="P30" s="76">
        <f>分析係数表!C33</f>
        <v>0.67109402306885713</v>
      </c>
      <c r="Q30" s="82">
        <f t="shared" si="5"/>
        <v>1.4940786307641453E-2</v>
      </c>
      <c r="R30" s="83">
        <v>6.4687430154463363E-2</v>
      </c>
      <c r="S30" s="84">
        <f t="shared" si="6"/>
        <v>0.22392796068712928</v>
      </c>
      <c r="T30" s="85">
        <f>分析係数表!F33</f>
        <v>0.64656964656964655</v>
      </c>
      <c r="U30" s="86">
        <f t="shared" si="7"/>
        <v>0.14478502239853888</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投入係数表!Y31</f>
        <v>5.90005795367445E-2</v>
      </c>
      <c r="E31" s="77">
        <f t="shared" si="0"/>
        <v>5.90005795367445</v>
      </c>
      <c r="F31" s="76">
        <f>分析係数表!C34</f>
        <v>0.15699510206111233</v>
      </c>
      <c r="G31" s="77">
        <f t="shared" si="1"/>
        <v>0.92628020060359784</v>
      </c>
      <c r="H31" s="77">
        <v>1.0201690663429777</v>
      </c>
      <c r="I31" s="77">
        <f t="shared" si="2"/>
        <v>1.0201690663429777</v>
      </c>
      <c r="J31" s="76">
        <f>分析係数表!G34</f>
        <v>0.42474206923151092</v>
      </c>
      <c r="K31" s="78">
        <f t="shared" si="3"/>
        <v>0.4333087202044949</v>
      </c>
      <c r="L31" s="79"/>
      <c r="M31" s="80"/>
      <c r="N31" s="81">
        <f>分析係数表!H34</f>
        <v>0.14441094879311989</v>
      </c>
      <c r="O31" s="82">
        <f t="shared" si="4"/>
        <v>3.7097734856477378</v>
      </c>
      <c r="P31" s="76">
        <f>分析係数表!C34</f>
        <v>0.15699510206111233</v>
      </c>
      <c r="Q31" s="82">
        <f t="shared" si="5"/>
        <v>0.58241626700287508</v>
      </c>
      <c r="R31" s="83">
        <v>0.63272658335593046</v>
      </c>
      <c r="S31" s="84">
        <f t="shared" si="6"/>
        <v>1.652895649698908</v>
      </c>
      <c r="T31" s="85">
        <f>分析係数表!F34</f>
        <v>0.69954681322919676</v>
      </c>
      <c r="U31" s="86">
        <f t="shared" si="7"/>
        <v>1.1562778843472739</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投入係数表!Y32</f>
        <v>1.2562861042044456E-2</v>
      </c>
      <c r="E32" s="77">
        <f t="shared" si="0"/>
        <v>1.2562861042044455</v>
      </c>
      <c r="F32" s="76">
        <f>分析係数表!C35</f>
        <v>0.39629748357108507</v>
      </c>
      <c r="G32" s="77">
        <f t="shared" si="1"/>
        <v>0.49786302174154373</v>
      </c>
      <c r="H32" s="77">
        <v>0.59198465682131074</v>
      </c>
      <c r="I32" s="77">
        <f t="shared" si="2"/>
        <v>0.59198465682131074</v>
      </c>
      <c r="J32" s="76">
        <f>分析係数表!G35</f>
        <v>0.3138388625592417</v>
      </c>
      <c r="K32" s="78">
        <f t="shared" si="3"/>
        <v>0.18578779134932322</v>
      </c>
      <c r="L32" s="79"/>
      <c r="M32" s="80"/>
      <c r="N32" s="81">
        <f>分析係数表!H35</f>
        <v>5.4188315592617317E-2</v>
      </c>
      <c r="O32" s="82">
        <f t="shared" si="4"/>
        <v>1.3920438726940976</v>
      </c>
      <c r="P32" s="76">
        <f>分析係数表!C35</f>
        <v>0.39629748357108507</v>
      </c>
      <c r="Q32" s="82">
        <f t="shared" si="5"/>
        <v>0.55166348376921881</v>
      </c>
      <c r="R32" s="83">
        <v>0.72907247917497331</v>
      </c>
      <c r="S32" s="84">
        <f t="shared" si="6"/>
        <v>1.3210571359962842</v>
      </c>
      <c r="T32" s="85">
        <f>分析係数表!F35</f>
        <v>0.64417061611374404</v>
      </c>
      <c r="U32" s="86">
        <f t="shared" si="7"/>
        <v>0.85098618921618452</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投入係数表!Y33</f>
        <v>3.4398309996074108E-3</v>
      </c>
      <c r="E33" s="77">
        <f t="shared" si="0"/>
        <v>0.34398309996074106</v>
      </c>
      <c r="F33" s="76">
        <f>分析係数表!C36</f>
        <v>0.84710123832769779</v>
      </c>
      <c r="G33" s="77">
        <f t="shared" si="1"/>
        <v>0.29138850994054399</v>
      </c>
      <c r="H33" s="77">
        <v>0.40935709889245947</v>
      </c>
      <c r="I33" s="77">
        <f t="shared" si="2"/>
        <v>0.40935709889245947</v>
      </c>
      <c r="J33" s="76">
        <f>分析係数表!G36</f>
        <v>4.8807645912591631E-2</v>
      </c>
      <c r="K33" s="78">
        <f t="shared" si="3"/>
        <v>1.9979756334548918E-2</v>
      </c>
      <c r="L33" s="79"/>
      <c r="M33" s="80"/>
      <c r="N33" s="81">
        <f>分析係数表!H36</f>
        <v>0.16462168113153564</v>
      </c>
      <c r="O33" s="82">
        <f t="shared" si="4"/>
        <v>4.2289670757541842</v>
      </c>
      <c r="P33" s="76">
        <f>分析係数表!C36</f>
        <v>0.84710123832769779</v>
      </c>
      <c r="Q33" s="82">
        <f t="shared" si="5"/>
        <v>3.5823632467184323</v>
      </c>
      <c r="R33" s="83">
        <v>3.7187132218350532</v>
      </c>
      <c r="S33" s="84">
        <f t="shared" si="6"/>
        <v>4.1280703207275122</v>
      </c>
      <c r="T33" s="85">
        <f>分析係数表!F36</f>
        <v>0.84954068850329401</v>
      </c>
      <c r="U33" s="86">
        <f t="shared" si="7"/>
        <v>3.5069637024608644</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投入係数表!Y34</f>
        <v>2.643435344263521E-2</v>
      </c>
      <c r="E34" s="77">
        <f t="shared" si="0"/>
        <v>2.643435344263521</v>
      </c>
      <c r="F34" s="76">
        <f>分析係数表!C37</f>
        <v>0.28253997483350213</v>
      </c>
      <c r="G34" s="77">
        <f t="shared" si="1"/>
        <v>0.74687615564220522</v>
      </c>
      <c r="H34" s="77">
        <v>0.90379551454966545</v>
      </c>
      <c r="I34" s="77">
        <f t="shared" si="2"/>
        <v>0.90379551454966545</v>
      </c>
      <c r="J34" s="76">
        <f>分析係数表!G37</f>
        <v>0.45113451763349577</v>
      </c>
      <c r="K34" s="78">
        <f t="shared" si="3"/>
        <v>0.40773335349568041</v>
      </c>
      <c r="L34" s="79"/>
      <c r="M34" s="80"/>
      <c r="N34" s="81">
        <f>分析係数表!H37</f>
        <v>4.3875617331304247E-2</v>
      </c>
      <c r="O34" s="82">
        <f t="shared" si="4"/>
        <v>1.1271209226336278</v>
      </c>
      <c r="P34" s="76">
        <f>分析係数表!C37</f>
        <v>0.28253997483350213</v>
      </c>
      <c r="Q34" s="82">
        <f t="shared" si="5"/>
        <v>0.31845671711521889</v>
      </c>
      <c r="R34" s="83">
        <v>0.39124348814360849</v>
      </c>
      <c r="S34" s="84">
        <f t="shared" si="6"/>
        <v>1.2950390026932739</v>
      </c>
      <c r="T34" s="85">
        <f>分析係数表!F37</f>
        <v>0.69774144526541948</v>
      </c>
      <c r="U34" s="86">
        <f t="shared" si="7"/>
        <v>0.90360238541429239</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投入係数表!Y35</f>
        <v>8.5247985642444516E-3</v>
      </c>
      <c r="E35" s="77">
        <f t="shared" si="0"/>
        <v>0.85247985642444513</v>
      </c>
      <c r="F35" s="76">
        <f>分析係数表!C38</f>
        <v>4.1342922192909581E-2</v>
      </c>
      <c r="G35" s="77">
        <f t="shared" si="1"/>
        <v>3.5244008375178569E-2</v>
      </c>
      <c r="H35" s="77">
        <v>5.2456933771407088E-2</v>
      </c>
      <c r="I35" s="77">
        <f t="shared" si="2"/>
        <v>5.2456933771407088E-2</v>
      </c>
      <c r="J35" s="76">
        <f>分析係数表!G38</f>
        <v>0.30500268961807425</v>
      </c>
      <c r="K35" s="78">
        <f t="shared" si="3"/>
        <v>1.5999505889396352E-2</v>
      </c>
      <c r="L35" s="79"/>
      <c r="M35" s="80"/>
      <c r="N35" s="81">
        <f>分析係数表!H38</f>
        <v>3.9185765407884425E-2</v>
      </c>
      <c r="O35" s="82">
        <f t="shared" si="4"/>
        <v>1.0066432963696987</v>
      </c>
      <c r="P35" s="76">
        <f>分析係数表!C38</f>
        <v>4.1342922192909581E-2</v>
      </c>
      <c r="Q35" s="82">
        <f t="shared" si="5"/>
        <v>4.1617575477826477E-2</v>
      </c>
      <c r="R35" s="83">
        <v>5.0425029725293988E-2</v>
      </c>
      <c r="S35" s="84">
        <f t="shared" si="6"/>
        <v>0.10288196349670108</v>
      </c>
      <c r="T35" s="85">
        <f>分析係数表!F38</f>
        <v>0.49596557288864979</v>
      </c>
      <c r="U35" s="86">
        <f t="shared" si="7"/>
        <v>5.1025911965550501E-2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投入係数表!Y36</f>
        <v>0</v>
      </c>
      <c r="E36" s="77">
        <f t="shared" si="0"/>
        <v>0</v>
      </c>
      <c r="F36" s="76">
        <f>分析係数表!C39</f>
        <v>1</v>
      </c>
      <c r="G36" s="77">
        <f t="shared" si="1"/>
        <v>0</v>
      </c>
      <c r="H36" s="77">
        <v>6.1992187015417824E-2</v>
      </c>
      <c r="I36" s="77">
        <f t="shared" si="2"/>
        <v>6.1992187015417824E-2</v>
      </c>
      <c r="J36" s="76">
        <f>分析係数表!G39</f>
        <v>0.35079793048167313</v>
      </c>
      <c r="K36" s="78">
        <f t="shared" si="3"/>
        <v>2.1746730911041422E-2</v>
      </c>
      <c r="L36" s="79"/>
      <c r="M36" s="80"/>
      <c r="N36" s="81">
        <f>分析係数表!H39</f>
        <v>3.4624459381569837E-3</v>
      </c>
      <c r="O36" s="82">
        <f t="shared" si="4"/>
        <v>8.8946788621026285E-2</v>
      </c>
      <c r="P36" s="76">
        <f>分析係数表!C39</f>
        <v>1</v>
      </c>
      <c r="Q36" s="82">
        <f t="shared" si="5"/>
        <v>8.8946788621026285E-2</v>
      </c>
      <c r="R36" s="83">
        <v>0.1102691066397871</v>
      </c>
      <c r="S36" s="84">
        <f t="shared" si="6"/>
        <v>0.17226129365520493</v>
      </c>
      <c r="T36" s="85">
        <f>分析係数表!F39</f>
        <v>0.70145012023609998</v>
      </c>
      <c r="U36" s="86">
        <f t="shared" si="7"/>
        <v>0.12083270514646963</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投入係数表!Y37</f>
        <v>1.4955786954814828E-4</v>
      </c>
      <c r="E37" s="77">
        <f t="shared" si="0"/>
        <v>1.4955786954814828E-2</v>
      </c>
      <c r="F37" s="76">
        <f>分析係数表!C40</f>
        <v>0.65368852459016391</v>
      </c>
      <c r="G37" s="77">
        <f t="shared" si="1"/>
        <v>9.7764263085777254E-3</v>
      </c>
      <c r="H37" s="77">
        <v>1.279761902217713E-2</v>
      </c>
      <c r="I37" s="77">
        <f t="shared" si="2"/>
        <v>1.279761902217713E-2</v>
      </c>
      <c r="J37" s="76">
        <f>分析係数表!G40</f>
        <v>0.54296393832561696</v>
      </c>
      <c r="K37" s="78">
        <f t="shared" si="3"/>
        <v>6.9486456254721253E-3</v>
      </c>
      <c r="L37" s="79"/>
      <c r="M37" s="80"/>
      <c r="N37" s="81">
        <f>分析係数表!H40</f>
        <v>2.8732081323939809E-2</v>
      </c>
      <c r="O37" s="82">
        <f t="shared" si="4"/>
        <v>0.73809856090430082</v>
      </c>
      <c r="P37" s="76">
        <f>分析係数表!C40</f>
        <v>0.65368852459016391</v>
      </c>
      <c r="Q37" s="82">
        <f t="shared" si="5"/>
        <v>0.48248655927965561</v>
      </c>
      <c r="R37" s="83">
        <v>0.48327075241499029</v>
      </c>
      <c r="S37" s="84">
        <f t="shared" si="6"/>
        <v>0.49606837143716742</v>
      </c>
      <c r="T37" s="85">
        <f>分析係数表!F40</f>
        <v>0.73971031729176395</v>
      </c>
      <c r="U37" s="86">
        <f t="shared" si="7"/>
        <v>0.3669468924341957</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投入係数表!Y38</f>
        <v>0</v>
      </c>
      <c r="E38" s="77">
        <f t="shared" si="0"/>
        <v>0</v>
      </c>
      <c r="F38" s="76">
        <f>分析係数表!C41</f>
        <v>0.74623649477748177</v>
      </c>
      <c r="G38" s="77">
        <f t="shared" si="1"/>
        <v>0</v>
      </c>
      <c r="H38" s="77">
        <v>1.2085618110740453E-3</v>
      </c>
      <c r="I38" s="77">
        <f t="shared" si="2"/>
        <v>1.2085618110740453E-3</v>
      </c>
      <c r="J38" s="76">
        <f>分析係数表!G41</f>
        <v>0.4504064389540704</v>
      </c>
      <c r="K38" s="78">
        <f t="shared" si="3"/>
        <v>5.4434402158174279E-4</v>
      </c>
      <c r="L38" s="79"/>
      <c r="M38" s="80"/>
      <c r="N38" s="81">
        <f>分析係数表!H41</f>
        <v>4.8308377460513606E-2</v>
      </c>
      <c r="O38" s="82">
        <f t="shared" si="4"/>
        <v>1.2409941166885703</v>
      </c>
      <c r="P38" s="76">
        <f>分析係数表!C41</f>
        <v>0.74623649477748177</v>
      </c>
      <c r="Q38" s="82">
        <f t="shared" si="5"/>
        <v>0.92607509967715584</v>
      </c>
      <c r="R38" s="83">
        <v>0.94110090236797106</v>
      </c>
      <c r="S38" s="84">
        <f t="shared" si="6"/>
        <v>0.94230946417904515</v>
      </c>
      <c r="T38" s="85">
        <f>分析係数表!F41</f>
        <v>0.55435870740399629</v>
      </c>
      <c r="U38" s="86">
        <f t="shared" si="7"/>
        <v>0.52237745653684786</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投入係数表!Y39</f>
        <v>7.1039988035370434E-4</v>
      </c>
      <c r="E39" s="77">
        <f>$C$27*D39</f>
        <v>7.1039988035370427E-2</v>
      </c>
      <c r="F39" s="76">
        <f>分析係数表!C42</f>
        <v>0.40538573508005826</v>
      </c>
      <c r="G39" s="77">
        <f>E39*F39</f>
        <v>2.8798597769797183E-2</v>
      </c>
      <c r="H39" s="77">
        <v>3.8707782731317614E-2</v>
      </c>
      <c r="I39" s="77">
        <f>C39+H39</f>
        <v>3.8707782731317614E-2</v>
      </c>
      <c r="J39" s="76">
        <f>分析係数表!G42</f>
        <v>0.48634204275534443</v>
      </c>
      <c r="K39" s="78">
        <f>I39*J39</f>
        <v>1.8825222124079055E-2</v>
      </c>
      <c r="L39" s="79"/>
      <c r="M39" s="80"/>
      <c r="N39" s="81">
        <f>分析係数表!H42</f>
        <v>1.1287159094207556E-2</v>
      </c>
      <c r="O39" s="82">
        <f t="shared" si="4"/>
        <v>0.2899558785945312</v>
      </c>
      <c r="P39" s="76">
        <f>分析係数表!C42</f>
        <v>0.40538573508005826</v>
      </c>
      <c r="Q39" s="82">
        <f>O39*P39</f>
        <v>0.11754397698482816</v>
      </c>
      <c r="R39" s="83">
        <v>0.12307583427865616</v>
      </c>
      <c r="S39" s="84">
        <f>I39+R39</f>
        <v>0.16178361700997379</v>
      </c>
      <c r="T39" s="85">
        <f>分析係数表!F42</f>
        <v>0.55819477434679332</v>
      </c>
      <c r="U39" s="86">
        <f>S39*T39</f>
        <v>9.0306769589890354E-2</v>
      </c>
      <c r="V39" s="87">
        <f>分析係数表!D42</f>
        <v>0.21199524940617578</v>
      </c>
      <c r="W39" s="167">
        <f>ROUND(S39*V39,0)</f>
        <v>0</v>
      </c>
      <c r="X39" s="76">
        <f>分析係数表!E42</f>
        <v>0.14608076009501186</v>
      </c>
      <c r="Y39" s="166">
        <f>ROUND(S39*X39,0)</f>
        <v>0</v>
      </c>
    </row>
    <row r="40" spans="1:25" x14ac:dyDescent="0.2">
      <c r="A40" s="6" t="s">
        <v>195</v>
      </c>
      <c r="B40" s="5" t="s">
        <v>41</v>
      </c>
      <c r="C40" s="90"/>
      <c r="D40" s="76">
        <f>投入係数表!Y40</f>
        <v>9.5567478641266759E-2</v>
      </c>
      <c r="E40" s="77">
        <f>$C$27*D40</f>
        <v>9.5567478641266757</v>
      </c>
      <c r="F40" s="76">
        <f>分析係数表!C43</f>
        <v>0.69968719053083295</v>
      </c>
      <c r="G40" s="77">
        <f>E40*F40</f>
        <v>6.6867340636623318</v>
      </c>
      <c r="H40" s="77">
        <v>8.0619875574790463</v>
      </c>
      <c r="I40" s="77">
        <f>C40+H40</f>
        <v>8.0619875574790463</v>
      </c>
      <c r="J40" s="76">
        <f>分析係数表!G43</f>
        <v>0.42616397779886694</v>
      </c>
      <c r="K40" s="78">
        <f>I40*J40</f>
        <v>3.4357286864602417</v>
      </c>
      <c r="L40" s="79"/>
      <c r="M40" s="80"/>
      <c r="N40" s="81">
        <f>分析係数表!H43</f>
        <v>3.1178600010781269E-2</v>
      </c>
      <c r="O40" s="82">
        <f t="shared" si="4"/>
        <v>0.80094718998981629</v>
      </c>
      <c r="P40" s="76">
        <f>分析係数表!C43</f>
        <v>0.69968719053083295</v>
      </c>
      <c r="Q40" s="82">
        <f>O40*P40</f>
        <v>0.56041248912753983</v>
      </c>
      <c r="R40" s="83">
        <v>1.1623039044721102</v>
      </c>
      <c r="S40" s="84">
        <f>I40+R40</f>
        <v>9.2242914619511573</v>
      </c>
      <c r="T40" s="85">
        <f>分析係数表!F43</f>
        <v>0.68219595663301991</v>
      </c>
      <c r="U40" s="86">
        <f>S40*T40</f>
        <v>6.2927743381475674</v>
      </c>
      <c r="V40" s="87">
        <f>分析係数表!D43</f>
        <v>0.16164840537198402</v>
      </c>
      <c r="W40" s="167">
        <f>ROUND(S40*V40,0)</f>
        <v>1</v>
      </c>
      <c r="X40" s="76">
        <f>分析係数表!E43</f>
        <v>0.1317976591033273</v>
      </c>
      <c r="Y40" s="166">
        <f>ROUND(S40*X40,0)</f>
        <v>1</v>
      </c>
    </row>
    <row r="41" spans="1:25" x14ac:dyDescent="0.2">
      <c r="A41" s="6" t="s">
        <v>341</v>
      </c>
      <c r="B41" s="5" t="s">
        <v>42</v>
      </c>
      <c r="C41" s="90"/>
      <c r="D41" s="76">
        <f>投入係数表!Y41</f>
        <v>2.4303153801574098E-4</v>
      </c>
      <c r="E41" s="77">
        <f>$C$27*D41</f>
        <v>2.4303153801574096E-2</v>
      </c>
      <c r="F41" s="76">
        <f>分析係数表!C44</f>
        <v>0.39267545462210851</v>
      </c>
      <c r="G41" s="77">
        <f>E41*F41</f>
        <v>9.5432519677841332E-3</v>
      </c>
      <c r="H41" s="77">
        <v>1.447798047588927E-2</v>
      </c>
      <c r="I41" s="77">
        <f>C41+H41</f>
        <v>1.447798047588927E-2</v>
      </c>
      <c r="J41" s="76">
        <f>分析係数表!G44</f>
        <v>0.27061110819189743</v>
      </c>
      <c r="K41" s="78">
        <f>I41*J41</f>
        <v>3.9179023409610502E-3</v>
      </c>
      <c r="L41" s="79"/>
      <c r="M41" s="80"/>
      <c r="N41" s="81">
        <f>分析係数表!H44</f>
        <v>0.10303160985076236</v>
      </c>
      <c r="O41" s="82">
        <f t="shared" si="4"/>
        <v>2.6467794693013653</v>
      </c>
      <c r="P41" s="76">
        <f>分析係数表!C44</f>
        <v>0.39267545462210851</v>
      </c>
      <c r="Q41" s="82">
        <f>O41*P41</f>
        <v>1.0393253313923767</v>
      </c>
      <c r="R41" s="83">
        <v>1.0528627174305174</v>
      </c>
      <c r="S41" s="84">
        <f>I41+R41</f>
        <v>1.0673406979064066</v>
      </c>
      <c r="T41" s="85">
        <f>分析係数表!F44</f>
        <v>0.47233461194892545</v>
      </c>
      <c r="U41" s="86">
        <f>S41*T41</f>
        <v>0.50414195436291787</v>
      </c>
      <c r="V41" s="87">
        <f>分析係数表!D44</f>
        <v>0.22804897272870581</v>
      </c>
      <c r="W41" s="167">
        <f>ROUND(S41*V41,0)</f>
        <v>0</v>
      </c>
      <c r="X41" s="76">
        <f>分析係数表!E44</f>
        <v>0.15248804581997794</v>
      </c>
      <c r="Y41" s="166">
        <f>ROUND(S41*X41,0)</f>
        <v>0</v>
      </c>
    </row>
    <row r="42" spans="1:25" x14ac:dyDescent="0.2">
      <c r="A42" s="6" t="s">
        <v>342</v>
      </c>
      <c r="B42" s="5" t="s">
        <v>279</v>
      </c>
      <c r="C42" s="90"/>
      <c r="D42" s="76">
        <f>投入係数表!Y42</f>
        <v>1.5516628965620385E-3</v>
      </c>
      <c r="E42" s="77">
        <f>$C$27*D42</f>
        <v>0.15516628965620385</v>
      </c>
      <c r="F42" s="76">
        <f>分析係数表!C45</f>
        <v>1</v>
      </c>
      <c r="G42" s="77">
        <f>E42*F42</f>
        <v>0.15516628965620385</v>
      </c>
      <c r="H42" s="77">
        <v>0.20914692141723684</v>
      </c>
      <c r="I42" s="77">
        <f>C42+H42</f>
        <v>0.20914692141723684</v>
      </c>
      <c r="J42" s="76">
        <f>分析係数表!G45</f>
        <v>0</v>
      </c>
      <c r="K42" s="78">
        <f>I42*J42</f>
        <v>0</v>
      </c>
      <c r="L42" s="79"/>
      <c r="M42" s="80"/>
      <c r="N42" s="81">
        <f>分析係数表!H45</f>
        <v>0</v>
      </c>
      <c r="O42" s="82">
        <f t="shared" si="4"/>
        <v>0</v>
      </c>
      <c r="P42" s="76">
        <f>分析係数表!C45</f>
        <v>1</v>
      </c>
      <c r="Q42" s="82">
        <f>O42*P42</f>
        <v>0</v>
      </c>
      <c r="R42" s="83">
        <v>2.6832778597586884E-2</v>
      </c>
      <c r="S42" s="84">
        <f>I42+R42</f>
        <v>0.23597970001482371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1.557271316670094E-2</v>
      </c>
      <c r="E43" s="77">
        <f>$C$27*D43</f>
        <v>1.557271316670094</v>
      </c>
      <c r="F43" s="76">
        <f>分析係数表!C46</f>
        <v>0.19269273551809707</v>
      </c>
      <c r="G43" s="77">
        <f>E43*F43</f>
        <v>0.30007486995302923</v>
      </c>
      <c r="H43" s="77">
        <v>0.32690739741541591</v>
      </c>
      <c r="I43" s="77">
        <f>C43+H43</f>
        <v>0.32690739741541591</v>
      </c>
      <c r="J43" s="76">
        <f>分析係数表!G46</f>
        <v>9.3043863535666807E-3</v>
      </c>
      <c r="K43" s="78">
        <f>I43*J43</f>
        <v>3.0416727273919952E-3</v>
      </c>
      <c r="L43" s="79"/>
      <c r="M43" s="80"/>
      <c r="N43" s="81">
        <f>分析係数表!H46</f>
        <v>2.0061453232099985E-2</v>
      </c>
      <c r="O43" s="82">
        <f t="shared" si="4"/>
        <v>0.51535875850122781</v>
      </c>
      <c r="P43" s="76">
        <f>分析係数表!C46</f>
        <v>0.19269273551809707</v>
      </c>
      <c r="Q43" s="82">
        <f>O43*P43</f>
        <v>9.9305888948811954E-2</v>
      </c>
      <c r="R43" s="83">
        <v>0.11244035459893258</v>
      </c>
      <c r="S43" s="84">
        <f>I43+R43</f>
        <v>0.4393477520143485</v>
      </c>
      <c r="T43" s="85">
        <f>分析係数表!F46</f>
        <v>0.3136907399202481</v>
      </c>
      <c r="U43" s="86">
        <f>S43*T43</f>
        <v>0.13781932141167866</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92">
        <f>投入係数表!Y44</f>
        <v>0.53878222504720419</v>
      </c>
      <c r="E44" s="91">
        <f>SUM(E5:E43)</f>
        <v>53.878222504720434</v>
      </c>
      <c r="F44" s="92">
        <f>分析係数表!C47</f>
        <v>0.36342947545192861</v>
      </c>
      <c r="G44" s="91">
        <f>SUM(G5:G43)</f>
        <v>17.814480286999224</v>
      </c>
      <c r="H44" s="91">
        <f>SUM(H5:H43)</f>
        <v>21.279163598723397</v>
      </c>
      <c r="I44" s="91">
        <f>SUM(I5:I43)</f>
        <v>121.27916359872341</v>
      </c>
      <c r="J44" s="92">
        <f>分析係数表!G47</f>
        <v>0.22147530218644357</v>
      </c>
      <c r="K44" s="93">
        <f>SUM(K5:K43)</f>
        <v>40.949528652264583</v>
      </c>
      <c r="L44" s="94">
        <f>最終需要_まとめ!$L$33</f>
        <v>0.62733333333333341</v>
      </c>
      <c r="M44" s="91">
        <f>K44*L44</f>
        <v>25.689004307853985</v>
      </c>
      <c r="N44" s="95">
        <f>分析係数表!H47</f>
        <v>1</v>
      </c>
      <c r="O44" s="96">
        <f>SUM(O5:O43)</f>
        <v>25.689004307853981</v>
      </c>
      <c r="P44" s="92">
        <f>分析係数表!C47</f>
        <v>0.36342947545192861</v>
      </c>
      <c r="Q44" s="96">
        <f>SUM(Q5:Q43)</f>
        <v>11.786807920069755</v>
      </c>
      <c r="R44" s="91">
        <f>SUM(R5:R43)</f>
        <v>13.683054829325341</v>
      </c>
      <c r="S44" s="97">
        <f>SUM(S5:S43)</f>
        <v>134.96221842804877</v>
      </c>
      <c r="T44" s="98">
        <f>分析係数表!F47</f>
        <v>0.45852567064717759</v>
      </c>
      <c r="U44" s="99">
        <f>SUM(U5:U43)</f>
        <v>64.044767904647713</v>
      </c>
      <c r="V44" s="100">
        <f>分析係数表!D47</f>
        <v>5.1302381010287716E-2</v>
      </c>
      <c r="W44" s="164">
        <f>SUM(W5:W43)</f>
        <v>9</v>
      </c>
      <c r="X44" s="92">
        <f>分析係数表!E47</f>
        <v>4.4653063209864535E-2</v>
      </c>
      <c r="Y44" s="165">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
        <v>488</v>
      </c>
      <c r="H1" s="401"/>
      <c r="I1" s="401"/>
    </row>
    <row r="2" spans="1:25" x14ac:dyDescent="0.2">
      <c r="B2" s="3" t="s">
        <v>293</v>
      </c>
      <c r="S2" s="3" t="s">
        <v>153</v>
      </c>
      <c r="U2" s="64" t="s">
        <v>210</v>
      </c>
      <c r="W2" s="3" t="s">
        <v>130</v>
      </c>
      <c r="Y2" s="3" t="s">
        <v>154</v>
      </c>
    </row>
    <row r="3" spans="1:25" ht="44" x14ac:dyDescent="0.2">
      <c r="B3" s="65"/>
      <c r="C3" s="66" t="s">
        <v>228</v>
      </c>
      <c r="D3" s="66" t="s">
        <v>315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1.2703197330175442E-2</v>
      </c>
      <c r="G5" s="77">
        <f t="shared" ref="G5:G38" si="1">E5*F5</f>
        <v>0</v>
      </c>
      <c r="H5" s="77">
        <f t="array" ref="H5:H43">MMULT(逆行列係数!C5:AO43,'24'!G5:G43)</f>
        <v>2.7155375663282267E-5</v>
      </c>
      <c r="I5" s="77">
        <f t="shared" ref="I5:I38" si="2">C5+H5</f>
        <v>2.7155375663282267E-5</v>
      </c>
      <c r="J5" s="76">
        <f>分析係数表!G8</f>
        <v>0.12096774193548387</v>
      </c>
      <c r="K5" s="78">
        <f t="shared" ref="K5:K38" si="3">I5*J5</f>
        <v>3.2849244753970484E-6</v>
      </c>
      <c r="L5" s="79" t="s">
        <v>184</v>
      </c>
      <c r="M5" s="80" t="s">
        <v>184</v>
      </c>
      <c r="N5" s="81">
        <f>分析係数表!H8</f>
        <v>1.0105366169207868E-2</v>
      </c>
      <c r="O5" s="82">
        <f t="shared" ref="O5:O43" si="4">$M$44*N5</f>
        <v>8.1263809416767349E-2</v>
      </c>
      <c r="P5" s="76">
        <f>分析係数表!C8</f>
        <v>1.2703197330175442E-2</v>
      </c>
      <c r="Q5" s="82">
        <f t="shared" ref="Q5:Q38" si="5">O5*P5</f>
        <v>1.0323102068229648E-3</v>
      </c>
      <c r="R5" s="83">
        <f t="array" ref="R5:R43">MMULT(逆行列係数!C5:AO43,'24'!Q5:Q43)</f>
        <v>1.3157707471192937E-3</v>
      </c>
      <c r="S5" s="84">
        <f t="shared" ref="S5:S38" si="6">I5+R5</f>
        <v>1.3429261227825759E-3</v>
      </c>
      <c r="T5" s="85">
        <f>分析係数表!F8</f>
        <v>0.45967741935483869</v>
      </c>
      <c r="U5" s="86">
        <f t="shared" ref="U5:U38" si="7">S5*T5</f>
        <v>6.1731281450489372E-4</v>
      </c>
      <c r="V5" s="87">
        <f>分析係数表!D8</f>
        <v>0.86693548387096775</v>
      </c>
      <c r="W5" s="167">
        <f t="shared" ref="W5:W38" si="8">ROUND(S5*V5,0)</f>
        <v>0</v>
      </c>
      <c r="X5" s="76">
        <f>分析係数表!E8</f>
        <v>0.59677419354838712</v>
      </c>
      <c r="Y5" s="166">
        <f t="shared" ref="Y5:Y38" si="9">ROUND(S5*X5,0)</f>
        <v>0</v>
      </c>
    </row>
    <row r="6" spans="1:25" x14ac:dyDescent="0.2">
      <c r="A6" s="6" t="s">
        <v>220</v>
      </c>
      <c r="B6" s="5" t="s">
        <v>266</v>
      </c>
      <c r="C6" s="90"/>
      <c r="D6" s="76">
        <f>投入係数表!Z6</f>
        <v>0</v>
      </c>
      <c r="E6" s="77">
        <f t="shared" si="0"/>
        <v>0</v>
      </c>
      <c r="F6" s="76">
        <f>分析係数表!C9</f>
        <v>3.6231884057971064E-2</v>
      </c>
      <c r="G6" s="77">
        <f t="shared" si="1"/>
        <v>0</v>
      </c>
      <c r="H6" s="77">
        <v>5.5210695231726316E-5</v>
      </c>
      <c r="I6" s="77">
        <f t="shared" si="2"/>
        <v>5.5210695231726316E-5</v>
      </c>
      <c r="J6" s="76">
        <f>分析係数表!G9</f>
        <v>0.3125</v>
      </c>
      <c r="K6" s="78">
        <f t="shared" si="3"/>
        <v>1.7253342259914473E-5</v>
      </c>
      <c r="L6" s="79"/>
      <c r="M6" s="80"/>
      <c r="N6" s="81">
        <f>分析係数表!H9</f>
        <v>5.3491679763143819E-4</v>
      </c>
      <c r="O6" s="82">
        <f t="shared" si="4"/>
        <v>4.3016132190246154E-3</v>
      </c>
      <c r="P6" s="76">
        <f>分析係数表!C9</f>
        <v>3.6231884057971064E-2</v>
      </c>
      <c r="Q6" s="82">
        <f t="shared" si="5"/>
        <v>1.5585555141393555E-4</v>
      </c>
      <c r="R6" s="83">
        <v>1.7889010669254474E-4</v>
      </c>
      <c r="S6" s="84">
        <f t="shared" si="6"/>
        <v>2.3410080192427105E-4</v>
      </c>
      <c r="T6" s="85">
        <f>分析係数表!F9</f>
        <v>0.8125</v>
      </c>
      <c r="U6" s="86">
        <f t="shared" si="7"/>
        <v>1.9020690156347023E-4</v>
      </c>
      <c r="V6" s="87">
        <f>分析係数表!D9</f>
        <v>0</v>
      </c>
      <c r="W6" s="167">
        <f t="shared" si="8"/>
        <v>0</v>
      </c>
      <c r="X6" s="76">
        <f>分析係数表!E9</f>
        <v>0</v>
      </c>
      <c r="Y6" s="166">
        <f t="shared" si="9"/>
        <v>0</v>
      </c>
    </row>
    <row r="7" spans="1:25" x14ac:dyDescent="0.2">
      <c r="A7" s="6" t="s">
        <v>221</v>
      </c>
      <c r="B7" s="5" t="s">
        <v>267</v>
      </c>
      <c r="C7" s="90"/>
      <c r="D7" s="76">
        <f>投入係数表!Z7</f>
        <v>0</v>
      </c>
      <c r="E7" s="77">
        <f t="shared" si="0"/>
        <v>0</v>
      </c>
      <c r="F7" s="76">
        <f>分析係数表!C10</f>
        <v>0.26183431952662717</v>
      </c>
      <c r="G7" s="77">
        <f t="shared" si="1"/>
        <v>0</v>
      </c>
      <c r="H7" s="77">
        <v>1.0223485583542852E-4</v>
      </c>
      <c r="I7" s="77">
        <f t="shared" si="2"/>
        <v>1.0223485583542852E-4</v>
      </c>
      <c r="J7" s="76">
        <f>分析係数表!G10</f>
        <v>0.17889908256880735</v>
      </c>
      <c r="K7" s="78">
        <f t="shared" si="3"/>
        <v>1.8289721915512443E-5</v>
      </c>
      <c r="L7" s="79"/>
      <c r="M7" s="80"/>
      <c r="N7" s="81">
        <f>分析係数表!H10</f>
        <v>1.0159272513155222E-3</v>
      </c>
      <c r="O7" s="82">
        <f t="shared" si="4"/>
        <v>8.1697305322560535E-3</v>
      </c>
      <c r="P7" s="76">
        <f>分析係数表!C10</f>
        <v>0.26183431952662717</v>
      </c>
      <c r="Q7" s="82">
        <f t="shared" si="5"/>
        <v>2.1391158346291735E-3</v>
      </c>
      <c r="R7" s="83">
        <v>3.2081069696771164E-3</v>
      </c>
      <c r="S7" s="84">
        <f t="shared" si="6"/>
        <v>3.3103418255125451E-3</v>
      </c>
      <c r="T7" s="85">
        <f>分析係数表!F10</f>
        <v>0.51834862385321101</v>
      </c>
      <c r="U7" s="86">
        <f t="shared" si="7"/>
        <v>1.7159111297381541E-3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投入係数表!Z8</f>
        <v>0.30039428793233774</v>
      </c>
      <c r="E8" s="77">
        <f t="shared" si="0"/>
        <v>30.039428793233775</v>
      </c>
      <c r="F8" s="76">
        <f>分析係数表!C11</f>
        <v>1.7921757268741234E-2</v>
      </c>
      <c r="G8" s="77">
        <f t="shared" si="1"/>
        <v>0.53835935132397217</v>
      </c>
      <c r="H8" s="77">
        <v>0.59994824331517771</v>
      </c>
      <c r="I8" s="77">
        <f t="shared" si="2"/>
        <v>0.59994824331517771</v>
      </c>
      <c r="J8" s="76">
        <f>分析係数表!G11</f>
        <v>0.34197730956239869</v>
      </c>
      <c r="K8" s="78">
        <f t="shared" si="3"/>
        <v>0.20516868612561182</v>
      </c>
      <c r="L8" s="79"/>
      <c r="M8" s="80"/>
      <c r="N8" s="81">
        <f>分析係数表!H11</f>
        <v>-1.6586567368416687E-5</v>
      </c>
      <c r="O8" s="82">
        <f t="shared" si="4"/>
        <v>-1.3338335562867025E-4</v>
      </c>
      <c r="P8" s="76">
        <f>分析係数表!C11</f>
        <v>1.7921757268741234E-2</v>
      </c>
      <c r="Q8" s="82">
        <f t="shared" si="5"/>
        <v>-2.3904641232672179E-6</v>
      </c>
      <c r="R8" s="83">
        <v>5.6264593301088624E-3</v>
      </c>
      <c r="S8" s="84">
        <f t="shared" si="6"/>
        <v>0.60557470264528657</v>
      </c>
      <c r="T8" s="85">
        <f>分析係数表!F11</f>
        <v>0.56401944894651534</v>
      </c>
      <c r="U8" s="86">
        <f t="shared" si="7"/>
        <v>0.34155591008194441</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投入係数表!Z9</f>
        <v>0</v>
      </c>
      <c r="E9" s="77">
        <f t="shared" si="0"/>
        <v>0</v>
      </c>
      <c r="F9" s="76">
        <f>分析係数表!C12</f>
        <v>0.1131360576170346</v>
      </c>
      <c r="G9" s="77">
        <f t="shared" si="1"/>
        <v>0</v>
      </c>
      <c r="H9" s="77">
        <v>2.7840854125553476E-4</v>
      </c>
      <c r="I9" s="77">
        <f t="shared" si="2"/>
        <v>2.7840854125553476E-4</v>
      </c>
      <c r="J9" s="76">
        <f>分析係数表!G12</f>
        <v>0.13242034500958361</v>
      </c>
      <c r="K9" s="78">
        <f t="shared" si="3"/>
        <v>3.6866955086672804E-5</v>
      </c>
      <c r="L9" s="79"/>
      <c r="M9" s="80"/>
      <c r="N9" s="81">
        <f>分析係数表!H12</f>
        <v>8.227352078918887E-2</v>
      </c>
      <c r="O9" s="82">
        <f t="shared" si="4"/>
        <v>0.66161478975711152</v>
      </c>
      <c r="P9" s="76">
        <f>分析係数表!C12</f>
        <v>0.1131360576170346</v>
      </c>
      <c r="Q9" s="82">
        <f t="shared" si="5"/>
        <v>7.4852488974242806E-2</v>
      </c>
      <c r="R9" s="83">
        <v>8.3549183968201407E-2</v>
      </c>
      <c r="S9" s="84">
        <f t="shared" si="6"/>
        <v>8.3827592509456941E-2</v>
      </c>
      <c r="T9" s="85">
        <f>分析係数表!F12</f>
        <v>0.36784355120975581</v>
      </c>
      <c r="U9" s="86">
        <f t="shared" si="7"/>
        <v>3.0835439318042966E-2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投入係数表!Z10</f>
        <v>8.1717706183987416E-5</v>
      </c>
      <c r="E10" s="77">
        <f t="shared" si="0"/>
        <v>8.171770618398742E-3</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0.1043391299405273</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投入係数表!Z11</f>
        <v>3.0439845553535314E-3</v>
      </c>
      <c r="E11" s="77">
        <f t="shared" si="0"/>
        <v>0.30439845553535316</v>
      </c>
      <c r="F11" s="76">
        <f>分析係数表!C14</f>
        <v>0.20006209251785156</v>
      </c>
      <c r="G11" s="77">
        <f t="shared" si="1"/>
        <v>6.0898591973604949E-2</v>
      </c>
      <c r="H11" s="77">
        <v>0.11237034704732839</v>
      </c>
      <c r="I11" s="77">
        <f t="shared" si="2"/>
        <v>0.11237034704732839</v>
      </c>
      <c r="J11" s="76">
        <f>分析係数表!G14</f>
        <v>0.15826840914802714</v>
      </c>
      <c r="K11" s="78">
        <f t="shared" si="3"/>
        <v>1.7784676062592372E-2</v>
      </c>
      <c r="L11" s="79"/>
      <c r="M11" s="80"/>
      <c r="N11" s="81">
        <f>分析係数表!H14</f>
        <v>1.0573936697365637E-3</v>
      </c>
      <c r="O11" s="82">
        <f t="shared" si="4"/>
        <v>8.5031889213277277E-3</v>
      </c>
      <c r="P11" s="76">
        <f>分析係数表!C14</f>
        <v>0.20006209251785156</v>
      </c>
      <c r="Q11" s="82">
        <f t="shared" si="5"/>
        <v>1.7011657686754383E-3</v>
      </c>
      <c r="R11" s="83">
        <v>8.1306094296174514E-3</v>
      </c>
      <c r="S11" s="84">
        <f t="shared" si="6"/>
        <v>0.12050095647694584</v>
      </c>
      <c r="T11" s="85">
        <f>分析係数表!F14</f>
        <v>0.29957275697411412</v>
      </c>
      <c r="U11" s="86">
        <f t="shared" si="7"/>
        <v>3.6098803749816395E-2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投入係数表!Z12</f>
        <v>3.6772967782794337E-4</v>
      </c>
      <c r="E12" s="77">
        <f t="shared" si="0"/>
        <v>3.677296778279434E-2</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6.0822810166673631E-2</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投入係数表!Z13</f>
        <v>5.6426076120043307E-2</v>
      </c>
      <c r="E13" s="77">
        <f t="shared" si="0"/>
        <v>5.6426076120043307</v>
      </c>
      <c r="F13" s="76">
        <f>分析係数表!C16</f>
        <v>4.6443435489973539E-2</v>
      </c>
      <c r="G13" s="77">
        <f t="shared" si="1"/>
        <v>0.26206208262335678</v>
      </c>
      <c r="H13" s="77">
        <v>0.29666026375163634</v>
      </c>
      <c r="I13" s="77">
        <f t="shared" si="2"/>
        <v>0.29666026375163634</v>
      </c>
      <c r="J13" s="76">
        <f>分析係数表!G16</f>
        <v>3.3687125057683433E-2</v>
      </c>
      <c r="K13" s="78">
        <f t="shared" si="3"/>
        <v>9.9936314046467252E-3</v>
      </c>
      <c r="L13" s="79"/>
      <c r="M13" s="80"/>
      <c r="N13" s="81">
        <f>分析係数表!H16</f>
        <v>1.5193295709469685E-2</v>
      </c>
      <c r="O13" s="82">
        <f t="shared" si="4"/>
        <v>0.12217915375586194</v>
      </c>
      <c r="P13" s="76">
        <f>分析係数表!C16</f>
        <v>4.6443435489973539E-2</v>
      </c>
      <c r="Q13" s="82">
        <f t="shared" si="5"/>
        <v>5.6744196456799323E-3</v>
      </c>
      <c r="R13" s="83">
        <v>9.0058788378530197E-3</v>
      </c>
      <c r="S13" s="84">
        <f t="shared" si="6"/>
        <v>0.30566614258948938</v>
      </c>
      <c r="T13" s="85">
        <f>分析係数表!F16</f>
        <v>0.28887863405629904</v>
      </c>
      <c r="U13" s="86">
        <f t="shared" si="7"/>
        <v>8.8300417748509621E-2</v>
      </c>
      <c r="V13" s="87">
        <f>分析係数表!D16</f>
        <v>0</v>
      </c>
      <c r="W13" s="167">
        <f t="shared" si="8"/>
        <v>0</v>
      </c>
      <c r="X13" s="76">
        <f>分析係数表!E16</f>
        <v>0</v>
      </c>
      <c r="Y13" s="166">
        <f t="shared" si="9"/>
        <v>0</v>
      </c>
    </row>
    <row r="14" spans="1:25" x14ac:dyDescent="0.2">
      <c r="A14" s="6" t="s">
        <v>2</v>
      </c>
      <c r="B14" s="5" t="s">
        <v>365</v>
      </c>
      <c r="C14" s="90"/>
      <c r="D14" s="76">
        <f>投入係数表!Z14</f>
        <v>0</v>
      </c>
      <c r="E14" s="77">
        <f t="shared" si="0"/>
        <v>0</v>
      </c>
      <c r="F14" s="76">
        <f>分析係数表!C17</f>
        <v>4.6514856984171016E-2</v>
      </c>
      <c r="G14" s="77">
        <f t="shared" si="1"/>
        <v>0</v>
      </c>
      <c r="H14" s="77">
        <v>4.6631984099295646E-3</v>
      </c>
      <c r="I14" s="77">
        <f t="shared" si="2"/>
        <v>4.6631984099295646E-3</v>
      </c>
      <c r="J14" s="76">
        <f>分析係数表!G17</f>
        <v>0.21533442088091354</v>
      </c>
      <c r="K14" s="78">
        <f t="shared" si="3"/>
        <v>1.0041471290549795E-3</v>
      </c>
      <c r="L14" s="79"/>
      <c r="M14" s="80"/>
      <c r="N14" s="81">
        <f>分析係数表!H17</f>
        <v>2.6953171973677116E-3</v>
      </c>
      <c r="O14" s="82">
        <f t="shared" si="4"/>
        <v>2.1674795289658915E-2</v>
      </c>
      <c r="P14" s="76">
        <f>分析係数表!C17</f>
        <v>4.6514856984171016E-2</v>
      </c>
      <c r="Q14" s="82">
        <f t="shared" si="5"/>
        <v>1.0082000030596681E-3</v>
      </c>
      <c r="R14" s="83">
        <v>1.7088550297503027E-3</v>
      </c>
      <c r="S14" s="84">
        <f t="shared" si="6"/>
        <v>6.3720534396798671E-3</v>
      </c>
      <c r="T14" s="85">
        <f>分析係数表!F17</f>
        <v>0.33325565136331858</v>
      </c>
      <c r="U14" s="86">
        <f t="shared" si="7"/>
        <v>2.123522819562389E-3</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投入係数表!Z15</f>
        <v>4.0858853091993708E-5</v>
      </c>
      <c r="E15" s="77">
        <f t="shared" si="0"/>
        <v>4.085885309199371E-3</v>
      </c>
      <c r="F15" s="76">
        <f>分析係数表!C18</f>
        <v>0.85217062328572779</v>
      </c>
      <c r="G15" s="77">
        <f t="shared" si="1"/>
        <v>3.4818714306144266E-3</v>
      </c>
      <c r="H15" s="77">
        <v>8.8518937624466373E-2</v>
      </c>
      <c r="I15" s="77">
        <f t="shared" si="2"/>
        <v>8.8518937624466373E-2</v>
      </c>
      <c r="J15" s="76">
        <f>分析係数表!G18</f>
        <v>0.21571921623052903</v>
      </c>
      <c r="K15" s="78">
        <f t="shared" si="3"/>
        <v>1.9095235845908973E-2</v>
      </c>
      <c r="L15" s="79"/>
      <c r="M15" s="80"/>
      <c r="N15" s="81">
        <f>分析係数表!H18</f>
        <v>4.022242586841047E-4</v>
      </c>
      <c r="O15" s="82">
        <f t="shared" si="4"/>
        <v>3.2345463739952536E-3</v>
      </c>
      <c r="P15" s="76">
        <f>分析係数表!C18</f>
        <v>0.85217062328572779</v>
      </c>
      <c r="Q15" s="82">
        <f t="shared" si="5"/>
        <v>2.756385399574126E-3</v>
      </c>
      <c r="R15" s="83">
        <v>7.0266788503475222E-3</v>
      </c>
      <c r="S15" s="84">
        <f t="shared" si="6"/>
        <v>9.5545616474813896E-2</v>
      </c>
      <c r="T15" s="85">
        <f>分析係数表!F18</f>
        <v>0.45957889739047864</v>
      </c>
      <c r="U15" s="86">
        <f t="shared" si="7"/>
        <v>4.3910749069988521E-2</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投入係数表!Z16</f>
        <v>0</v>
      </c>
      <c r="E16" s="77">
        <f t="shared" si="0"/>
        <v>0</v>
      </c>
      <c r="F16" s="76">
        <f>分析係数表!C19</f>
        <v>5.907451152740395E-2</v>
      </c>
      <c r="G16" s="77">
        <f t="shared" si="1"/>
        <v>0</v>
      </c>
      <c r="H16" s="77">
        <v>2.9983457307345678E-3</v>
      </c>
      <c r="I16" s="77">
        <f t="shared" si="2"/>
        <v>2.9983457307345678E-3</v>
      </c>
      <c r="J16" s="76">
        <f>分析係数表!G19</f>
        <v>5.7619514930604236E-2</v>
      </c>
      <c r="K16" s="78">
        <f t="shared" si="3"/>
        <v>1.727632265991739E-4</v>
      </c>
      <c r="L16" s="79"/>
      <c r="M16" s="80"/>
      <c r="N16" s="81">
        <f>分析係数表!H19</f>
        <v>-1.036660460526043E-4</v>
      </c>
      <c r="O16" s="82">
        <f t="shared" si="4"/>
        <v>-8.3364597267918897E-4</v>
      </c>
      <c r="P16" s="76">
        <f>分析係数表!C19</f>
        <v>5.907451152740395E-2</v>
      </c>
      <c r="Q16" s="82">
        <f t="shared" si="5"/>
        <v>-4.9247228622810629E-5</v>
      </c>
      <c r="R16" s="83">
        <v>1.2295442088434042E-4</v>
      </c>
      <c r="S16" s="84">
        <f t="shared" si="6"/>
        <v>3.1213001516189084E-3</v>
      </c>
      <c r="T16" s="85">
        <f>分析係数表!F19</f>
        <v>0.24001121547735876</v>
      </c>
      <c r="U16" s="86">
        <f t="shared" si="7"/>
        <v>7.4914704325971843E-4</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投入係数表!Z17</f>
        <v>3.4730025128194652E-4</v>
      </c>
      <c r="E17" s="77">
        <f t="shared" si="0"/>
        <v>3.4730025128194654E-2</v>
      </c>
      <c r="F17" s="76">
        <f>分析係数表!C20</f>
        <v>0.1238117647058824</v>
      </c>
      <c r="G17" s="77">
        <f t="shared" si="1"/>
        <v>4.2999856994014197E-3</v>
      </c>
      <c r="H17" s="77">
        <v>7.7016205066258803E-3</v>
      </c>
      <c r="I17" s="77">
        <f t="shared" si="2"/>
        <v>7.7016205066258803E-3</v>
      </c>
      <c r="J17" s="76">
        <f>分析係数表!G20</f>
        <v>0.1000078622533218</v>
      </c>
      <c r="K17" s="78">
        <f t="shared" si="3"/>
        <v>7.7022260275399948E-4</v>
      </c>
      <c r="L17" s="79"/>
      <c r="M17" s="80"/>
      <c r="N17" s="81">
        <f>分析係数表!H20</f>
        <v>5.0174366289460479E-4</v>
      </c>
      <c r="O17" s="82">
        <f t="shared" si="4"/>
        <v>4.0348465077672752E-3</v>
      </c>
      <c r="P17" s="76">
        <f>分析係数表!C20</f>
        <v>0.1238117647058824</v>
      </c>
      <c r="Q17" s="82">
        <f t="shared" si="5"/>
        <v>4.9956146644403317E-4</v>
      </c>
      <c r="R17" s="83">
        <v>9.2069343656449331E-4</v>
      </c>
      <c r="S17" s="84">
        <f t="shared" si="6"/>
        <v>8.6223139431903743E-3</v>
      </c>
      <c r="T17" s="85">
        <f>分析係数表!F20</f>
        <v>0.22289488167308752</v>
      </c>
      <c r="U17" s="86">
        <f t="shared" si="7"/>
        <v>1.9218696461156311E-3</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投入係数表!Z18</f>
        <v>3.4730025128194652E-4</v>
      </c>
      <c r="E18" s="77">
        <f t="shared" si="0"/>
        <v>3.4730025128194654E-2</v>
      </c>
      <c r="F18" s="76">
        <f>分析係数表!C21</f>
        <v>0.10123797610317908</v>
      </c>
      <c r="G18" s="77">
        <f t="shared" si="1"/>
        <v>3.5159974539909797E-3</v>
      </c>
      <c r="H18" s="77">
        <v>2.2261533514957542E-2</v>
      </c>
      <c r="I18" s="77">
        <f t="shared" si="2"/>
        <v>2.2261533514957542E-2</v>
      </c>
      <c r="J18" s="76">
        <f>分析係数表!G21</f>
        <v>0.28509532062391679</v>
      </c>
      <c r="K18" s="78">
        <f t="shared" si="3"/>
        <v>6.3466590350268895E-3</v>
      </c>
      <c r="L18" s="79"/>
      <c r="M18" s="80"/>
      <c r="N18" s="81">
        <f>分析係数表!H21</f>
        <v>8.3762165210504269E-4</v>
      </c>
      <c r="O18" s="82">
        <f t="shared" si="4"/>
        <v>6.7358594592478466E-3</v>
      </c>
      <c r="P18" s="76">
        <f>分析係数表!C21</f>
        <v>0.10123797610317908</v>
      </c>
      <c r="Q18" s="82">
        <f t="shared" si="5"/>
        <v>6.8192477896970632E-4</v>
      </c>
      <c r="R18" s="83">
        <v>1.5577841295306351E-3</v>
      </c>
      <c r="S18" s="84">
        <f t="shared" si="6"/>
        <v>2.3819317644488178E-2</v>
      </c>
      <c r="T18" s="85">
        <f>分析係数表!F21</f>
        <v>0.42576545349508954</v>
      </c>
      <c r="U18" s="86">
        <f t="shared" si="7"/>
        <v>1.0141442578849098E-2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投入係数表!Z19</f>
        <v>0</v>
      </c>
      <c r="E19" s="77">
        <f t="shared" si="0"/>
        <v>0</v>
      </c>
      <c r="F19" s="76">
        <f>分析係数表!C22</f>
        <v>0.18558159091777837</v>
      </c>
      <c r="G19" s="77">
        <f t="shared" si="1"/>
        <v>0</v>
      </c>
      <c r="H19" s="77">
        <v>7.1621060941715513E-3</v>
      </c>
      <c r="I19" s="77">
        <f t="shared" si="2"/>
        <v>7.1621060941715513E-3</v>
      </c>
      <c r="J19" s="76">
        <f>分析係数表!G22</f>
        <v>0.19466002478672587</v>
      </c>
      <c r="K19" s="78">
        <f t="shared" si="3"/>
        <v>1.3941757498165945E-3</v>
      </c>
      <c r="L19" s="79"/>
      <c r="M19" s="80"/>
      <c r="N19" s="81">
        <f>分析係数表!H22</f>
        <v>4.1466418421041717E-5</v>
      </c>
      <c r="O19" s="82">
        <f t="shared" si="4"/>
        <v>3.3345838907167561E-4</v>
      </c>
      <c r="P19" s="76">
        <f>分析係数表!C22</f>
        <v>0.18558159091777837</v>
      </c>
      <c r="Q19" s="82">
        <f t="shared" si="5"/>
        <v>6.1883738348801075E-5</v>
      </c>
      <c r="R19" s="83">
        <v>5.6464241629344348E-4</v>
      </c>
      <c r="S19" s="84">
        <f t="shared" si="6"/>
        <v>7.7267485104649952E-3</v>
      </c>
      <c r="T19" s="85">
        <f>分析係数表!F22</f>
        <v>0.41305594660826944</v>
      </c>
      <c r="U19" s="86">
        <f t="shared" si="7"/>
        <v>3.1915794201941546E-3</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2.0007503344300536E-4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投入係数表!Z21</f>
        <v>0</v>
      </c>
      <c r="E21" s="77">
        <f t="shared" si="0"/>
        <v>0</v>
      </c>
      <c r="F21" s="76">
        <f>分析係数表!C24</f>
        <v>0.34092150792205422</v>
      </c>
      <c r="G21" s="77">
        <f t="shared" si="1"/>
        <v>0</v>
      </c>
      <c r="H21" s="77">
        <v>5.3883432945103496E-3</v>
      </c>
      <c r="I21" s="77">
        <f t="shared" si="2"/>
        <v>5.3883432945103496E-3</v>
      </c>
      <c r="J21" s="76">
        <f>分析係数表!G24</f>
        <v>0.20813165537270087</v>
      </c>
      <c r="K21" s="78">
        <f t="shared" si="3"/>
        <v>1.1214848096028317E-3</v>
      </c>
      <c r="L21" s="79"/>
      <c r="M21" s="80"/>
      <c r="N21" s="81">
        <f>分析係数表!H24</f>
        <v>3.0270485447360455E-4</v>
      </c>
      <c r="O21" s="82">
        <f t="shared" si="4"/>
        <v>2.4342462402232321E-3</v>
      </c>
      <c r="P21" s="76">
        <f>分析係数表!C24</f>
        <v>0.34092150792205422</v>
      </c>
      <c r="Q21" s="82">
        <f t="shared" si="5"/>
        <v>8.2988689887049535E-4</v>
      </c>
      <c r="R21" s="83">
        <v>2.8245115663932956E-3</v>
      </c>
      <c r="S21" s="84">
        <f t="shared" si="6"/>
        <v>8.2128548609036456E-3</v>
      </c>
      <c r="T21" s="85">
        <f>分析係数表!F24</f>
        <v>0.39206195546950628</v>
      </c>
      <c r="U21" s="86">
        <f t="shared" si="7"/>
        <v>3.2199479367531233E-3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投入係数表!Z22</f>
        <v>0</v>
      </c>
      <c r="E22" s="77">
        <f t="shared" si="0"/>
        <v>0</v>
      </c>
      <c r="F22" s="76">
        <f>分析係数表!C25</f>
        <v>1.146867511126326E-2</v>
      </c>
      <c r="G22" s="77">
        <f t="shared" si="1"/>
        <v>0</v>
      </c>
      <c r="H22" s="77">
        <v>4.6033670986882094E-4</v>
      </c>
      <c r="I22" s="77">
        <f t="shared" si="2"/>
        <v>4.6033670986882094E-4</v>
      </c>
      <c r="J22" s="76">
        <f>分析係数表!G25</f>
        <v>0.19668246445497631</v>
      </c>
      <c r="K22" s="78">
        <f t="shared" si="3"/>
        <v>9.0540158576095123E-5</v>
      </c>
      <c r="L22" s="79"/>
      <c r="M22" s="80"/>
      <c r="N22" s="81">
        <f>分析係数表!H25</f>
        <v>4.6442388631566723E-4</v>
      </c>
      <c r="O22" s="82">
        <f t="shared" si="4"/>
        <v>3.7347339576027667E-3</v>
      </c>
      <c r="P22" s="76">
        <f>分析係数表!C25</f>
        <v>1.146867511126326E-2</v>
      </c>
      <c r="Q22" s="82">
        <f t="shared" si="5"/>
        <v>4.2832450386748586E-5</v>
      </c>
      <c r="R22" s="83">
        <v>1.0192144390568345E-4</v>
      </c>
      <c r="S22" s="84">
        <f t="shared" si="6"/>
        <v>5.6225815377450436E-4</v>
      </c>
      <c r="T22" s="85">
        <f>分析係数表!F25</f>
        <v>0.34834123222748814</v>
      </c>
      <c r="U22" s="86">
        <f t="shared" si="7"/>
        <v>1.9585769811576335E-4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投入係数表!Z23</f>
        <v>0</v>
      </c>
      <c r="E23" s="77">
        <f t="shared" si="0"/>
        <v>0</v>
      </c>
      <c r="F23" s="76">
        <f>分析係数表!C26</f>
        <v>9.1946569835300251E-2</v>
      </c>
      <c r="G23" s="77">
        <f t="shared" si="1"/>
        <v>0</v>
      </c>
      <c r="H23" s="77">
        <v>3.2736834385522742E-3</v>
      </c>
      <c r="I23" s="77">
        <f t="shared" si="2"/>
        <v>3.2736834385522742E-3</v>
      </c>
      <c r="J23" s="76">
        <f>分析係数表!G26</f>
        <v>0.19627813403747013</v>
      </c>
      <c r="K23" s="78">
        <f t="shared" si="3"/>
        <v>6.4255247674840942E-4</v>
      </c>
      <c r="L23" s="79"/>
      <c r="M23" s="80"/>
      <c r="N23" s="81">
        <f>分析係数表!H26</f>
        <v>9.5289829531553863E-3</v>
      </c>
      <c r="O23" s="82">
        <f t="shared" si="4"/>
        <v>7.6628737808671049E-2</v>
      </c>
      <c r="P23" s="76">
        <f>分析係数表!C26</f>
        <v>9.1946569835300251E-2</v>
      </c>
      <c r="Q23" s="82">
        <f t="shared" si="5"/>
        <v>7.0457495923158852E-3</v>
      </c>
      <c r="R23" s="83">
        <v>7.3549412281036387E-3</v>
      </c>
      <c r="S23" s="84">
        <f t="shared" si="6"/>
        <v>1.0628624666655912E-2</v>
      </c>
      <c r="T23" s="85">
        <f>分析係数表!F26</f>
        <v>0.33471645919778698</v>
      </c>
      <c r="U23" s="86">
        <f t="shared" si="7"/>
        <v>3.557575614565326E-3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投入係数表!Z24</f>
        <v>2.0429426545996854E-5</v>
      </c>
      <c r="E24" s="77">
        <f t="shared" si="0"/>
        <v>2.0429426545996855E-3</v>
      </c>
      <c r="F24" s="76">
        <f>分析係数表!C27</f>
        <v>2.4623475974181241E-2</v>
      </c>
      <c r="G24" s="77">
        <f t="shared" si="1"/>
        <v>5.0304349372165406E-5</v>
      </c>
      <c r="H24" s="77">
        <v>2.6700859924985672E-4</v>
      </c>
      <c r="I24" s="77">
        <f t="shared" si="2"/>
        <v>2.6700859924985672E-4</v>
      </c>
      <c r="J24" s="76">
        <f>分析係数表!G27</f>
        <v>0.16949152542372881</v>
      </c>
      <c r="K24" s="78">
        <f t="shared" si="3"/>
        <v>4.5255694788111307E-5</v>
      </c>
      <c r="L24" s="79"/>
      <c r="M24" s="80"/>
      <c r="N24" s="81">
        <f>分析係数表!H27</f>
        <v>1.0092926243681554E-2</v>
      </c>
      <c r="O24" s="82">
        <f t="shared" si="4"/>
        <v>8.1163771900045839E-2</v>
      </c>
      <c r="P24" s="76">
        <f>分析係数表!C27</f>
        <v>2.4623475974181241E-2</v>
      </c>
      <c r="Q24" s="82">
        <f t="shared" si="5"/>
        <v>1.9985341873547053E-3</v>
      </c>
      <c r="R24" s="83">
        <v>2.0193414665317507E-3</v>
      </c>
      <c r="S24" s="84">
        <f t="shared" si="6"/>
        <v>2.2863500657816075E-3</v>
      </c>
      <c r="T24" s="85">
        <f>分析係数表!F27</f>
        <v>0.31826741996233521</v>
      </c>
      <c r="U24" s="86">
        <f t="shared" si="7"/>
        <v>7.2767073656702756E-4</v>
      </c>
      <c r="V24" s="87">
        <f>分析係数表!D27</f>
        <v>0</v>
      </c>
      <c r="W24" s="167">
        <f t="shared" si="8"/>
        <v>0</v>
      </c>
      <c r="X24" s="76">
        <f>分析係数表!E27</f>
        <v>0</v>
      </c>
      <c r="Y24" s="166">
        <f t="shared" si="9"/>
        <v>0</v>
      </c>
    </row>
    <row r="25" spans="1:25" x14ac:dyDescent="0.2">
      <c r="A25" s="6" t="s">
        <v>13</v>
      </c>
      <c r="B25" s="5" t="s">
        <v>192</v>
      </c>
      <c r="C25" s="90"/>
      <c r="D25" s="76">
        <f>投入係数表!Z25</f>
        <v>0</v>
      </c>
      <c r="E25" s="77">
        <f t="shared" si="0"/>
        <v>0</v>
      </c>
      <c r="F25" s="76">
        <f>分析係数表!C28</f>
        <v>0.10144304574762053</v>
      </c>
      <c r="G25" s="77">
        <f t="shared" si="1"/>
        <v>0</v>
      </c>
      <c r="H25" s="77">
        <v>9.5064194314888988E-3</v>
      </c>
      <c r="I25" s="77">
        <f t="shared" si="2"/>
        <v>9.5064194314888988E-3</v>
      </c>
      <c r="J25" s="76">
        <f>分析係数表!G28</f>
        <v>0.12483493265252223</v>
      </c>
      <c r="K25" s="78">
        <f t="shared" si="3"/>
        <v>1.1867332294965454E-3</v>
      </c>
      <c r="L25" s="79"/>
      <c r="M25" s="80"/>
      <c r="N25" s="81">
        <f>分析係数表!H28</f>
        <v>1.8805020753942421E-2</v>
      </c>
      <c r="O25" s="82">
        <f t="shared" si="4"/>
        <v>0.15122337944400491</v>
      </c>
      <c r="P25" s="76">
        <f>分析係数表!C28</f>
        <v>0.10144304574762053</v>
      </c>
      <c r="Q25" s="82">
        <f t="shared" si="5"/>
        <v>1.5340560199047969E-2</v>
      </c>
      <c r="R25" s="83">
        <v>1.6693926763843889E-2</v>
      </c>
      <c r="S25" s="84">
        <f t="shared" si="6"/>
        <v>2.6200346195332787E-2</v>
      </c>
      <c r="T25" s="85">
        <f>分析係数表!F28</f>
        <v>0.21348710273791707</v>
      </c>
      <c r="U25" s="86">
        <f t="shared" si="7"/>
        <v>5.5934359999720053E-3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投入係数表!Z26</f>
        <v>8.76422398823265E-3</v>
      </c>
      <c r="E26" s="77">
        <f t="shared" si="0"/>
        <v>0.876422398823265</v>
      </c>
      <c r="F26" s="76">
        <f>分析係数表!C29</f>
        <v>0.10401376146788988</v>
      </c>
      <c r="G26" s="77">
        <f t="shared" si="1"/>
        <v>9.1159990336318941E-2</v>
      </c>
      <c r="H26" s="77">
        <v>0.11017975729297426</v>
      </c>
      <c r="I26" s="77">
        <f t="shared" si="2"/>
        <v>0.11017975729297426</v>
      </c>
      <c r="J26" s="76">
        <f>分析係数表!G29</f>
        <v>0.26193840067815766</v>
      </c>
      <c r="K26" s="78">
        <f t="shared" si="3"/>
        <v>2.8860309412429255E-2</v>
      </c>
      <c r="L26" s="79"/>
      <c r="M26" s="80"/>
      <c r="N26" s="81">
        <f>分析係数表!H29</f>
        <v>9.1640784710502205E-3</v>
      </c>
      <c r="O26" s="82">
        <f t="shared" si="4"/>
        <v>7.3694303984840309E-2</v>
      </c>
      <c r="P26" s="76">
        <f>分析係数表!C29</f>
        <v>0.10401376146788988</v>
      </c>
      <c r="Q26" s="82">
        <f t="shared" si="5"/>
        <v>7.6652217562213467E-3</v>
      </c>
      <c r="R26" s="83">
        <v>1.063498352342254E-2</v>
      </c>
      <c r="S26" s="84">
        <f t="shared" si="6"/>
        <v>0.1208147408163968</v>
      </c>
      <c r="T26" s="85">
        <f>分析係数表!F29</f>
        <v>0.46764622774795139</v>
      </c>
      <c r="U26" s="86">
        <f t="shared" si="7"/>
        <v>5.6498557799134416E-2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投入係数表!Z27</f>
        <v>1.3217838975259964E-2</v>
      </c>
      <c r="E27" s="77">
        <f t="shared" si="0"/>
        <v>1.3217838975259963</v>
      </c>
      <c r="F27" s="76">
        <f>分析係数表!C30</f>
        <v>1</v>
      </c>
      <c r="G27" s="77">
        <f t="shared" si="1"/>
        <v>1.3217838975259963</v>
      </c>
      <c r="H27" s="77">
        <v>1.493193142252073</v>
      </c>
      <c r="I27" s="77">
        <f t="shared" si="2"/>
        <v>1.493193142252073</v>
      </c>
      <c r="J27" s="76">
        <f>分析係数表!G30</f>
        <v>0.34450655250415957</v>
      </c>
      <c r="K27" s="78">
        <f t="shared" si="3"/>
        <v>0.51441482166011476</v>
      </c>
      <c r="L27" s="79"/>
      <c r="M27" s="80"/>
      <c r="N27" s="81">
        <f>分析係数表!H30</f>
        <v>0</v>
      </c>
      <c r="O27" s="82">
        <f t="shared" si="4"/>
        <v>0</v>
      </c>
      <c r="P27" s="76">
        <f>分析係数表!C30</f>
        <v>1</v>
      </c>
      <c r="Q27" s="82">
        <f t="shared" si="5"/>
        <v>0</v>
      </c>
      <c r="R27" s="83">
        <v>3.0407014204906092E-2</v>
      </c>
      <c r="S27" s="84">
        <f t="shared" si="6"/>
        <v>1.523600156456979</v>
      </c>
      <c r="T27" s="85">
        <f>分析係数表!F30</f>
        <v>0.44048531528668372</v>
      </c>
      <c r="U27" s="86">
        <f t="shared" si="7"/>
        <v>0.67112349528779303</v>
      </c>
      <c r="V27" s="87">
        <f>分析係数表!D30</f>
        <v>7.9190891925744522E-2</v>
      </c>
      <c r="W27" s="167">
        <f t="shared" si="8"/>
        <v>0</v>
      </c>
      <c r="X27" s="76">
        <f>分析係数表!E30</f>
        <v>6.0327905628984317E-2</v>
      </c>
      <c r="Y27" s="166">
        <f t="shared" si="9"/>
        <v>0</v>
      </c>
    </row>
    <row r="28" spans="1:25" x14ac:dyDescent="0.2">
      <c r="A28" s="6" t="s">
        <v>16</v>
      </c>
      <c r="B28" s="5" t="s">
        <v>193</v>
      </c>
      <c r="C28" s="75">
        <f>最終需要_まとめ!C29</f>
        <v>100</v>
      </c>
      <c r="D28" s="76">
        <f>投入係数表!Z28</f>
        <v>0.10200412674416229</v>
      </c>
      <c r="E28" s="77">
        <f t="shared" si="0"/>
        <v>10.20041267441623</v>
      </c>
      <c r="F28" s="76">
        <f>分析係数表!C31</f>
        <v>0.93997640825324391</v>
      </c>
      <c r="G28" s="77">
        <f t="shared" si="1"/>
        <v>9.5881472683986342</v>
      </c>
      <c r="H28" s="77">
        <v>10.795907131991131</v>
      </c>
      <c r="I28" s="77">
        <f t="shared" si="2"/>
        <v>110.79590713199113</v>
      </c>
      <c r="J28" s="76">
        <f>分析係数表!G31</f>
        <v>7.0890110114609078E-2</v>
      </c>
      <c r="K28" s="78">
        <f t="shared" si="3"/>
        <v>7.8543340568348521</v>
      </c>
      <c r="L28" s="79"/>
      <c r="M28" s="80"/>
      <c r="N28" s="81">
        <f>分析係数表!H31</f>
        <v>0.11755729622365327</v>
      </c>
      <c r="O28" s="82">
        <f t="shared" si="4"/>
        <v>0.94535453301820027</v>
      </c>
      <c r="P28" s="76">
        <f>分析係数表!C31</f>
        <v>0.93997640825324391</v>
      </c>
      <c r="Q28" s="82">
        <f t="shared" si="5"/>
        <v>0.88861095847237059</v>
      </c>
      <c r="R28" s="83">
        <v>1.0247989438083533</v>
      </c>
      <c r="S28" s="84">
        <f t="shared" si="6"/>
        <v>111.82070607579948</v>
      </c>
      <c r="T28" s="85">
        <f>分析係数表!F31</f>
        <v>0.34466485525751295</v>
      </c>
      <c r="U28" s="86">
        <f t="shared" si="7"/>
        <v>38.540667474408323</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投入係数表!Z29</f>
        <v>4.0858853091993707E-4</v>
      </c>
      <c r="E29" s="77">
        <f t="shared" si="0"/>
        <v>4.0858853091993705E-2</v>
      </c>
      <c r="F29" s="76">
        <f>分析係数表!C32</f>
        <v>1</v>
      </c>
      <c r="G29" s="77">
        <f t="shared" si="1"/>
        <v>4.0858853091993705E-2</v>
      </c>
      <c r="H29" s="77">
        <v>7.4968012016348701E-2</v>
      </c>
      <c r="I29" s="77">
        <f t="shared" si="2"/>
        <v>7.4968012016348701E-2</v>
      </c>
      <c r="J29" s="76">
        <f>分析係数表!G32</f>
        <v>0.14022787028921999</v>
      </c>
      <c r="K29" s="78">
        <f t="shared" si="3"/>
        <v>1.0512604664869231E-2</v>
      </c>
      <c r="L29" s="79"/>
      <c r="M29" s="80"/>
      <c r="N29" s="81">
        <f>分析係数表!H32</f>
        <v>5.7721254442090076E-3</v>
      </c>
      <c r="O29" s="82">
        <f t="shared" si="4"/>
        <v>4.641740775877725E-2</v>
      </c>
      <c r="P29" s="76">
        <f>分析係数表!C32</f>
        <v>1</v>
      </c>
      <c r="Q29" s="82">
        <f t="shared" si="5"/>
        <v>4.641740775877725E-2</v>
      </c>
      <c r="R29" s="83">
        <v>6.0706895098769136E-2</v>
      </c>
      <c r="S29" s="84">
        <f t="shared" si="6"/>
        <v>0.13567490711511784</v>
      </c>
      <c r="T29" s="85">
        <f>分析係数表!F32</f>
        <v>0.48261758691206547</v>
      </c>
      <c r="U29" s="86">
        <f t="shared" si="7"/>
        <v>6.5479096276416793E-2</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投入係数表!Z30</f>
        <v>1.23393736337821E-2</v>
      </c>
      <c r="E30" s="77">
        <f t="shared" si="0"/>
        <v>1.23393736337821</v>
      </c>
      <c r="F30" s="76">
        <f>分析係数表!C33</f>
        <v>0.67109402306885713</v>
      </c>
      <c r="G30" s="77">
        <f t="shared" si="1"/>
        <v>0.82808798940446127</v>
      </c>
      <c r="H30" s="77">
        <v>0.92729752866427284</v>
      </c>
      <c r="I30" s="77">
        <f t="shared" si="2"/>
        <v>0.92729752866427284</v>
      </c>
      <c r="J30" s="76">
        <f>分析係数表!G33</f>
        <v>0.50883575883575882</v>
      </c>
      <c r="K30" s="78">
        <f t="shared" si="3"/>
        <v>0.47184214166440908</v>
      </c>
      <c r="L30" s="79"/>
      <c r="M30" s="80"/>
      <c r="N30" s="81">
        <f>分析係数表!H33</f>
        <v>8.6664814499977198E-4</v>
      </c>
      <c r="O30" s="82">
        <f t="shared" si="4"/>
        <v>6.9692803315980203E-3</v>
      </c>
      <c r="P30" s="76">
        <f>分析係数表!C33</f>
        <v>0.67109402306885713</v>
      </c>
      <c r="Q30" s="82">
        <f t="shared" si="5"/>
        <v>4.6770423756267738E-3</v>
      </c>
      <c r="R30" s="83">
        <v>2.0249660611776875E-2</v>
      </c>
      <c r="S30" s="84">
        <f t="shared" si="6"/>
        <v>0.94754718927604975</v>
      </c>
      <c r="T30" s="85">
        <f>分析係数表!F33</f>
        <v>0.64656964656964655</v>
      </c>
      <c r="U30" s="86">
        <f t="shared" si="7"/>
        <v>0.61265525127827747</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投入係数表!Z31</f>
        <v>1.7303724284459334E-2</v>
      </c>
      <c r="E31" s="77">
        <f t="shared" si="0"/>
        <v>1.7303724284459334</v>
      </c>
      <c r="F31" s="76">
        <f>分析係数表!C34</f>
        <v>0.15699510206111233</v>
      </c>
      <c r="G31" s="77">
        <f t="shared" si="1"/>
        <v>0.2716599960076041</v>
      </c>
      <c r="H31" s="77">
        <v>0.34486651812794411</v>
      </c>
      <c r="I31" s="77">
        <f t="shared" si="2"/>
        <v>0.34486651812794411</v>
      </c>
      <c r="J31" s="76">
        <f>分析係数表!G34</f>
        <v>0.42474206923151092</v>
      </c>
      <c r="K31" s="78">
        <f t="shared" si="3"/>
        <v>0.14647931851832935</v>
      </c>
      <c r="L31" s="79"/>
      <c r="M31" s="80"/>
      <c r="N31" s="81">
        <f>分析係数表!H34</f>
        <v>0.14441094879311989</v>
      </c>
      <c r="O31" s="82">
        <f t="shared" si="4"/>
        <v>1.1613021857810175</v>
      </c>
      <c r="P31" s="76">
        <f>分析係数表!C34</f>
        <v>0.15699510206111233</v>
      </c>
      <c r="Q31" s="82">
        <f t="shared" si="5"/>
        <v>0.18231875518048368</v>
      </c>
      <c r="R31" s="83">
        <v>0.19806782465175271</v>
      </c>
      <c r="S31" s="84">
        <f t="shared" si="6"/>
        <v>0.54293434277969688</v>
      </c>
      <c r="T31" s="85">
        <f>分析係数表!F34</f>
        <v>0.69954681322919676</v>
      </c>
      <c r="U31" s="86">
        <f t="shared" si="7"/>
        <v>0.37980798928422532</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投入係数表!Z32</f>
        <v>1.9142372673599053E-2</v>
      </c>
      <c r="E32" s="77">
        <f t="shared" si="0"/>
        <v>1.9142372673599053</v>
      </c>
      <c r="F32" s="76">
        <f>分析係数表!C35</f>
        <v>0.39629748357108507</v>
      </c>
      <c r="G32" s="77">
        <f t="shared" si="1"/>
        <v>0.75860741201272086</v>
      </c>
      <c r="H32" s="77">
        <v>0.91778582628197702</v>
      </c>
      <c r="I32" s="77">
        <f t="shared" si="2"/>
        <v>0.91778582628197702</v>
      </c>
      <c r="J32" s="76">
        <f>分析係数表!G35</f>
        <v>0.3138388625592417</v>
      </c>
      <c r="K32" s="78">
        <f t="shared" si="3"/>
        <v>0.28803685979332949</v>
      </c>
      <c r="L32" s="79"/>
      <c r="M32" s="80"/>
      <c r="N32" s="81">
        <f>分析係数表!H35</f>
        <v>5.4188315592617317E-2</v>
      </c>
      <c r="O32" s="82">
        <f t="shared" si="4"/>
        <v>0.43576342283886565</v>
      </c>
      <c r="P32" s="76">
        <f>分析係数表!C35</f>
        <v>0.39629748357108507</v>
      </c>
      <c r="Q32" s="82">
        <f t="shared" si="5"/>
        <v>0.17269194790336517</v>
      </c>
      <c r="R32" s="83">
        <v>0.22822780607340776</v>
      </c>
      <c r="S32" s="84">
        <f t="shared" si="6"/>
        <v>1.1460136323553849</v>
      </c>
      <c r="T32" s="85">
        <f>分析係数表!F35</f>
        <v>0.64417061611374404</v>
      </c>
      <c r="U32" s="86">
        <f t="shared" si="7"/>
        <v>0.73822830762911806</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投入係数表!Z33</f>
        <v>2.0020838015076918E-3</v>
      </c>
      <c r="E33" s="77">
        <f t="shared" si="0"/>
        <v>0.20020838015076919</v>
      </c>
      <c r="F33" s="76">
        <f>分析係数表!C36</f>
        <v>0.84710123832769779</v>
      </c>
      <c r="G33" s="77">
        <f t="shared" si="1"/>
        <v>0.16959676674929905</v>
      </c>
      <c r="H33" s="77">
        <v>0.27307723475655682</v>
      </c>
      <c r="I33" s="77">
        <f t="shared" si="2"/>
        <v>0.27307723475655682</v>
      </c>
      <c r="J33" s="76">
        <f>分析係数表!G36</f>
        <v>4.8807645912591631E-2</v>
      </c>
      <c r="K33" s="78">
        <f t="shared" si="3"/>
        <v>1.3328256980787686E-2</v>
      </c>
      <c r="L33" s="79"/>
      <c r="M33" s="80"/>
      <c r="N33" s="81">
        <f>分析係数表!H36</f>
        <v>0.16462168113153564</v>
      </c>
      <c r="O33" s="82">
        <f t="shared" si="4"/>
        <v>1.3238298046145522</v>
      </c>
      <c r="P33" s="76">
        <f>分析係数表!C36</f>
        <v>0.84710123832769779</v>
      </c>
      <c r="Q33" s="82">
        <f t="shared" si="5"/>
        <v>1.1214178668241015</v>
      </c>
      <c r="R33" s="83">
        <v>1.1641006680104045</v>
      </c>
      <c r="S33" s="84">
        <f t="shared" si="6"/>
        <v>1.4371779027669613</v>
      </c>
      <c r="T33" s="85">
        <f>分析係数表!F36</f>
        <v>0.84954068850329401</v>
      </c>
      <c r="U33" s="86">
        <f t="shared" si="7"/>
        <v>1.2209411050183645</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投入係数表!Z34</f>
        <v>3.2421499928497008E-2</v>
      </c>
      <c r="E34" s="77">
        <f t="shared" si="0"/>
        <v>3.2421499928497006</v>
      </c>
      <c r="F34" s="76">
        <f>分析係数表!C37</f>
        <v>0.28253997483350213</v>
      </c>
      <c r="G34" s="77">
        <f t="shared" si="1"/>
        <v>0.9160369773861935</v>
      </c>
      <c r="H34" s="77">
        <v>1.0932303529645615</v>
      </c>
      <c r="I34" s="77">
        <f t="shared" si="2"/>
        <v>1.0932303529645615</v>
      </c>
      <c r="J34" s="76">
        <f>分析係数表!G37</f>
        <v>0.45113451763349577</v>
      </c>
      <c r="K34" s="78">
        <f t="shared" si="3"/>
        <v>0.49319394794696375</v>
      </c>
      <c r="L34" s="79"/>
      <c r="M34" s="80"/>
      <c r="N34" s="81">
        <f>分析係数表!H37</f>
        <v>4.3875617331304247E-2</v>
      </c>
      <c r="O34" s="82">
        <f t="shared" si="4"/>
        <v>0.35283232147673999</v>
      </c>
      <c r="P34" s="76">
        <f>分析係数表!C37</f>
        <v>0.28253997483350213</v>
      </c>
      <c r="Q34" s="82">
        <f t="shared" si="5"/>
        <v>9.9689235230484244E-2</v>
      </c>
      <c r="R34" s="83">
        <v>0.12247430192477932</v>
      </c>
      <c r="S34" s="84">
        <f t="shared" si="6"/>
        <v>1.2157046548893409</v>
      </c>
      <c r="T34" s="85">
        <f>分析係数表!F37</f>
        <v>0.69774144526541948</v>
      </c>
      <c r="U34" s="86">
        <f t="shared" si="7"/>
        <v>0.84824752291838668</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投入係数表!Z35</f>
        <v>6.108398537253059E-3</v>
      </c>
      <c r="E35" s="77">
        <f t="shared" si="0"/>
        <v>0.61083985372530591</v>
      </c>
      <c r="F35" s="76">
        <f>分析係数表!C38</f>
        <v>4.1342922192909581E-2</v>
      </c>
      <c r="G35" s="77">
        <f t="shared" si="1"/>
        <v>2.5253904544893593E-2</v>
      </c>
      <c r="H35" s="77">
        <v>4.1137879537180191E-2</v>
      </c>
      <c r="I35" s="77">
        <f t="shared" si="2"/>
        <v>4.1137879537180191E-2</v>
      </c>
      <c r="J35" s="76">
        <f>分析係数表!G38</f>
        <v>0.30500268961807425</v>
      </c>
      <c r="K35" s="78">
        <f t="shared" si="3"/>
        <v>1.2547163904024298E-2</v>
      </c>
      <c r="L35" s="79"/>
      <c r="M35" s="80"/>
      <c r="N35" s="81">
        <f>分析係数表!H38</f>
        <v>3.9185765407884425E-2</v>
      </c>
      <c r="O35" s="82">
        <f t="shared" si="4"/>
        <v>0.31511817767273348</v>
      </c>
      <c r="P35" s="76">
        <f>分析係数表!C38</f>
        <v>4.1342922192909581E-2</v>
      </c>
      <c r="Q35" s="82">
        <f t="shared" si="5"/>
        <v>1.3027906301095278E-2</v>
      </c>
      <c r="R35" s="83">
        <v>1.5784979181237571E-2</v>
      </c>
      <c r="S35" s="84">
        <f t="shared" si="6"/>
        <v>5.6922858718417763E-2</v>
      </c>
      <c r="T35" s="85">
        <f>分析係数表!F38</f>
        <v>0.49596557288864979</v>
      </c>
      <c r="U35" s="86">
        <f t="shared" si="7"/>
        <v>2.8231778234739737E-2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投入係数表!Z36</f>
        <v>0</v>
      </c>
      <c r="E36" s="77">
        <f t="shared" si="0"/>
        <v>0</v>
      </c>
      <c r="F36" s="76">
        <f>分析係数表!C39</f>
        <v>1</v>
      </c>
      <c r="G36" s="77">
        <f t="shared" si="1"/>
        <v>0</v>
      </c>
      <c r="H36" s="77">
        <v>1.7271850316014279E-2</v>
      </c>
      <c r="I36" s="77">
        <f t="shared" si="2"/>
        <v>1.7271850316014279E-2</v>
      </c>
      <c r="J36" s="76">
        <f>分析係数表!G39</f>
        <v>0.35079793048167313</v>
      </c>
      <c r="K36" s="78">
        <f t="shared" si="3"/>
        <v>6.0589293464470414E-3</v>
      </c>
      <c r="L36" s="79"/>
      <c r="M36" s="80"/>
      <c r="N36" s="81">
        <f>分析係数表!H39</f>
        <v>3.4624459381569837E-3</v>
      </c>
      <c r="O36" s="82">
        <f t="shared" si="4"/>
        <v>2.7843775487484915E-2</v>
      </c>
      <c r="P36" s="76">
        <f>分析係数表!C39</f>
        <v>1</v>
      </c>
      <c r="Q36" s="82">
        <f t="shared" si="5"/>
        <v>2.7843775487484915E-2</v>
      </c>
      <c r="R36" s="83">
        <v>3.4518483422323006E-2</v>
      </c>
      <c r="S36" s="84">
        <f t="shared" si="6"/>
        <v>5.1790333738337288E-2</v>
      </c>
      <c r="T36" s="85">
        <f>分析係数表!F39</f>
        <v>0.70145012023609998</v>
      </c>
      <c r="U36" s="86">
        <f t="shared" si="7"/>
        <v>3.6328335827824437E-2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投入係数表!Z37</f>
        <v>6.1288279637990566E-5</v>
      </c>
      <c r="E37" s="77">
        <f t="shared" si="0"/>
        <v>6.1288279637990569E-3</v>
      </c>
      <c r="F37" s="76">
        <f>分析係数表!C40</f>
        <v>0.65368852459016391</v>
      </c>
      <c r="G37" s="77">
        <f t="shared" si="1"/>
        <v>4.0063445091227442E-3</v>
      </c>
      <c r="H37" s="77">
        <v>5.9724811168297151E-3</v>
      </c>
      <c r="I37" s="77">
        <f t="shared" si="2"/>
        <v>5.9724811168297151E-3</v>
      </c>
      <c r="J37" s="76">
        <f>分析係数表!G40</f>
        <v>0.54296393832561696</v>
      </c>
      <c r="K37" s="78">
        <f t="shared" si="3"/>
        <v>3.2428418687692412E-3</v>
      </c>
      <c r="L37" s="79"/>
      <c r="M37" s="80"/>
      <c r="N37" s="81">
        <f>分析係数表!H40</f>
        <v>2.8732081323939809E-2</v>
      </c>
      <c r="O37" s="82">
        <f t="shared" si="4"/>
        <v>0.23105331778776403</v>
      </c>
      <c r="P37" s="76">
        <f>分析係数表!C40</f>
        <v>0.65368852459016391</v>
      </c>
      <c r="Q37" s="82">
        <f t="shared" si="5"/>
        <v>0.15103690240634574</v>
      </c>
      <c r="R37" s="83">
        <v>0.15128238510378314</v>
      </c>
      <c r="S37" s="84">
        <f t="shared" si="6"/>
        <v>0.15725486622061285</v>
      </c>
      <c r="T37" s="85">
        <f>分析係数表!F40</f>
        <v>0.73971031729176395</v>
      </c>
      <c r="U37" s="86">
        <f t="shared" si="7"/>
        <v>0.11632304698772343</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投入係数表!Z38</f>
        <v>4.0858853091993708E-5</v>
      </c>
      <c r="E38" s="77">
        <f t="shared" si="0"/>
        <v>4.085885309199371E-3</v>
      </c>
      <c r="F38" s="76">
        <f>分析係数表!C41</f>
        <v>0.74623649477748177</v>
      </c>
      <c r="G38" s="77">
        <f t="shared" si="1"/>
        <v>3.0490367311997459E-3</v>
      </c>
      <c r="H38" s="77">
        <v>4.3023847634687277E-3</v>
      </c>
      <c r="I38" s="77">
        <f t="shared" si="2"/>
        <v>4.3023847634687277E-3</v>
      </c>
      <c r="J38" s="76">
        <f>分析係数表!G41</f>
        <v>0.4504064389540704</v>
      </c>
      <c r="K38" s="78">
        <f t="shared" si="3"/>
        <v>1.9378218003242001E-3</v>
      </c>
      <c r="L38" s="79"/>
      <c r="M38" s="80"/>
      <c r="N38" s="81">
        <f>分析係数表!H41</f>
        <v>4.8308377460513606E-2</v>
      </c>
      <c r="O38" s="82">
        <f t="shared" si="4"/>
        <v>0.38847902326850209</v>
      </c>
      <c r="P38" s="76">
        <f>分析係数表!C41</f>
        <v>0.74623649477748177</v>
      </c>
      <c r="Q38" s="82">
        <f t="shared" si="5"/>
        <v>0.28989722461846679</v>
      </c>
      <c r="R38" s="83">
        <v>0.29460088040108162</v>
      </c>
      <c r="S38" s="84">
        <f t="shared" si="6"/>
        <v>0.29890326516455035</v>
      </c>
      <c r="T38" s="85">
        <f>分析係数表!F41</f>
        <v>0.55435870740399629</v>
      </c>
      <c r="U38" s="86">
        <f t="shared" si="7"/>
        <v>0.16569962771545407</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投入係数表!Z39</f>
        <v>3.6772967782794337E-4</v>
      </c>
      <c r="E39" s="77">
        <f>$C$28*D39</f>
        <v>3.677296778279434E-2</v>
      </c>
      <c r="F39" s="76">
        <f>分析係数表!C42</f>
        <v>0.40538573508005826</v>
      </c>
      <c r="G39" s="77">
        <f>E39*F39</f>
        <v>1.4907236575703383E-2</v>
      </c>
      <c r="H39" s="77">
        <v>2.4921000844543538E-2</v>
      </c>
      <c r="I39" s="77">
        <f>C39+H39</f>
        <v>2.4921000844543538E-2</v>
      </c>
      <c r="J39" s="76">
        <f>分析係数表!G42</f>
        <v>0.48634204275534443</v>
      </c>
      <c r="K39" s="78">
        <f>I39*J39</f>
        <v>1.2120130458242968E-2</v>
      </c>
      <c r="L39" s="79"/>
      <c r="M39" s="80"/>
      <c r="N39" s="81">
        <f>分析係数表!H42</f>
        <v>1.1287159094207556E-2</v>
      </c>
      <c r="O39" s="82">
        <f t="shared" si="4"/>
        <v>9.0767373505310112E-2</v>
      </c>
      <c r="P39" s="76">
        <f>分析係数表!C42</f>
        <v>0.40538573508005826</v>
      </c>
      <c r="Q39" s="82">
        <f>O39*P39</f>
        <v>3.6795798429736341E-2</v>
      </c>
      <c r="R39" s="83">
        <v>3.8527483124665751E-2</v>
      </c>
      <c r="S39" s="84">
        <f>I39+R39</f>
        <v>6.3448483969209296E-2</v>
      </c>
      <c r="T39" s="85">
        <f>分析係数表!F42</f>
        <v>0.55819477434679332</v>
      </c>
      <c r="U39" s="86">
        <f>S39*T39</f>
        <v>3.541661219183892E-2</v>
      </c>
      <c r="V39" s="87">
        <f>分析係数表!D42</f>
        <v>0.21199524940617578</v>
      </c>
      <c r="W39" s="167">
        <f>ROUND(S39*V39,0)</f>
        <v>0</v>
      </c>
      <c r="X39" s="76">
        <f>分析係数表!E42</f>
        <v>0.14608076009501186</v>
      </c>
      <c r="Y39" s="166">
        <f>ROUND(S39*X39,0)</f>
        <v>0</v>
      </c>
    </row>
    <row r="40" spans="1:25" x14ac:dyDescent="0.2">
      <c r="A40" s="6" t="s">
        <v>195</v>
      </c>
      <c r="B40" s="5" t="s">
        <v>41</v>
      </c>
      <c r="C40" s="90"/>
      <c r="D40" s="76">
        <f>投入係数表!Z40</f>
        <v>6.815256695744551E-2</v>
      </c>
      <c r="E40" s="77">
        <f>$C$28*D40</f>
        <v>6.8152566957445506</v>
      </c>
      <c r="F40" s="76">
        <f>分析係数表!C43</f>
        <v>0.69968719053083295</v>
      </c>
      <c r="G40" s="77">
        <f>E40*F40</f>
        <v>4.7685478101919525</v>
      </c>
      <c r="H40" s="77">
        <v>6.3219734122052937</v>
      </c>
      <c r="I40" s="77">
        <f>C40+H40</f>
        <v>6.3219734122052937</v>
      </c>
      <c r="J40" s="76">
        <f>分析係数表!G43</f>
        <v>0.42616397779886694</v>
      </c>
      <c r="K40" s="78">
        <f>I40*J40</f>
        <v>2.6941973368840837</v>
      </c>
      <c r="L40" s="79"/>
      <c r="M40" s="80"/>
      <c r="N40" s="81">
        <f>分析係数表!H43</f>
        <v>3.1178600010781269E-2</v>
      </c>
      <c r="O40" s="82">
        <f t="shared" si="4"/>
        <v>0.2507273627429929</v>
      </c>
      <c r="P40" s="76">
        <f>分析係数表!C43</f>
        <v>0.69968719053083295</v>
      </c>
      <c r="Q40" s="82">
        <f>O40*P40</f>
        <v>0.17543072402684973</v>
      </c>
      <c r="R40" s="83">
        <v>0.3638459517885082</v>
      </c>
      <c r="S40" s="84">
        <f>I40+R40</f>
        <v>6.6858193639938017</v>
      </c>
      <c r="T40" s="85">
        <f>分析係数表!F43</f>
        <v>0.68219595663301991</v>
      </c>
      <c r="U40" s="86">
        <f>S40*T40</f>
        <v>4.5610389368953204</v>
      </c>
      <c r="V40" s="87">
        <f>分析係数表!D43</f>
        <v>0.16164840537198402</v>
      </c>
      <c r="W40" s="167">
        <f>ROUND(S40*V40,0)</f>
        <v>1</v>
      </c>
      <c r="X40" s="76">
        <f>分析係数表!E43</f>
        <v>0.1317976591033273</v>
      </c>
      <c r="Y40" s="166">
        <f>ROUND(S40*X40,0)</f>
        <v>1</v>
      </c>
    </row>
    <row r="41" spans="1:25" x14ac:dyDescent="0.2">
      <c r="A41" s="6" t="s">
        <v>341</v>
      </c>
      <c r="B41" s="5" t="s">
        <v>42</v>
      </c>
      <c r="C41" s="90"/>
      <c r="D41" s="76">
        <f>投入係数表!Z41</f>
        <v>8.1717706183987416E-5</v>
      </c>
      <c r="E41" s="77">
        <f>$C$28*D41</f>
        <v>8.171770618398742E-3</v>
      </c>
      <c r="F41" s="76">
        <f>分析係数表!C44</f>
        <v>0.39267545462210851</v>
      </c>
      <c r="G41" s="77">
        <f>E41*F41</f>
        <v>3.208853742647315E-3</v>
      </c>
      <c r="H41" s="77">
        <v>7.1520623193405373E-3</v>
      </c>
      <c r="I41" s="77">
        <f>C41+H41</f>
        <v>7.1520623193405373E-3</v>
      </c>
      <c r="J41" s="76">
        <f>分析係数表!G44</f>
        <v>0.27061110819189743</v>
      </c>
      <c r="K41" s="78">
        <f>I41*J41</f>
        <v>1.935427510094255E-3</v>
      </c>
      <c r="L41" s="79"/>
      <c r="M41" s="80"/>
      <c r="N41" s="81">
        <f>分析係数表!H44</f>
        <v>0.10303160985076236</v>
      </c>
      <c r="O41" s="82">
        <f t="shared" si="4"/>
        <v>0.82854405932639241</v>
      </c>
      <c r="P41" s="76">
        <f>分析係数表!C44</f>
        <v>0.39267545462210851</v>
      </c>
      <c r="Q41" s="82">
        <f>O41*P41</f>
        <v>0.3253489151704384</v>
      </c>
      <c r="R41" s="83">
        <v>0.32958663913301323</v>
      </c>
      <c r="S41" s="84">
        <f>I41+R41</f>
        <v>0.33673870145235374</v>
      </c>
      <c r="T41" s="85">
        <f>分析係数表!F44</f>
        <v>0.47233461194892545</v>
      </c>
      <c r="U41" s="86">
        <f>S41*T41</f>
        <v>0.15905334387868256</v>
      </c>
      <c r="V41" s="87">
        <f>分析係数表!D44</f>
        <v>0.22804897272870581</v>
      </c>
      <c r="W41" s="167">
        <f>ROUND(S41*V41,0)</f>
        <v>0</v>
      </c>
      <c r="X41" s="76">
        <f>分析係数表!E44</f>
        <v>0.15248804581997794</v>
      </c>
      <c r="Y41" s="166">
        <f>ROUND(S41*X41,0)</f>
        <v>0</v>
      </c>
    </row>
    <row r="42" spans="1:25" x14ac:dyDescent="0.2">
      <c r="A42" s="6" t="s">
        <v>342</v>
      </c>
      <c r="B42" s="5" t="s">
        <v>279</v>
      </c>
      <c r="C42" s="90"/>
      <c r="D42" s="76">
        <f>投入係数表!Z42</f>
        <v>6.1288279637990566E-5</v>
      </c>
      <c r="E42" s="77">
        <f>$C$28*D42</f>
        <v>6.1288279637990569E-3</v>
      </c>
      <c r="F42" s="76">
        <f>分析係数表!C45</f>
        <v>1</v>
      </c>
      <c r="G42" s="77">
        <f>E42*F42</f>
        <v>6.1288279637990569E-3</v>
      </c>
      <c r="H42" s="77">
        <v>4.7058635131509395E-2</v>
      </c>
      <c r="I42" s="77">
        <f>C42+H42</f>
        <v>4.7058635131509395E-2</v>
      </c>
      <c r="J42" s="76">
        <f>分析係数表!G45</f>
        <v>0</v>
      </c>
      <c r="K42" s="78">
        <f>I42*J42</f>
        <v>0</v>
      </c>
      <c r="L42" s="79"/>
      <c r="M42" s="80"/>
      <c r="N42" s="81">
        <f>分析係数表!H45</f>
        <v>0</v>
      </c>
      <c r="O42" s="82">
        <f t="shared" si="4"/>
        <v>0</v>
      </c>
      <c r="P42" s="76">
        <f>分析係数表!C45</f>
        <v>1</v>
      </c>
      <c r="Q42" s="82">
        <f>O42*P42</f>
        <v>0</v>
      </c>
      <c r="R42" s="83">
        <v>8.3996946327074603E-3</v>
      </c>
      <c r="S42" s="84">
        <f>I42+R42</f>
        <v>5.5458329764216857E-2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3.2074199677215062E-3</v>
      </c>
      <c r="E43" s="77">
        <f>$C$28*D43</f>
        <v>0.32074199677215059</v>
      </c>
      <c r="F43" s="76">
        <f>分析係数表!C46</f>
        <v>0.19269273551809707</v>
      </c>
      <c r="G43" s="77">
        <f>E43*F43</f>
        <v>6.180465275356236E-2</v>
      </c>
      <c r="H43" s="77">
        <v>9.108076206365473E-2</v>
      </c>
      <c r="I43" s="77">
        <f>C43+H43</f>
        <v>9.108076206365473E-2</v>
      </c>
      <c r="J43" s="76">
        <f>分析係数表!G46</f>
        <v>9.3043863535666807E-3</v>
      </c>
      <c r="K43" s="78">
        <f>I43*J43</f>
        <v>8.4745059961752287E-4</v>
      </c>
      <c r="L43" s="79"/>
      <c r="M43" s="80"/>
      <c r="N43" s="81">
        <f>分析係数表!H46</f>
        <v>2.0061453232099985E-2</v>
      </c>
      <c r="O43" s="82">
        <f t="shared" si="4"/>
        <v>0.16132716863287666</v>
      </c>
      <c r="P43" s="76">
        <f>分析係数表!C46</f>
        <v>0.19269273551809707</v>
      </c>
      <c r="Q43" s="82">
        <f>O43*P43</f>
        <v>3.1086573437258347E-2</v>
      </c>
      <c r="R43" s="83">
        <v>3.5198167777872796E-2</v>
      </c>
      <c r="S43" s="84">
        <f>I43+R43</f>
        <v>0.12627892984152753</v>
      </c>
      <c r="T43" s="85">
        <f>分析係数表!F46</f>
        <v>0.3136907399202481</v>
      </c>
      <c r="U43" s="86">
        <f>S43*T43</f>
        <v>3.9612530938325868E-2</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92">
        <f>投入係数表!Z44</f>
        <v>0.64675478559316835</v>
      </c>
      <c r="E44" s="91">
        <f>SUM(E5:E43)</f>
        <v>64.675478559316872</v>
      </c>
      <c r="F44" s="92">
        <f>分析係数表!C47</f>
        <v>0.36342947545192861</v>
      </c>
      <c r="G44" s="91">
        <f>SUM(G5:G43)</f>
        <v>19.745514002780414</v>
      </c>
      <c r="H44" s="91">
        <f>SUM(H5:H43)</f>
        <v>23.753019369582358</v>
      </c>
      <c r="I44" s="91">
        <f>SUM(I5:I43)</f>
        <v>123.75301936958233</v>
      </c>
      <c r="J44" s="92">
        <f>分析係数表!G47</f>
        <v>0.22147530218644357</v>
      </c>
      <c r="K44" s="93">
        <f>SUM(K5:K43)</f>
        <v>12.818781878342648</v>
      </c>
      <c r="L44" s="94">
        <f>最終需要_まとめ!$L$33</f>
        <v>0.62733333333333341</v>
      </c>
      <c r="M44" s="91">
        <f>K44*L44</f>
        <v>8.0416491650136219</v>
      </c>
      <c r="N44" s="95">
        <f>分析係数表!H47</f>
        <v>1</v>
      </c>
      <c r="O44" s="96">
        <f>SUM(O5:O43)</f>
        <v>8.0416491650136237</v>
      </c>
      <c r="P44" s="92">
        <f>分析係数表!C47</f>
        <v>0.36342947545192861</v>
      </c>
      <c r="Q44" s="96">
        <f>SUM(Q5:Q43)</f>
        <v>3.6897254923821956</v>
      </c>
      <c r="R44" s="91">
        <f>SUM(R7:R43)</f>
        <v>4.2818292517603718</v>
      </c>
      <c r="S44" s="97">
        <f>SUM(S5:S43)</f>
        <v>128.03634328219655</v>
      </c>
      <c r="T44" s="98">
        <f>分析係数表!F47</f>
        <v>0.45852567064717759</v>
      </c>
      <c r="U44" s="99">
        <f>SUM(U5:U43)</f>
        <v>48.849999812878011</v>
      </c>
      <c r="V44" s="100">
        <f>分析係数表!D47</f>
        <v>5.1302381010287716E-2</v>
      </c>
      <c r="W44" s="164">
        <f>SUM(W5:W43)</f>
        <v>1</v>
      </c>
      <c r="X44" s="92">
        <f>分析係数表!E47</f>
        <v>4.4653063209864535E-2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286</v>
      </c>
      <c r="S2" s="3" t="s">
        <v>153</v>
      </c>
      <c r="U2" s="64" t="s">
        <v>210</v>
      </c>
      <c r="W2" s="3" t="s">
        <v>130</v>
      </c>
      <c r="Y2" s="3" t="s">
        <v>154</v>
      </c>
    </row>
    <row r="3" spans="1:25" ht="44" x14ac:dyDescent="0.2">
      <c r="B3" s="65"/>
      <c r="C3" s="66" t="s">
        <v>228</v>
      </c>
      <c r="D3" s="66" t="s">
        <v>316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1.2703197330175442E-2</v>
      </c>
      <c r="G5" s="77">
        <f t="shared" ref="G5:G38" si="1">E5*F5</f>
        <v>0</v>
      </c>
      <c r="H5" s="77">
        <f t="array" ref="H5:H43">MMULT(逆行列係数!C5:AO43,'25'!G5:G43)</f>
        <v>8.2039900539704309E-5</v>
      </c>
      <c r="I5" s="77">
        <f t="shared" ref="I5:I38" si="2">C5+H5</f>
        <v>8.2039900539704309E-5</v>
      </c>
      <c r="J5" s="76">
        <f>分析係数表!G8</f>
        <v>0.12096774193548387</v>
      </c>
      <c r="K5" s="78">
        <f t="shared" ref="K5:K38" si="3">I5*J5</f>
        <v>9.9241815168997151E-6</v>
      </c>
      <c r="L5" s="79" t="s">
        <v>185</v>
      </c>
      <c r="M5" s="80" t="s">
        <v>185</v>
      </c>
      <c r="N5" s="81">
        <f>分析係数表!H8</f>
        <v>1.0105366169207868E-2</v>
      </c>
      <c r="O5" s="82">
        <f t="shared" ref="O5:O43" si="4">$M$44*N5</f>
        <v>0.15131895665809245</v>
      </c>
      <c r="P5" s="76">
        <f>分析係数表!C8</f>
        <v>1.2703197330175442E-2</v>
      </c>
      <c r="Q5" s="82">
        <f t="shared" ref="Q5:Q38" si="5">O5*P5</f>
        <v>1.9222345662240133E-3</v>
      </c>
      <c r="R5" s="83">
        <f t="array" ref="R5:R43">MMULT(逆行列係数!C5:AO43,'25'!Q5:Q43)</f>
        <v>2.4500581265422352E-3</v>
      </c>
      <c r="S5" s="84">
        <f t="shared" ref="S5:S38" si="6">I5+R5</f>
        <v>2.5320980270819395E-3</v>
      </c>
      <c r="T5" s="85">
        <f>分析係数表!F8</f>
        <v>0.45967741935483869</v>
      </c>
      <c r="U5" s="86">
        <f t="shared" ref="U5:U38" si="7">S5*T5</f>
        <v>1.1639482866425044E-3</v>
      </c>
      <c r="V5" s="87">
        <f>分析係数表!D8</f>
        <v>0.86693548387096775</v>
      </c>
      <c r="W5" s="167">
        <f t="shared" ref="W5:W38" si="8">ROUND(S5*V5,0)</f>
        <v>0</v>
      </c>
      <c r="X5" s="76">
        <f>分析係数表!E8</f>
        <v>0.59677419354838712</v>
      </c>
      <c r="Y5" s="166">
        <f t="shared" ref="Y5:Y38" si="9">ROUND(S5*X5,0)</f>
        <v>0</v>
      </c>
    </row>
    <row r="6" spans="1:25" x14ac:dyDescent="0.2">
      <c r="A6" s="6" t="s">
        <v>220</v>
      </c>
      <c r="B6" s="5" t="s">
        <v>266</v>
      </c>
      <c r="C6" s="90"/>
      <c r="D6" s="76">
        <f>投入係数表!AA6</f>
        <v>0</v>
      </c>
      <c r="E6" s="77">
        <f t="shared" si="0"/>
        <v>0</v>
      </c>
      <c r="F6" s="76">
        <f>分析係数表!C9</f>
        <v>3.6231884057971064E-2</v>
      </c>
      <c r="G6" s="77">
        <f t="shared" si="1"/>
        <v>0</v>
      </c>
      <c r="H6" s="77">
        <v>9.4018650519988767E-5</v>
      </c>
      <c r="I6" s="77">
        <f t="shared" si="2"/>
        <v>9.4018650519988767E-5</v>
      </c>
      <c r="J6" s="76">
        <f>分析係数表!G9</f>
        <v>0.3125</v>
      </c>
      <c r="K6" s="78">
        <f t="shared" si="3"/>
        <v>2.9380828287496489E-5</v>
      </c>
      <c r="L6" s="79"/>
      <c r="M6" s="80"/>
      <c r="N6" s="81">
        <f>分析係数表!H9</f>
        <v>5.3491679763143819E-4</v>
      </c>
      <c r="O6" s="82">
        <f t="shared" si="4"/>
        <v>8.0099078411546669E-3</v>
      </c>
      <c r="P6" s="76">
        <f>分析係数表!C9</f>
        <v>3.6231884057971064E-2</v>
      </c>
      <c r="Q6" s="82">
        <f t="shared" si="5"/>
        <v>2.902140522157492E-4</v>
      </c>
      <c r="R6" s="83">
        <v>3.3310602216963511E-4</v>
      </c>
      <c r="S6" s="84">
        <f t="shared" si="6"/>
        <v>4.2712467268962386E-4</v>
      </c>
      <c r="T6" s="85">
        <f>分析係数表!F9</f>
        <v>0.8125</v>
      </c>
      <c r="U6" s="86">
        <f t="shared" si="7"/>
        <v>3.4703879656031937E-4</v>
      </c>
      <c r="V6" s="87">
        <f>分析係数表!D9</f>
        <v>0</v>
      </c>
      <c r="W6" s="167">
        <f t="shared" si="8"/>
        <v>0</v>
      </c>
      <c r="X6" s="76">
        <f>分析係数表!E9</f>
        <v>0</v>
      </c>
      <c r="Y6" s="166">
        <f t="shared" si="9"/>
        <v>0</v>
      </c>
    </row>
    <row r="7" spans="1:25" x14ac:dyDescent="0.2">
      <c r="A7" s="6" t="s">
        <v>221</v>
      </c>
      <c r="B7" s="5" t="s">
        <v>267</v>
      </c>
      <c r="C7" s="90"/>
      <c r="D7" s="76">
        <f>投入係数表!AA7</f>
        <v>0</v>
      </c>
      <c r="E7" s="77">
        <f t="shared" si="0"/>
        <v>0</v>
      </c>
      <c r="F7" s="76">
        <f>分析係数表!C10</f>
        <v>0.26183431952662717</v>
      </c>
      <c r="G7" s="77">
        <f t="shared" si="1"/>
        <v>0</v>
      </c>
      <c r="H7" s="77">
        <v>8.9396399480159492E-5</v>
      </c>
      <c r="I7" s="77">
        <f t="shared" si="2"/>
        <v>8.9396399480159492E-5</v>
      </c>
      <c r="J7" s="76">
        <f>分析係数表!G10</f>
        <v>0.17889908256880735</v>
      </c>
      <c r="K7" s="78">
        <f t="shared" si="3"/>
        <v>1.5992933851955138E-5</v>
      </c>
      <c r="L7" s="79"/>
      <c r="M7" s="80"/>
      <c r="N7" s="81">
        <f>分析係数表!H10</f>
        <v>1.0159272513155222E-3</v>
      </c>
      <c r="O7" s="82">
        <f t="shared" si="4"/>
        <v>1.5212615667309254E-2</v>
      </c>
      <c r="P7" s="76">
        <f>分析係数表!C10</f>
        <v>0.26183431952662717</v>
      </c>
      <c r="Q7" s="82">
        <f t="shared" si="5"/>
        <v>3.9831848714700253E-3</v>
      </c>
      <c r="R7" s="83">
        <v>5.9737219185657846E-3</v>
      </c>
      <c r="S7" s="84">
        <f t="shared" si="6"/>
        <v>6.0631183180459439E-3</v>
      </c>
      <c r="T7" s="85">
        <f>分析係数表!F10</f>
        <v>0.51834862385321101</v>
      </c>
      <c r="U7" s="86">
        <f t="shared" si="7"/>
        <v>3.1428090364183105E-3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投入係数表!AA8</f>
        <v>0</v>
      </c>
      <c r="E8" s="77">
        <f t="shared" si="0"/>
        <v>0</v>
      </c>
      <c r="F8" s="76">
        <f>分析係数表!C11</f>
        <v>1.7921757268741234E-2</v>
      </c>
      <c r="G8" s="77">
        <f t="shared" si="1"/>
        <v>0</v>
      </c>
      <c r="H8" s="77">
        <v>2.9814417260973617E-2</v>
      </c>
      <c r="I8" s="77">
        <f t="shared" si="2"/>
        <v>2.9814417260973617E-2</v>
      </c>
      <c r="J8" s="76">
        <f>分析係数表!G11</f>
        <v>0.34197730956239869</v>
      </c>
      <c r="K8" s="78">
        <f t="shared" si="3"/>
        <v>1.0195854201078498E-2</v>
      </c>
      <c r="L8" s="79"/>
      <c r="M8" s="80"/>
      <c r="N8" s="81">
        <f>分析係数表!H11</f>
        <v>-1.6586567368416687E-5</v>
      </c>
      <c r="O8" s="82">
        <f t="shared" si="4"/>
        <v>-2.4836923538464084E-4</v>
      </c>
      <c r="P8" s="76">
        <f>分析係数表!C11</f>
        <v>1.7921757268741234E-2</v>
      </c>
      <c r="Q8" s="82">
        <f t="shared" si="5"/>
        <v>-4.451213149586389E-6</v>
      </c>
      <c r="R8" s="83">
        <v>1.0476864936823817E-2</v>
      </c>
      <c r="S8" s="84">
        <f t="shared" si="6"/>
        <v>4.0291282197797436E-2</v>
      </c>
      <c r="T8" s="85">
        <f>分析係数表!F11</f>
        <v>0.56401944894651534</v>
      </c>
      <c r="U8" s="86">
        <f t="shared" si="7"/>
        <v>2.2725066782550252E-2</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投入係数表!AA9</f>
        <v>0</v>
      </c>
      <c r="E9" s="77">
        <f t="shared" si="0"/>
        <v>0</v>
      </c>
      <c r="F9" s="76">
        <f>分析係数表!C12</f>
        <v>0.1131360576170346</v>
      </c>
      <c r="G9" s="77">
        <f t="shared" si="1"/>
        <v>0</v>
      </c>
      <c r="H9" s="77">
        <v>7.5767117131701257E-4</v>
      </c>
      <c r="I9" s="77">
        <f t="shared" si="2"/>
        <v>7.5767117131701257E-4</v>
      </c>
      <c r="J9" s="76">
        <f>分析係数表!G12</f>
        <v>0.13242034500958361</v>
      </c>
      <c r="K9" s="78">
        <f t="shared" si="3"/>
        <v>1.0033107790961413E-4</v>
      </c>
      <c r="L9" s="79"/>
      <c r="M9" s="80"/>
      <c r="N9" s="81">
        <f>分析係数表!H12</f>
        <v>8.227352078918887E-2</v>
      </c>
      <c r="O9" s="82">
        <f t="shared" si="4"/>
        <v>1.2319734998166647</v>
      </c>
      <c r="P9" s="76">
        <f>分析係数表!C12</f>
        <v>0.1131360576170346</v>
      </c>
      <c r="Q9" s="82">
        <f t="shared" si="5"/>
        <v>0.13938062485791794</v>
      </c>
      <c r="R9" s="83">
        <v>0.15557448559745576</v>
      </c>
      <c r="S9" s="84">
        <f t="shared" si="6"/>
        <v>0.15633215676877277</v>
      </c>
      <c r="T9" s="85">
        <f>分析係数表!F12</f>
        <v>0.36784355120975581</v>
      </c>
      <c r="U9" s="86">
        <f t="shared" si="7"/>
        <v>5.7505775714105638E-2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投入係数表!AA10</f>
        <v>8.7642418930762491E-4</v>
      </c>
      <c r="E10" s="77">
        <f t="shared" si="0"/>
        <v>8.7642418930762495E-2</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0.19428683437963529</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投入係数表!AA11</f>
        <v>2.9214139643587498E-3</v>
      </c>
      <c r="E11" s="77">
        <f t="shared" si="0"/>
        <v>0.292141396435875</v>
      </c>
      <c r="F11" s="76">
        <f>分析係数表!C14</f>
        <v>0.20006209251785156</v>
      </c>
      <c r="G11" s="77">
        <f t="shared" si="1"/>
        <v>5.8446419082048374E-2</v>
      </c>
      <c r="H11" s="77">
        <v>0.18782332222022724</v>
      </c>
      <c r="I11" s="77">
        <f t="shared" si="2"/>
        <v>0.18782332222022724</v>
      </c>
      <c r="J11" s="76">
        <f>分析係数表!G14</f>
        <v>0.15826840914802714</v>
      </c>
      <c r="K11" s="78">
        <f t="shared" si="3"/>
        <v>2.9726498408692664E-2</v>
      </c>
      <c r="L11" s="79"/>
      <c r="M11" s="80"/>
      <c r="N11" s="81">
        <f>分析係数表!H14</f>
        <v>1.0573936697365637E-3</v>
      </c>
      <c r="O11" s="82">
        <f t="shared" si="4"/>
        <v>1.5833538755770853E-2</v>
      </c>
      <c r="P11" s="76">
        <f>分析係数表!C14</f>
        <v>0.20006209251785156</v>
      </c>
      <c r="Q11" s="82">
        <f t="shared" si="5"/>
        <v>3.1676908954420169E-3</v>
      </c>
      <c r="R11" s="83">
        <v>1.5139769409213874E-2</v>
      </c>
      <c r="S11" s="84">
        <f t="shared" si="6"/>
        <v>0.20296309162944112</v>
      </c>
      <c r="T11" s="85">
        <f>分析係数表!F14</f>
        <v>0.29957275697411412</v>
      </c>
      <c r="U11" s="86">
        <f t="shared" si="7"/>
        <v>6.0802212923421424E-2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投入係数表!AA12</f>
        <v>9.0563832895121238E-3</v>
      </c>
      <c r="E12" s="77">
        <f t="shared" si="0"/>
        <v>0.90563832895121243</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0.11325637133539622</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投入係数表!AA13</f>
        <v>1.1685655857434999E-2</v>
      </c>
      <c r="E13" s="77">
        <f t="shared" si="0"/>
        <v>1.1685655857435</v>
      </c>
      <c r="F13" s="76">
        <f>分析係数表!C16</f>
        <v>4.6443435489973539E-2</v>
      </c>
      <c r="G13" s="77">
        <f t="shared" si="1"/>
        <v>5.4272200397281388E-2</v>
      </c>
      <c r="H13" s="77">
        <v>7.9160607007356193E-2</v>
      </c>
      <c r="I13" s="77">
        <f t="shared" si="2"/>
        <v>7.9160607007356193E-2</v>
      </c>
      <c r="J13" s="76">
        <f>分析係数表!G16</f>
        <v>3.3687125057683433E-2</v>
      </c>
      <c r="K13" s="78">
        <f t="shared" si="3"/>
        <v>2.6666932678989395E-3</v>
      </c>
      <c r="L13" s="79"/>
      <c r="M13" s="80"/>
      <c r="N13" s="81">
        <f>分析係数表!H16</f>
        <v>1.5193295709469685E-2</v>
      </c>
      <c r="O13" s="82">
        <f t="shared" si="4"/>
        <v>0.227506219612331</v>
      </c>
      <c r="P13" s="76">
        <f>分析係数表!C16</f>
        <v>4.6443435489973539E-2</v>
      </c>
      <c r="Q13" s="82">
        <f t="shared" si="5"/>
        <v>1.0566170434133047E-2</v>
      </c>
      <c r="R13" s="83">
        <v>1.676958290921484E-2</v>
      </c>
      <c r="S13" s="84">
        <f t="shared" si="6"/>
        <v>9.593018991657104E-2</v>
      </c>
      <c r="T13" s="85">
        <f>分析係数表!F16</f>
        <v>0.28887863405629904</v>
      </c>
      <c r="U13" s="86">
        <f t="shared" si="7"/>
        <v>2.7712182227860396E-2</v>
      </c>
      <c r="V13" s="87">
        <f>分析係数表!D16</f>
        <v>0</v>
      </c>
      <c r="W13" s="167">
        <f t="shared" si="8"/>
        <v>0</v>
      </c>
      <c r="X13" s="76">
        <f>分析係数表!E16</f>
        <v>0</v>
      </c>
      <c r="Y13" s="166">
        <f t="shared" si="9"/>
        <v>0</v>
      </c>
    </row>
    <row r="14" spans="1:25" x14ac:dyDescent="0.2">
      <c r="A14" s="6" t="s">
        <v>2</v>
      </c>
      <c r="B14" s="5" t="s">
        <v>365</v>
      </c>
      <c r="C14" s="90"/>
      <c r="D14" s="76">
        <f>投入係数表!AA14</f>
        <v>3.8854805725971372E-2</v>
      </c>
      <c r="E14" s="77">
        <f t="shared" si="0"/>
        <v>3.8854805725971371</v>
      </c>
      <c r="F14" s="76">
        <f>分析係数表!C17</f>
        <v>4.6514856984171016E-2</v>
      </c>
      <c r="G14" s="77">
        <f t="shared" si="1"/>
        <v>0.18073257314913074</v>
      </c>
      <c r="H14" s="77">
        <v>0.20915407488720902</v>
      </c>
      <c r="I14" s="77">
        <f t="shared" si="2"/>
        <v>0.20915407488720902</v>
      </c>
      <c r="J14" s="76">
        <f>分析係数表!G17</f>
        <v>0.21533442088091354</v>
      </c>
      <c r="K14" s="78">
        <f t="shared" si="3"/>
        <v>4.5038071590720374E-2</v>
      </c>
      <c r="L14" s="79"/>
      <c r="M14" s="80"/>
      <c r="N14" s="81">
        <f>分析係数表!H17</f>
        <v>2.6953171973677116E-3</v>
      </c>
      <c r="O14" s="82">
        <f t="shared" si="4"/>
        <v>4.0360000750004135E-2</v>
      </c>
      <c r="P14" s="76">
        <f>分析係数表!C17</f>
        <v>4.6514856984171016E-2</v>
      </c>
      <c r="Q14" s="82">
        <f t="shared" si="5"/>
        <v>1.8773396627674772E-3</v>
      </c>
      <c r="R14" s="83">
        <v>3.1820088430212748E-3</v>
      </c>
      <c r="S14" s="84">
        <f t="shared" si="6"/>
        <v>0.2123360837302303</v>
      </c>
      <c r="T14" s="85">
        <f>分析係数表!F17</f>
        <v>0.33325565136331858</v>
      </c>
      <c r="U14" s="86">
        <f t="shared" si="7"/>
        <v>7.0762199891454047E-2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投入係数表!AA15</f>
        <v>4.3821209465381246E-3</v>
      </c>
      <c r="E15" s="77">
        <f t="shared" si="0"/>
        <v>0.43821209465381245</v>
      </c>
      <c r="F15" s="76">
        <f>分析係数表!C18</f>
        <v>0.85217062328572779</v>
      </c>
      <c r="G15" s="77">
        <f t="shared" si="1"/>
        <v>0.37343147383248371</v>
      </c>
      <c r="H15" s="77">
        <v>0.64307014142220353</v>
      </c>
      <c r="I15" s="77">
        <f t="shared" si="2"/>
        <v>0.64307014142220353</v>
      </c>
      <c r="J15" s="76">
        <f>分析係数表!G18</f>
        <v>0.21571921623052903</v>
      </c>
      <c r="K15" s="78">
        <f t="shared" si="3"/>
        <v>0.13872258688885322</v>
      </c>
      <c r="L15" s="79"/>
      <c r="M15" s="80"/>
      <c r="N15" s="81">
        <f>分析係数表!H18</f>
        <v>4.022242586841047E-4</v>
      </c>
      <c r="O15" s="82">
        <f t="shared" si="4"/>
        <v>6.0229539580775411E-3</v>
      </c>
      <c r="P15" s="76">
        <f>分析係数表!C18</f>
        <v>0.85217062328572779</v>
      </c>
      <c r="Q15" s="82">
        <f t="shared" si="5"/>
        <v>5.1325844284761798E-3</v>
      </c>
      <c r="R15" s="83">
        <v>1.3084172647543699E-2</v>
      </c>
      <c r="S15" s="84">
        <f t="shared" si="6"/>
        <v>0.65615431406974722</v>
      </c>
      <c r="T15" s="85">
        <f>分析係数表!F18</f>
        <v>0.45957889739047864</v>
      </c>
      <c r="U15" s="86">
        <f t="shared" si="7"/>
        <v>0.30155467617818027</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投入係数表!AA16</f>
        <v>0</v>
      </c>
      <c r="E16" s="77">
        <f t="shared" si="0"/>
        <v>0</v>
      </c>
      <c r="F16" s="76">
        <f>分析係数表!C19</f>
        <v>5.907451152740395E-2</v>
      </c>
      <c r="G16" s="77">
        <f t="shared" si="1"/>
        <v>0</v>
      </c>
      <c r="H16" s="77">
        <v>8.214908602637825E-3</v>
      </c>
      <c r="I16" s="77">
        <f t="shared" si="2"/>
        <v>8.214908602637825E-3</v>
      </c>
      <c r="J16" s="76">
        <f>分析係数表!G19</f>
        <v>5.7619514930604236E-2</v>
      </c>
      <c r="K16" s="78">
        <f t="shared" si="3"/>
        <v>4.7333904888323934E-4</v>
      </c>
      <c r="L16" s="79"/>
      <c r="M16" s="80"/>
      <c r="N16" s="81">
        <f>分析係数表!H19</f>
        <v>-1.036660460526043E-4</v>
      </c>
      <c r="O16" s="82">
        <f t="shared" si="4"/>
        <v>-1.5523077211540052E-3</v>
      </c>
      <c r="P16" s="76">
        <f>分析係数表!C19</f>
        <v>5.907451152740395E-2</v>
      </c>
      <c r="Q16" s="82">
        <f t="shared" si="5"/>
        <v>-9.1701820367390429E-5</v>
      </c>
      <c r="R16" s="83">
        <v>2.2894982179951168E-4</v>
      </c>
      <c r="S16" s="84">
        <f t="shared" si="6"/>
        <v>8.4438584244373362E-3</v>
      </c>
      <c r="T16" s="85">
        <f>分析係数表!F19</f>
        <v>0.24001121547735876</v>
      </c>
      <c r="U16" s="86">
        <f t="shared" si="7"/>
        <v>2.0266207237679408E-3</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投入係数表!AA17</f>
        <v>2.9214139643587495E-4</v>
      </c>
      <c r="E17" s="77">
        <f t="shared" si="0"/>
        <v>2.9214139643587496E-2</v>
      </c>
      <c r="F17" s="76">
        <f>分析係数表!C20</f>
        <v>0.1238117647058824</v>
      </c>
      <c r="G17" s="77">
        <f t="shared" si="1"/>
        <v>3.617054183636646E-3</v>
      </c>
      <c r="H17" s="77">
        <v>1.211879193968088E-2</v>
      </c>
      <c r="I17" s="77">
        <f t="shared" si="2"/>
        <v>1.211879193968088E-2</v>
      </c>
      <c r="J17" s="76">
        <f>分析係数表!G20</f>
        <v>0.1000078622533218</v>
      </c>
      <c r="K17" s="78">
        <f t="shared" si="3"/>
        <v>1.2119744749802719E-3</v>
      </c>
      <c r="L17" s="79"/>
      <c r="M17" s="80"/>
      <c r="N17" s="81">
        <f>分析係数表!H20</f>
        <v>5.0174366289460479E-4</v>
      </c>
      <c r="O17" s="82">
        <f t="shared" si="4"/>
        <v>7.5131693703853857E-3</v>
      </c>
      <c r="P17" s="76">
        <f>分析係数表!C20</f>
        <v>0.1238117647058824</v>
      </c>
      <c r="Q17" s="82">
        <f t="shared" si="5"/>
        <v>9.3021875828159801E-4</v>
      </c>
      <c r="R17" s="83">
        <v>1.7143962512068359E-3</v>
      </c>
      <c r="S17" s="84">
        <f t="shared" si="6"/>
        <v>1.3833188190887717E-2</v>
      </c>
      <c r="T17" s="85">
        <f>分析係数表!F20</f>
        <v>0.22289488167308752</v>
      </c>
      <c r="U17" s="86">
        <f t="shared" si="7"/>
        <v>3.0833468449694692E-3</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投入係数表!AA18</f>
        <v>8.7642418930762491E-4</v>
      </c>
      <c r="E18" s="77">
        <f t="shared" si="0"/>
        <v>8.7642418930762495E-2</v>
      </c>
      <c r="F18" s="76">
        <f>分析係数表!C21</f>
        <v>0.10123797610317908</v>
      </c>
      <c r="G18" s="77">
        <f t="shared" si="1"/>
        <v>8.8727411133373429E-3</v>
      </c>
      <c r="H18" s="77">
        <v>4.8957551949346124E-2</v>
      </c>
      <c r="I18" s="77">
        <f t="shared" si="2"/>
        <v>4.8957551949346124E-2</v>
      </c>
      <c r="J18" s="76">
        <f>分析係数表!G21</f>
        <v>0.28509532062391679</v>
      </c>
      <c r="K18" s="78">
        <f t="shared" si="3"/>
        <v>1.3957568969960896E-2</v>
      </c>
      <c r="L18" s="79"/>
      <c r="M18" s="80"/>
      <c r="N18" s="81">
        <f>分析係数表!H21</f>
        <v>8.3762165210504269E-4</v>
      </c>
      <c r="O18" s="82">
        <f t="shared" si="4"/>
        <v>1.2542646386924362E-2</v>
      </c>
      <c r="P18" s="76">
        <f>分析係数表!C21</f>
        <v>0.10123797610317908</v>
      </c>
      <c r="Q18" s="82">
        <f t="shared" si="5"/>
        <v>1.269792135190074E-3</v>
      </c>
      <c r="R18" s="83">
        <v>2.9007041494965085E-3</v>
      </c>
      <c r="S18" s="84">
        <f t="shared" si="6"/>
        <v>5.1858256098842634E-2</v>
      </c>
      <c r="T18" s="85">
        <f>分析係数表!F21</f>
        <v>0.42576545349508954</v>
      </c>
      <c r="U18" s="86">
        <f t="shared" si="7"/>
        <v>2.2079453925388227E-2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投入係数表!AA19</f>
        <v>1.0517090271691499E-2</v>
      </c>
      <c r="E19" s="77">
        <f t="shared" si="0"/>
        <v>1.0517090271691498</v>
      </c>
      <c r="F19" s="76">
        <f>分析係数表!C22</f>
        <v>0.18558159091777837</v>
      </c>
      <c r="G19" s="77">
        <f t="shared" si="1"/>
        <v>0.19517783444463982</v>
      </c>
      <c r="H19" s="77">
        <v>0.23617327941955499</v>
      </c>
      <c r="I19" s="77">
        <f t="shared" si="2"/>
        <v>0.23617327941955499</v>
      </c>
      <c r="J19" s="76">
        <f>分析係数表!G22</f>
        <v>0.19466002478672587</v>
      </c>
      <c r="K19" s="78">
        <f t="shared" si="3"/>
        <v>4.5973496425772906E-2</v>
      </c>
      <c r="L19" s="79"/>
      <c r="M19" s="80"/>
      <c r="N19" s="81">
        <f>分析係数表!H22</f>
        <v>4.1466418421041717E-5</v>
      </c>
      <c r="O19" s="82">
        <f t="shared" si="4"/>
        <v>6.2092308846160209E-4</v>
      </c>
      <c r="P19" s="76">
        <f>分析係数表!C22</f>
        <v>0.18558159091777837</v>
      </c>
      <c r="Q19" s="82">
        <f t="shared" si="5"/>
        <v>1.1523189459428455E-4</v>
      </c>
      <c r="R19" s="83">
        <v>1.0514040866609791E-3</v>
      </c>
      <c r="S19" s="84">
        <f t="shared" si="6"/>
        <v>0.23722468350621598</v>
      </c>
      <c r="T19" s="85">
        <f>分析係数表!F22</f>
        <v>0.41305594660826944</v>
      </c>
      <c r="U19" s="86">
        <f t="shared" si="7"/>
        <v>9.7987066204507159E-2</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投入係数表!AA20</f>
        <v>2.9214139643587495E-4</v>
      </c>
      <c r="E20" s="77">
        <f t="shared" si="0"/>
        <v>2.9214139643587496E-2</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3.7255385307696125E-4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投入係数表!AA21</f>
        <v>0</v>
      </c>
      <c r="E21" s="77">
        <f t="shared" si="0"/>
        <v>0</v>
      </c>
      <c r="F21" s="76">
        <f>分析係数表!C24</f>
        <v>0.34092150792205422</v>
      </c>
      <c r="G21" s="77">
        <f t="shared" si="1"/>
        <v>0</v>
      </c>
      <c r="H21" s="77">
        <v>1.1799990488850201E-2</v>
      </c>
      <c r="I21" s="77">
        <f t="shared" si="2"/>
        <v>1.1799990488850201E-2</v>
      </c>
      <c r="J21" s="76">
        <f>分析係数表!G24</f>
        <v>0.20813165537270087</v>
      </c>
      <c r="K21" s="78">
        <f t="shared" si="3"/>
        <v>2.4559515538265181E-3</v>
      </c>
      <c r="L21" s="79"/>
      <c r="M21" s="80"/>
      <c r="N21" s="81">
        <f>分析係数表!H24</f>
        <v>3.0270485447360455E-4</v>
      </c>
      <c r="O21" s="82">
        <f t="shared" si="4"/>
        <v>4.5327385457696956E-3</v>
      </c>
      <c r="P21" s="76">
        <f>分析係数表!C24</f>
        <v>0.34092150792205422</v>
      </c>
      <c r="Q21" s="82">
        <f t="shared" si="5"/>
        <v>1.5453080600402239E-3</v>
      </c>
      <c r="R21" s="83">
        <v>5.2594401660816187E-3</v>
      </c>
      <c r="S21" s="84">
        <f t="shared" si="6"/>
        <v>1.7059430654931821E-2</v>
      </c>
      <c r="T21" s="85">
        <f>分析係数表!F24</f>
        <v>0.39206195546950628</v>
      </c>
      <c r="U21" s="86">
        <f t="shared" si="7"/>
        <v>6.6883537417690101E-3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投入係数表!AA22</f>
        <v>0</v>
      </c>
      <c r="E22" s="77">
        <f t="shared" si="0"/>
        <v>0</v>
      </c>
      <c r="F22" s="76">
        <f>分析係数表!C25</f>
        <v>1.146867511126326E-2</v>
      </c>
      <c r="G22" s="77">
        <f t="shared" si="1"/>
        <v>0</v>
      </c>
      <c r="H22" s="77">
        <v>9.5214248029875357E-4</v>
      </c>
      <c r="I22" s="77">
        <f t="shared" si="2"/>
        <v>9.5214248029875357E-4</v>
      </c>
      <c r="J22" s="76">
        <f>分析係数表!G25</f>
        <v>0.19668246445497631</v>
      </c>
      <c r="K22" s="78">
        <f t="shared" si="3"/>
        <v>1.8726972953743258E-4</v>
      </c>
      <c r="L22" s="79"/>
      <c r="M22" s="80"/>
      <c r="N22" s="81">
        <f>分析係数表!H25</f>
        <v>4.6442388631566723E-4</v>
      </c>
      <c r="O22" s="82">
        <f t="shared" si="4"/>
        <v>6.9543385907699434E-3</v>
      </c>
      <c r="P22" s="76">
        <f>分析係数表!C25</f>
        <v>1.146867511126326E-2</v>
      </c>
      <c r="Q22" s="82">
        <f t="shared" si="5"/>
        <v>7.9757049911260863E-5</v>
      </c>
      <c r="R22" s="83">
        <v>1.8978493210671616E-4</v>
      </c>
      <c r="S22" s="84">
        <f t="shared" si="6"/>
        <v>1.1419274124054696E-3</v>
      </c>
      <c r="T22" s="85">
        <f>分析係数表!F25</f>
        <v>0.34834123222748814</v>
      </c>
      <c r="U22" s="86">
        <f t="shared" si="7"/>
        <v>3.9778040195166832E-4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投入係数表!AA23</f>
        <v>2.9214139643587495E-4</v>
      </c>
      <c r="E23" s="77">
        <f t="shared" si="0"/>
        <v>2.9214139643587496E-2</v>
      </c>
      <c r="F23" s="76">
        <f>分析係数表!C26</f>
        <v>9.1946569835300251E-2</v>
      </c>
      <c r="G23" s="77">
        <f t="shared" si="1"/>
        <v>2.6861399309173312E-3</v>
      </c>
      <c r="H23" s="77">
        <v>1.0319787176882643E-2</v>
      </c>
      <c r="I23" s="77">
        <f t="shared" si="2"/>
        <v>1.0319787176882643E-2</v>
      </c>
      <c r="J23" s="76">
        <f>分析係数表!G26</f>
        <v>0.19627813403747013</v>
      </c>
      <c r="K23" s="78">
        <f t="shared" si="3"/>
        <v>2.0255485707423369E-3</v>
      </c>
      <c r="L23" s="79"/>
      <c r="M23" s="80"/>
      <c r="N23" s="81">
        <f>分析係数表!H26</f>
        <v>9.5289829531553863E-3</v>
      </c>
      <c r="O23" s="82">
        <f t="shared" si="4"/>
        <v>0.14268812572847614</v>
      </c>
      <c r="P23" s="76">
        <f>分析係数表!C26</f>
        <v>9.1946569835300251E-2</v>
      </c>
      <c r="Q23" s="82">
        <f t="shared" si="5"/>
        <v>1.3119683716961435E-2</v>
      </c>
      <c r="R23" s="83">
        <v>1.3695420395694571E-2</v>
      </c>
      <c r="S23" s="84">
        <f t="shared" si="6"/>
        <v>2.4015207572577212E-2</v>
      </c>
      <c r="T23" s="85">
        <f>分析係数表!F26</f>
        <v>0.33471645919778698</v>
      </c>
      <c r="U23" s="86">
        <f t="shared" si="7"/>
        <v>8.0382852455929254E-3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投入係数表!AA24</f>
        <v>0</v>
      </c>
      <c r="E24" s="77">
        <f t="shared" si="0"/>
        <v>0</v>
      </c>
      <c r="F24" s="76">
        <f>分析係数表!C27</f>
        <v>2.4623475974181241E-2</v>
      </c>
      <c r="G24" s="77">
        <f t="shared" si="1"/>
        <v>0</v>
      </c>
      <c r="H24" s="77">
        <v>4.3562414164638734E-4</v>
      </c>
      <c r="I24" s="77">
        <f t="shared" si="2"/>
        <v>4.3562414164638734E-4</v>
      </c>
      <c r="J24" s="76">
        <f>分析係数表!G27</f>
        <v>0.16949152542372881</v>
      </c>
      <c r="K24" s="78">
        <f t="shared" si="3"/>
        <v>7.3834600279048702E-5</v>
      </c>
      <c r="L24" s="79"/>
      <c r="M24" s="80"/>
      <c r="N24" s="81">
        <f>分析係数表!H27</f>
        <v>1.0092926243681554E-2</v>
      </c>
      <c r="O24" s="82">
        <f t="shared" si="4"/>
        <v>0.15113267973155395</v>
      </c>
      <c r="P24" s="76">
        <f>分析係数表!C27</f>
        <v>2.4623475974181241E-2</v>
      </c>
      <c r="Q24" s="82">
        <f t="shared" si="5"/>
        <v>3.7214119082835469E-3</v>
      </c>
      <c r="R24" s="83">
        <v>3.7601565327179806E-3</v>
      </c>
      <c r="S24" s="84">
        <f t="shared" si="6"/>
        <v>4.1957806743643678E-3</v>
      </c>
      <c r="T24" s="85">
        <f>分析係数表!F27</f>
        <v>0.31826741996233521</v>
      </c>
      <c r="U24" s="86">
        <f t="shared" si="7"/>
        <v>1.3353802899577743E-3</v>
      </c>
      <c r="V24" s="87">
        <f>分析係数表!D27</f>
        <v>0</v>
      </c>
      <c r="W24" s="167">
        <f t="shared" si="8"/>
        <v>0</v>
      </c>
      <c r="X24" s="76">
        <f>分析係数表!E27</f>
        <v>0</v>
      </c>
      <c r="Y24" s="166">
        <f t="shared" si="9"/>
        <v>0</v>
      </c>
    </row>
    <row r="25" spans="1:25" x14ac:dyDescent="0.2">
      <c r="A25" s="6" t="s">
        <v>13</v>
      </c>
      <c r="B25" s="5" t="s">
        <v>192</v>
      </c>
      <c r="C25" s="90"/>
      <c r="D25" s="76">
        <f>投入係数表!AA25</f>
        <v>0</v>
      </c>
      <c r="E25" s="77">
        <f t="shared" si="0"/>
        <v>0</v>
      </c>
      <c r="F25" s="76">
        <f>分析係数表!C28</f>
        <v>0.10144304574762053</v>
      </c>
      <c r="G25" s="77">
        <f t="shared" si="1"/>
        <v>0</v>
      </c>
      <c r="H25" s="77">
        <v>1.8681524647287402E-2</v>
      </c>
      <c r="I25" s="77">
        <f t="shared" si="2"/>
        <v>1.8681524647287402E-2</v>
      </c>
      <c r="J25" s="76">
        <f>分析係数表!G28</f>
        <v>0.12483493265252223</v>
      </c>
      <c r="K25" s="78">
        <f t="shared" si="3"/>
        <v>2.3321068711905568E-3</v>
      </c>
      <c r="L25" s="79"/>
      <c r="M25" s="80"/>
      <c r="N25" s="81">
        <f>分析係数表!H28</f>
        <v>1.8805020753942421E-2</v>
      </c>
      <c r="O25" s="82">
        <f t="shared" si="4"/>
        <v>0.28158862061733658</v>
      </c>
      <c r="P25" s="76">
        <f>分析係数表!C28</f>
        <v>0.10144304574762053</v>
      </c>
      <c r="Q25" s="82">
        <f t="shared" si="5"/>
        <v>2.8565207323293838E-2</v>
      </c>
      <c r="R25" s="83">
        <v>3.1085271519528907E-2</v>
      </c>
      <c r="S25" s="84">
        <f t="shared" si="6"/>
        <v>4.9766796166816313E-2</v>
      </c>
      <c r="T25" s="85">
        <f>分析係数表!F28</f>
        <v>0.21348710273791707</v>
      </c>
      <c r="U25" s="86">
        <f t="shared" si="7"/>
        <v>1.0624569126202093E-2</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投入係数表!AA26</f>
        <v>3.7978381536663743E-3</v>
      </c>
      <c r="E26" s="77">
        <f t="shared" si="0"/>
        <v>0.37978381536663741</v>
      </c>
      <c r="F26" s="76">
        <f>分析係数表!C29</f>
        <v>0.10401376146788988</v>
      </c>
      <c r="G26" s="77">
        <f t="shared" si="1"/>
        <v>3.950274318091055E-2</v>
      </c>
      <c r="H26" s="77">
        <v>6.6341167491297551E-2</v>
      </c>
      <c r="I26" s="77">
        <f t="shared" si="2"/>
        <v>6.6341167491297551E-2</v>
      </c>
      <c r="J26" s="76">
        <f>分析係数表!G29</f>
        <v>0.26193840067815766</v>
      </c>
      <c r="K26" s="78">
        <f t="shared" si="3"/>
        <v>1.7377299311792264E-2</v>
      </c>
      <c r="L26" s="79"/>
      <c r="M26" s="80"/>
      <c r="N26" s="81">
        <f>分析係数表!H29</f>
        <v>9.1640784710502205E-3</v>
      </c>
      <c r="O26" s="82">
        <f t="shared" si="4"/>
        <v>0.13722400255001407</v>
      </c>
      <c r="P26" s="76">
        <f>分析係数表!C29</f>
        <v>0.10401376146788988</v>
      </c>
      <c r="Q26" s="82">
        <f t="shared" si="5"/>
        <v>1.4273184668906275E-2</v>
      </c>
      <c r="R26" s="83">
        <v>1.980309097481538E-2</v>
      </c>
      <c r="S26" s="84">
        <f t="shared" si="6"/>
        <v>8.6144258466112927E-2</v>
      </c>
      <c r="T26" s="85">
        <f>分析係数表!F29</f>
        <v>0.46764622774795139</v>
      </c>
      <c r="U26" s="86">
        <f t="shared" si="7"/>
        <v>4.0285037513822237E-2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投入係数表!AA27</f>
        <v>3.0090563832895122E-2</v>
      </c>
      <c r="E27" s="77">
        <f t="shared" si="0"/>
        <v>3.0090563832895123</v>
      </c>
      <c r="F27" s="76">
        <f>分析係数表!C30</f>
        <v>1</v>
      </c>
      <c r="G27" s="77">
        <f t="shared" si="1"/>
        <v>3.0090563832895123</v>
      </c>
      <c r="H27" s="77">
        <v>3.4197409257614941</v>
      </c>
      <c r="I27" s="77">
        <f t="shared" si="2"/>
        <v>3.4197409257614941</v>
      </c>
      <c r="J27" s="76">
        <f>分析係数表!G30</f>
        <v>0.34450655250415957</v>
      </c>
      <c r="K27" s="78">
        <f t="shared" si="3"/>
        <v>1.1781231567914754</v>
      </c>
      <c r="L27" s="79"/>
      <c r="M27" s="80"/>
      <c r="N27" s="81">
        <f>分析係数表!H30</f>
        <v>0</v>
      </c>
      <c r="O27" s="82">
        <f t="shared" si="4"/>
        <v>0</v>
      </c>
      <c r="P27" s="76">
        <f>分析係数表!C30</f>
        <v>1</v>
      </c>
      <c r="Q27" s="82">
        <f t="shared" si="5"/>
        <v>0</v>
      </c>
      <c r="R27" s="83">
        <v>5.662000954172372E-2</v>
      </c>
      <c r="S27" s="84">
        <f t="shared" si="6"/>
        <v>3.4763609353032177</v>
      </c>
      <c r="T27" s="85">
        <f>分析係数表!F30</f>
        <v>0.44048531528668372</v>
      </c>
      <c r="U27" s="86">
        <f t="shared" si="7"/>
        <v>1.5312859426373486</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投入係数表!AA28</f>
        <v>4.3236926672509494E-2</v>
      </c>
      <c r="E28" s="77">
        <f t="shared" si="0"/>
        <v>4.323692667250949</v>
      </c>
      <c r="F28" s="76">
        <f>分析係数表!C31</f>
        <v>0.93997640825324391</v>
      </c>
      <c r="G28" s="77">
        <f t="shared" si="1"/>
        <v>4.0641691037534349</v>
      </c>
      <c r="H28" s="77">
        <v>5.1480417152756219</v>
      </c>
      <c r="I28" s="77">
        <f t="shared" si="2"/>
        <v>5.1480417152756219</v>
      </c>
      <c r="J28" s="76">
        <f>分析係数表!G31</f>
        <v>7.0890110114609078E-2</v>
      </c>
      <c r="K28" s="78">
        <f t="shared" si="3"/>
        <v>0.36494524407048984</v>
      </c>
      <c r="L28" s="79"/>
      <c r="M28" s="80"/>
      <c r="N28" s="81">
        <f>分析係数表!H31</f>
        <v>0.11755729622365327</v>
      </c>
      <c r="O28" s="82">
        <f t="shared" si="4"/>
        <v>1.7603169557886418</v>
      </c>
      <c r="P28" s="76">
        <f>分析係数表!C31</f>
        <v>0.93997640825324391</v>
      </c>
      <c r="Q28" s="82">
        <f t="shared" si="5"/>
        <v>1.6546564094894918</v>
      </c>
      <c r="R28" s="83">
        <v>1.9082480636134052</v>
      </c>
      <c r="S28" s="84">
        <f t="shared" si="6"/>
        <v>7.0562897788890275</v>
      </c>
      <c r="T28" s="85">
        <f>分析係数表!F31</f>
        <v>0.34466485525751295</v>
      </c>
      <c r="U28" s="86">
        <f t="shared" si="7"/>
        <v>2.4320550952958548</v>
      </c>
      <c r="V28" s="87">
        <f>分析係数表!D31</f>
        <v>3.2074199677215062E-3</v>
      </c>
      <c r="W28" s="167">
        <f t="shared" si="8"/>
        <v>0</v>
      </c>
      <c r="X28" s="76">
        <f>分析係数表!E31</f>
        <v>2.7988314368015692E-3</v>
      </c>
      <c r="Y28" s="166">
        <f t="shared" si="9"/>
        <v>0</v>
      </c>
    </row>
    <row r="29" spans="1:25" x14ac:dyDescent="0.2">
      <c r="A29" s="6" t="s">
        <v>17</v>
      </c>
      <c r="B29" s="5" t="s">
        <v>273</v>
      </c>
      <c r="C29" s="75">
        <f>最終需要_まとめ!C30</f>
        <v>100</v>
      </c>
      <c r="D29" s="76">
        <f>投入係数表!AA29</f>
        <v>9.2316681273736489E-2</v>
      </c>
      <c r="E29" s="77">
        <f t="shared" si="0"/>
        <v>9.2316681273736485</v>
      </c>
      <c r="F29" s="76">
        <f>分析係数表!C32</f>
        <v>1</v>
      </c>
      <c r="G29" s="77">
        <f t="shared" si="1"/>
        <v>9.2316681273736485</v>
      </c>
      <c r="H29" s="77">
        <v>10.197672453682179</v>
      </c>
      <c r="I29" s="77">
        <f t="shared" si="2"/>
        <v>110.19767245368217</v>
      </c>
      <c r="J29" s="76">
        <f>分析係数表!G32</f>
        <v>0.14022787028921999</v>
      </c>
      <c r="K29" s="78">
        <f t="shared" si="3"/>
        <v>15.452784919008893</v>
      </c>
      <c r="L29" s="79"/>
      <c r="M29" s="80"/>
      <c r="N29" s="81">
        <f>分析係数表!H32</f>
        <v>5.7721254442090076E-3</v>
      </c>
      <c r="O29" s="82">
        <f t="shared" si="4"/>
        <v>8.6432493913855019E-2</v>
      </c>
      <c r="P29" s="76">
        <f>分析係数表!C32</f>
        <v>1</v>
      </c>
      <c r="Q29" s="82">
        <f t="shared" si="5"/>
        <v>8.6432493913855019E-2</v>
      </c>
      <c r="R29" s="83">
        <v>0.11304052928636915</v>
      </c>
      <c r="S29" s="84">
        <f t="shared" si="6"/>
        <v>110.31071298296854</v>
      </c>
      <c r="T29" s="85">
        <f>分析係数表!F32</f>
        <v>0.48261758691206547</v>
      </c>
      <c r="U29" s="86">
        <f t="shared" si="7"/>
        <v>53.237890110389728</v>
      </c>
      <c r="V29" s="87">
        <f>分析係数表!D32</f>
        <v>3.4764826175869123E-2</v>
      </c>
      <c r="W29" s="167">
        <f t="shared" si="8"/>
        <v>4</v>
      </c>
      <c r="X29" s="76">
        <f>分析係数表!E32</f>
        <v>5.2293309962021618E-2</v>
      </c>
      <c r="Y29" s="166">
        <f t="shared" si="9"/>
        <v>6</v>
      </c>
    </row>
    <row r="30" spans="1:25" x14ac:dyDescent="0.2">
      <c r="A30" s="6" t="s">
        <v>18</v>
      </c>
      <c r="B30" s="5" t="s">
        <v>274</v>
      </c>
      <c r="C30" s="90"/>
      <c r="D30" s="76">
        <f>投入係数表!AA30</f>
        <v>2.0449897750511249E-3</v>
      </c>
      <c r="E30" s="77">
        <f t="shared" si="0"/>
        <v>0.20449897750511251</v>
      </c>
      <c r="F30" s="76">
        <f>分析係数表!C33</f>
        <v>0.67109402306885713</v>
      </c>
      <c r="G30" s="77">
        <f t="shared" si="1"/>
        <v>0.13723804152737368</v>
      </c>
      <c r="H30" s="77">
        <v>0.20882483187161768</v>
      </c>
      <c r="I30" s="77">
        <f t="shared" si="2"/>
        <v>0.20882483187161768</v>
      </c>
      <c r="J30" s="76">
        <f>分析係数表!G33</f>
        <v>0.50883575883575882</v>
      </c>
      <c r="K30" s="78">
        <f t="shared" si="3"/>
        <v>0.10625754178914434</v>
      </c>
      <c r="L30" s="79"/>
      <c r="M30" s="80"/>
      <c r="N30" s="81">
        <f>分析係数表!H33</f>
        <v>8.6664814499977198E-4</v>
      </c>
      <c r="O30" s="82">
        <f t="shared" si="4"/>
        <v>1.2977292548847484E-2</v>
      </c>
      <c r="P30" s="76">
        <f>分析係数表!C33</f>
        <v>0.67109402306885713</v>
      </c>
      <c r="Q30" s="82">
        <f t="shared" si="5"/>
        <v>8.7089834651475611E-3</v>
      </c>
      <c r="R30" s="83">
        <v>3.7706299254810859E-2</v>
      </c>
      <c r="S30" s="84">
        <f t="shared" si="6"/>
        <v>0.24653113112642855</v>
      </c>
      <c r="T30" s="85">
        <f>分析係数表!F33</f>
        <v>0.64656964656964655</v>
      </c>
      <c r="U30" s="86">
        <f t="shared" si="7"/>
        <v>0.15939954632083009</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投入係数表!AA31</f>
        <v>1.8404907975460124E-2</v>
      </c>
      <c r="E31" s="77">
        <f t="shared" si="0"/>
        <v>1.8404907975460123</v>
      </c>
      <c r="F31" s="76">
        <f>分析係数表!C34</f>
        <v>0.15699510206111233</v>
      </c>
      <c r="G31" s="77">
        <f t="shared" si="1"/>
        <v>0.28894804060327423</v>
      </c>
      <c r="H31" s="77">
        <v>0.4186240544671902</v>
      </c>
      <c r="I31" s="77">
        <f t="shared" si="2"/>
        <v>0.4186240544671902</v>
      </c>
      <c r="J31" s="76">
        <f>分析係数表!G34</f>
        <v>0.42474206923151092</v>
      </c>
      <c r="K31" s="78">
        <f t="shared" si="3"/>
        <v>0.1778072471244791</v>
      </c>
      <c r="L31" s="79"/>
      <c r="M31" s="80"/>
      <c r="N31" s="81">
        <f>分析係数表!H34</f>
        <v>0.14441094879311989</v>
      </c>
      <c r="O31" s="82">
        <f t="shared" si="4"/>
        <v>2.1624267478763755</v>
      </c>
      <c r="P31" s="76">
        <f>分析係数表!C34</f>
        <v>0.15699510206111233</v>
      </c>
      <c r="Q31" s="82">
        <f t="shared" si="5"/>
        <v>0.33949040798253077</v>
      </c>
      <c r="R31" s="83">
        <v>0.36881628844312014</v>
      </c>
      <c r="S31" s="84">
        <f t="shared" si="6"/>
        <v>0.78744034291031029</v>
      </c>
      <c r="T31" s="85">
        <f>分析係数表!F34</f>
        <v>0.69954681322919676</v>
      </c>
      <c r="U31" s="86">
        <f t="shared" si="7"/>
        <v>0.55085138249101351</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投入係数表!AA32</f>
        <v>2.3663453111305872E-2</v>
      </c>
      <c r="E32" s="77">
        <f t="shared" si="0"/>
        <v>2.366345311130587</v>
      </c>
      <c r="F32" s="76">
        <f>分析係数表!C35</f>
        <v>0.39629748357108507</v>
      </c>
      <c r="G32" s="77">
        <f t="shared" si="1"/>
        <v>0.937776692061288</v>
      </c>
      <c r="H32" s="77">
        <v>1.1577215411488624</v>
      </c>
      <c r="I32" s="77">
        <f t="shared" si="2"/>
        <v>1.1577215411488624</v>
      </c>
      <c r="J32" s="76">
        <f>分析係数表!G35</f>
        <v>0.3138388625592417</v>
      </c>
      <c r="K32" s="78">
        <f t="shared" si="3"/>
        <v>0.36333801163449131</v>
      </c>
      <c r="L32" s="79"/>
      <c r="M32" s="80"/>
      <c r="N32" s="81">
        <f>分析係数表!H35</f>
        <v>5.4188315592617317E-2</v>
      </c>
      <c r="O32" s="82">
        <f t="shared" si="4"/>
        <v>0.81142229200162164</v>
      </c>
      <c r="P32" s="76">
        <f>分析係数表!C35</f>
        <v>0.39629748357108507</v>
      </c>
      <c r="Q32" s="82">
        <f t="shared" si="5"/>
        <v>0.32156461243372486</v>
      </c>
      <c r="R32" s="83">
        <v>0.42497630548276744</v>
      </c>
      <c r="S32" s="84">
        <f t="shared" si="6"/>
        <v>1.5826978466316297</v>
      </c>
      <c r="T32" s="85">
        <f>分析係数表!F35</f>
        <v>0.64417061611374404</v>
      </c>
      <c r="U32" s="86">
        <f t="shared" si="7"/>
        <v>1.0195274469865929</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投入係数表!AA33</f>
        <v>2.9214139643587495E-4</v>
      </c>
      <c r="E33" s="77">
        <f t="shared" si="0"/>
        <v>2.9214139643587496E-2</v>
      </c>
      <c r="F33" s="76">
        <f>分析係数表!C36</f>
        <v>0.84710123832769779</v>
      </c>
      <c r="G33" s="77">
        <f t="shared" si="1"/>
        <v>2.4747333868761257E-2</v>
      </c>
      <c r="H33" s="77">
        <v>0.16312753539902466</v>
      </c>
      <c r="I33" s="77">
        <f t="shared" si="2"/>
        <v>0.16312753539902466</v>
      </c>
      <c r="J33" s="76">
        <f>分析係数表!G36</f>
        <v>4.8807645912591631E-2</v>
      </c>
      <c r="K33" s="78">
        <f t="shared" si="3"/>
        <v>7.9618709863493523E-3</v>
      </c>
      <c r="L33" s="79"/>
      <c r="M33" s="80"/>
      <c r="N33" s="81">
        <f>分析係数表!H36</f>
        <v>0.16462168113153564</v>
      </c>
      <c r="O33" s="82">
        <f t="shared" si="4"/>
        <v>2.4650646611925606</v>
      </c>
      <c r="P33" s="76">
        <f>分析係数表!C36</f>
        <v>0.84710123832769779</v>
      </c>
      <c r="Q33" s="82">
        <f t="shared" si="5"/>
        <v>2.0881593270540648</v>
      </c>
      <c r="R33" s="83">
        <v>2.1676377195772623</v>
      </c>
      <c r="S33" s="84">
        <f t="shared" si="6"/>
        <v>2.3307652549762867</v>
      </c>
      <c r="T33" s="85">
        <f>分析係数表!F36</f>
        <v>0.84954068850329401</v>
      </c>
      <c r="U33" s="86">
        <f t="shared" si="7"/>
        <v>1.9800799194521101</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投入係数表!AA34</f>
        <v>1.3146362839614373E-2</v>
      </c>
      <c r="E34" s="77">
        <f t="shared" si="0"/>
        <v>1.3146362839614372</v>
      </c>
      <c r="F34" s="76">
        <f>分析係数表!C37</f>
        <v>0.28253997483350213</v>
      </c>
      <c r="G34" s="77">
        <f t="shared" si="1"/>
        <v>0.3714373025856732</v>
      </c>
      <c r="H34" s="77">
        <v>0.56310293395899857</v>
      </c>
      <c r="I34" s="77">
        <f t="shared" si="2"/>
        <v>0.56310293395899857</v>
      </c>
      <c r="J34" s="76">
        <f>分析係数表!G37</f>
        <v>0.45113451763349577</v>
      </c>
      <c r="K34" s="78">
        <f t="shared" si="3"/>
        <v>0.25403517048959906</v>
      </c>
      <c r="L34" s="79"/>
      <c r="M34" s="80"/>
      <c r="N34" s="81">
        <f>分析係数表!H37</f>
        <v>4.3875617331304247E-2</v>
      </c>
      <c r="O34" s="82">
        <f t="shared" si="4"/>
        <v>0.65699871990122127</v>
      </c>
      <c r="P34" s="76">
        <f>分析係数表!C37</f>
        <v>0.28253997483350213</v>
      </c>
      <c r="Q34" s="82">
        <f t="shared" si="5"/>
        <v>0.18562840178653417</v>
      </c>
      <c r="R34" s="83">
        <v>0.2280558063631942</v>
      </c>
      <c r="S34" s="84">
        <f t="shared" si="6"/>
        <v>0.7911587403221928</v>
      </c>
      <c r="T34" s="85">
        <f>分析係数表!F37</f>
        <v>0.69774144526541948</v>
      </c>
      <c r="U34" s="86">
        <f t="shared" si="7"/>
        <v>0.55202424290677554</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投入係数表!AA35</f>
        <v>4.0023371311714871E-2</v>
      </c>
      <c r="E35" s="77">
        <f t="shared" si="0"/>
        <v>4.0023371311714868</v>
      </c>
      <c r="F35" s="76">
        <f>分析係数表!C38</f>
        <v>4.1342922192909581E-2</v>
      </c>
      <c r="G35" s="77">
        <f t="shared" si="1"/>
        <v>0.16546831260381573</v>
      </c>
      <c r="H35" s="77">
        <v>0.20760449486102917</v>
      </c>
      <c r="I35" s="77">
        <f t="shared" si="2"/>
        <v>0.20760449486102917</v>
      </c>
      <c r="J35" s="76">
        <f>分析係数表!G38</f>
        <v>0.30500268961807425</v>
      </c>
      <c r="K35" s="78">
        <f t="shared" si="3"/>
        <v>6.3319929309415574E-2</v>
      </c>
      <c r="L35" s="79"/>
      <c r="M35" s="80"/>
      <c r="N35" s="81">
        <f>分析係数表!H38</f>
        <v>3.9185765407884425E-2</v>
      </c>
      <c r="O35" s="82">
        <f t="shared" si="4"/>
        <v>0.58677231859621404</v>
      </c>
      <c r="P35" s="76">
        <f>分析係数表!C38</f>
        <v>4.1342922192909581E-2</v>
      </c>
      <c r="Q35" s="82">
        <f t="shared" si="5"/>
        <v>2.4258882312676429E-2</v>
      </c>
      <c r="R35" s="83">
        <v>2.9392746878559955E-2</v>
      </c>
      <c r="S35" s="84">
        <f t="shared" si="6"/>
        <v>0.23699724173958911</v>
      </c>
      <c r="T35" s="85">
        <f>分析係数表!F38</f>
        <v>0.49596557288864979</v>
      </c>
      <c r="U35" s="86">
        <f t="shared" si="7"/>
        <v>0.11754247277240513</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投入係数表!AA36</f>
        <v>0</v>
      </c>
      <c r="E36" s="77">
        <f t="shared" si="0"/>
        <v>0</v>
      </c>
      <c r="F36" s="76">
        <f>分析係数表!C39</f>
        <v>1</v>
      </c>
      <c r="G36" s="77">
        <f t="shared" si="1"/>
        <v>0</v>
      </c>
      <c r="H36" s="77">
        <v>4.6339403422554555E-2</v>
      </c>
      <c r="I36" s="77">
        <f t="shared" si="2"/>
        <v>4.6339403422554555E-2</v>
      </c>
      <c r="J36" s="76">
        <f>分析係数表!G39</f>
        <v>0.35079793048167313</v>
      </c>
      <c r="K36" s="78">
        <f t="shared" si="3"/>
        <v>1.6255766820387499E-2</v>
      </c>
      <c r="L36" s="79"/>
      <c r="M36" s="80"/>
      <c r="N36" s="81">
        <f>分析係数表!H39</f>
        <v>3.4624459381569837E-3</v>
      </c>
      <c r="O36" s="82">
        <f t="shared" si="4"/>
        <v>5.1847077886543781E-2</v>
      </c>
      <c r="P36" s="76">
        <f>分析係数表!C39</f>
        <v>1</v>
      </c>
      <c r="Q36" s="82">
        <f t="shared" si="5"/>
        <v>5.1847077886543781E-2</v>
      </c>
      <c r="R36" s="83">
        <v>6.4275855812979413E-2</v>
      </c>
      <c r="S36" s="84">
        <f t="shared" si="6"/>
        <v>0.11061525923553397</v>
      </c>
      <c r="T36" s="85">
        <f>分析係数表!F39</f>
        <v>0.70145012023609998</v>
      </c>
      <c r="U36" s="86">
        <f t="shared" si="7"/>
        <v>7.7591086890712674E-2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投入係数表!AA37</f>
        <v>0</v>
      </c>
      <c r="E37" s="77">
        <f t="shared" si="0"/>
        <v>0</v>
      </c>
      <c r="F37" s="76">
        <f>分析係数表!C40</f>
        <v>0.65368852459016391</v>
      </c>
      <c r="G37" s="77">
        <f t="shared" si="1"/>
        <v>0</v>
      </c>
      <c r="H37" s="77">
        <v>3.3066849081123031E-3</v>
      </c>
      <c r="I37" s="77">
        <f t="shared" si="2"/>
        <v>3.3066849081123031E-3</v>
      </c>
      <c r="J37" s="76">
        <f>分析係数表!G40</f>
        <v>0.54296393832561696</v>
      </c>
      <c r="K37" s="78">
        <f t="shared" si="3"/>
        <v>1.795410660510537E-3</v>
      </c>
      <c r="L37" s="79"/>
      <c r="M37" s="80"/>
      <c r="N37" s="81">
        <f>分析係数表!H40</f>
        <v>2.8732081323939809E-2</v>
      </c>
      <c r="O37" s="82">
        <f t="shared" si="4"/>
        <v>0.43023760799504412</v>
      </c>
      <c r="P37" s="76">
        <f>分析係数表!C40</f>
        <v>0.65368852459016391</v>
      </c>
      <c r="Q37" s="82">
        <f t="shared" si="5"/>
        <v>0.28124138719348168</v>
      </c>
      <c r="R37" s="83">
        <v>0.2816984933262171</v>
      </c>
      <c r="S37" s="84">
        <f t="shared" si="6"/>
        <v>0.28500517823432941</v>
      </c>
      <c r="T37" s="85">
        <f>分析係数表!F40</f>
        <v>0.73971031729176395</v>
      </c>
      <c r="U37" s="86">
        <f t="shared" si="7"/>
        <v>0.21082127082151156</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投入係数表!AA38</f>
        <v>2.9214139643587495E-4</v>
      </c>
      <c r="E38" s="77">
        <f t="shared" si="0"/>
        <v>2.9214139643587496E-2</v>
      </c>
      <c r="F38" s="76">
        <f>分析係数表!C41</f>
        <v>0.74623649477748177</v>
      </c>
      <c r="G38" s="77">
        <f t="shared" si="1"/>
        <v>2.1800657165570603E-2</v>
      </c>
      <c r="H38" s="77">
        <v>2.5717761934761461E-2</v>
      </c>
      <c r="I38" s="77">
        <f t="shared" si="2"/>
        <v>2.5717761934761461E-2</v>
      </c>
      <c r="J38" s="76">
        <f>分析係数表!G41</f>
        <v>0.4504064389540704</v>
      </c>
      <c r="K38" s="78">
        <f t="shared" si="3"/>
        <v>1.1583445570904453E-2</v>
      </c>
      <c r="L38" s="79"/>
      <c r="M38" s="80"/>
      <c r="N38" s="81">
        <f>分析係数表!H41</f>
        <v>4.8308377460513606E-2</v>
      </c>
      <c r="O38" s="82">
        <f t="shared" si="4"/>
        <v>0.72337539805776652</v>
      </c>
      <c r="P38" s="76">
        <f>分析係数表!C41</f>
        <v>0.74623649477748177</v>
      </c>
      <c r="Q38" s="82">
        <f t="shared" si="5"/>
        <v>0.53980912145489324</v>
      </c>
      <c r="R38" s="83">
        <v>0.5485676609648219</v>
      </c>
      <c r="S38" s="84">
        <f t="shared" si="6"/>
        <v>0.5742854228995834</v>
      </c>
      <c r="T38" s="85">
        <f>分析係数表!F41</f>
        <v>0.55435870740399629</v>
      </c>
      <c r="U38" s="86">
        <f t="shared" si="7"/>
        <v>0.31836012471957043</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投入係数表!AA39</f>
        <v>9.3485246859479985E-3</v>
      </c>
      <c r="E39" s="77">
        <f>$C$29*D39</f>
        <v>0.93485246859479987</v>
      </c>
      <c r="F39" s="76">
        <f>分析係数表!C42</f>
        <v>0.40538573508005826</v>
      </c>
      <c r="G39" s="77">
        <f>E39*F39</f>
        <v>0.37897585517271004</v>
      </c>
      <c r="H39" s="77">
        <v>0.43144128553804428</v>
      </c>
      <c r="I39" s="77">
        <f>C39+H39</f>
        <v>0.43144128553804428</v>
      </c>
      <c r="J39" s="76">
        <f>分析係数表!G42</f>
        <v>0.48634204275534443</v>
      </c>
      <c r="K39" s="78">
        <f>I39*J39</f>
        <v>0.20982803613756429</v>
      </c>
      <c r="L39" s="79"/>
      <c r="M39" s="80"/>
      <c r="N39" s="81">
        <f>分析係数表!H42</f>
        <v>1.1287159094207556E-2</v>
      </c>
      <c r="O39" s="82">
        <f t="shared" si="4"/>
        <v>0.1690152646792481</v>
      </c>
      <c r="P39" s="76">
        <f>分析係数表!C42</f>
        <v>0.40538573508005826</v>
      </c>
      <c r="Q39" s="82">
        <f>O39*P39</f>
        <v>6.8516377311747603E-2</v>
      </c>
      <c r="R39" s="83">
        <v>7.174089660487637E-2</v>
      </c>
      <c r="S39" s="84">
        <f>I39+R39</f>
        <v>0.50318218214292065</v>
      </c>
      <c r="T39" s="85">
        <f>分析係数表!F42</f>
        <v>0.55819477434679332</v>
      </c>
      <c r="U39" s="86">
        <f>S39*T39</f>
        <v>0.28087366461659463</v>
      </c>
      <c r="V39" s="87">
        <f>分析係数表!D42</f>
        <v>0.21199524940617578</v>
      </c>
      <c r="W39" s="167">
        <f>ROUND(S39*V39,0)</f>
        <v>0</v>
      </c>
      <c r="X39" s="76">
        <f>分析係数表!E42</f>
        <v>0.14608076009501186</v>
      </c>
      <c r="Y39" s="166">
        <f>ROUND(S39*X39,0)</f>
        <v>0</v>
      </c>
    </row>
    <row r="40" spans="1:25" x14ac:dyDescent="0.2">
      <c r="A40" s="6" t="s">
        <v>195</v>
      </c>
      <c r="B40" s="5" t="s">
        <v>41</v>
      </c>
      <c r="C40" s="90"/>
      <c r="D40" s="76">
        <f>投入係数表!AA40</f>
        <v>0.13526146654981011</v>
      </c>
      <c r="E40" s="77">
        <f>$C$29*D40</f>
        <v>13.526146654981011</v>
      </c>
      <c r="F40" s="76">
        <f>分析係数表!C43</f>
        <v>0.69968719053083295</v>
      </c>
      <c r="G40" s="77">
        <f>E40*F40</f>
        <v>9.4640715517316867</v>
      </c>
      <c r="H40" s="77">
        <v>12.532470119064593</v>
      </c>
      <c r="I40" s="77">
        <f>C40+H40</f>
        <v>12.532470119064593</v>
      </c>
      <c r="J40" s="76">
        <f>分析係数表!G43</f>
        <v>0.42616397779886694</v>
      </c>
      <c r="K40" s="78">
        <f>I40*J40</f>
        <v>5.3408873175860068</v>
      </c>
      <c r="L40" s="79"/>
      <c r="M40" s="80"/>
      <c r="N40" s="81">
        <f>分析係数表!H43</f>
        <v>3.1178600010781269E-2</v>
      </c>
      <c r="O40" s="82">
        <f t="shared" si="4"/>
        <v>0.46687207021427862</v>
      </c>
      <c r="P40" s="76">
        <f>分析係数表!C43</f>
        <v>0.69968719053083295</v>
      </c>
      <c r="Q40" s="82">
        <f>O40*P40</f>
        <v>0.3266644071455424</v>
      </c>
      <c r="R40" s="83">
        <v>0.67750687795775011</v>
      </c>
      <c r="S40" s="84">
        <f>I40+R40</f>
        <v>13.209976997022343</v>
      </c>
      <c r="T40" s="85">
        <f>分析係数表!F43</f>
        <v>0.68219595663301991</v>
      </c>
      <c r="U40" s="86">
        <f>S40*T40</f>
        <v>9.011792894583845</v>
      </c>
      <c r="V40" s="87">
        <f>分析係数表!D43</f>
        <v>0.16164840537198402</v>
      </c>
      <c r="W40" s="167">
        <f>ROUND(S40*V40,0)</f>
        <v>2</v>
      </c>
      <c r="X40" s="76">
        <f>分析係数表!E43</f>
        <v>0.1317976591033273</v>
      </c>
      <c r="Y40" s="166">
        <f>ROUND(S40*X40,0)</f>
        <v>2</v>
      </c>
    </row>
    <row r="41" spans="1:25" x14ac:dyDescent="0.2">
      <c r="A41" s="6" t="s">
        <v>341</v>
      </c>
      <c r="B41" s="5" t="s">
        <v>42</v>
      </c>
      <c r="C41" s="90"/>
      <c r="D41" s="76">
        <f>投入係数表!AA41</f>
        <v>2.9214139643587495E-4</v>
      </c>
      <c r="E41" s="77">
        <f>$C$29*D41</f>
        <v>2.9214139643587496E-2</v>
      </c>
      <c r="F41" s="76">
        <f>分析係数表!C44</f>
        <v>0.39267545462210851</v>
      </c>
      <c r="G41" s="77">
        <f>E41*F41</f>
        <v>1.1471675565939483E-2</v>
      </c>
      <c r="H41" s="77">
        <v>2.1090796759220255E-2</v>
      </c>
      <c r="I41" s="77">
        <f>C41+H41</f>
        <v>2.1090796759220255E-2</v>
      </c>
      <c r="J41" s="76">
        <f>分析係数表!G44</f>
        <v>0.27061110819189743</v>
      </c>
      <c r="K41" s="78">
        <f>I41*J41</f>
        <v>5.7074038836626723E-3</v>
      </c>
      <c r="L41" s="79"/>
      <c r="M41" s="80"/>
      <c r="N41" s="81">
        <f>分析係数表!H44</f>
        <v>0.10303160985076236</v>
      </c>
      <c r="O41" s="82">
        <f t="shared" si="4"/>
        <v>1.5428075979005427</v>
      </c>
      <c r="P41" s="76">
        <f>分析係数表!C44</f>
        <v>0.39267545462210851</v>
      </c>
      <c r="Q41" s="82">
        <f>O41*P41</f>
        <v>0.60582267490003883</v>
      </c>
      <c r="R41" s="83">
        <v>0.6137136164301501</v>
      </c>
      <c r="S41" s="84">
        <f>I41+R41</f>
        <v>0.63480441318937031</v>
      </c>
      <c r="T41" s="85">
        <f>分析係数表!F44</f>
        <v>0.47233461194892545</v>
      </c>
      <c r="U41" s="86">
        <f>S41*T41</f>
        <v>0.29984009616726653</v>
      </c>
      <c r="V41" s="87">
        <f>分析係数表!D44</f>
        <v>0.22804897272870581</v>
      </c>
      <c r="W41" s="167">
        <f>ROUND(S41*V41,0)</f>
        <v>0</v>
      </c>
      <c r="X41" s="76">
        <f>分析係数表!E44</f>
        <v>0.15248804581997794</v>
      </c>
      <c r="Y41" s="166">
        <f>ROUND(S41*X41,0)</f>
        <v>0</v>
      </c>
    </row>
    <row r="42" spans="1:25" x14ac:dyDescent="0.2">
      <c r="A42" s="6" t="s">
        <v>342</v>
      </c>
      <c r="B42" s="5" t="s">
        <v>279</v>
      </c>
      <c r="C42" s="90"/>
      <c r="D42" s="76">
        <f>投入係数表!AA42</f>
        <v>2.0449897750511249E-3</v>
      </c>
      <c r="E42" s="77">
        <f>$C$29*D42</f>
        <v>0.20449897750511251</v>
      </c>
      <c r="F42" s="76">
        <f>分析係数表!C45</f>
        <v>1</v>
      </c>
      <c r="G42" s="77">
        <f>E42*F42</f>
        <v>0.20449897750511251</v>
      </c>
      <c r="H42" s="77">
        <v>0.29143104901372263</v>
      </c>
      <c r="I42" s="77">
        <f>C42+H42</f>
        <v>0.29143104901372263</v>
      </c>
      <c r="J42" s="76">
        <f>分析係数表!G45</f>
        <v>0</v>
      </c>
      <c r="K42" s="78">
        <f>I42*J42</f>
        <v>0</v>
      </c>
      <c r="L42" s="79"/>
      <c r="M42" s="80"/>
      <c r="N42" s="81">
        <f>分析係数表!H45</f>
        <v>0</v>
      </c>
      <c r="O42" s="82">
        <f t="shared" si="4"/>
        <v>0</v>
      </c>
      <c r="P42" s="76">
        <f>分析係数表!C45</f>
        <v>1</v>
      </c>
      <c r="Q42" s="82">
        <f>O42*P42</f>
        <v>0</v>
      </c>
      <c r="R42" s="83">
        <v>1.5640825075640827E-2</v>
      </c>
      <c r="S42" s="84">
        <f>I42+R42</f>
        <v>0.30707187408936348</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9.9328074788197496E-3</v>
      </c>
      <c r="E43" s="77">
        <f>$C$29*D43</f>
        <v>0.99328074788197496</v>
      </c>
      <c r="F43" s="76">
        <f>分析係数表!C46</f>
        <v>0.19269273551809707</v>
      </c>
      <c r="G43" s="77">
        <f>E43*F43</f>
        <v>0.19139798444683906</v>
      </c>
      <c r="H43" s="77">
        <v>0.24436456431005987</v>
      </c>
      <c r="I43" s="77">
        <f>C43+H43</f>
        <v>0.24436456431005987</v>
      </c>
      <c r="J43" s="76">
        <f>分析係数表!G46</f>
        <v>9.3043863535666807E-3</v>
      </c>
      <c r="K43" s="78">
        <f>I43*J43</f>
        <v>2.2736623174617887E-3</v>
      </c>
      <c r="L43" s="79"/>
      <c r="M43" s="80"/>
      <c r="N43" s="81">
        <f>分析係数表!H46</f>
        <v>2.0061453232099985E-2</v>
      </c>
      <c r="O43" s="82">
        <f t="shared" si="4"/>
        <v>0.30040259019772314</v>
      </c>
      <c r="P43" s="76">
        <f>分析係数表!C46</f>
        <v>0.19269273551809707</v>
      </c>
      <c r="Q43" s="82">
        <f>O43*P43</f>
        <v>5.7885396861921165E-2</v>
      </c>
      <c r="R43" s="83">
        <v>6.5541476121414047E-2</v>
      </c>
      <c r="S43" s="84">
        <f>I43+R43</f>
        <v>0.30990604043147391</v>
      </c>
      <c r="T43" s="85">
        <f>分析係数表!F46</f>
        <v>0.3136907399202481</v>
      </c>
      <c r="U43" s="86">
        <f>S43*T43</f>
        <v>9.7214655128703378E-2</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92">
        <f>投入係数表!AA44</f>
        <v>0.50423605024832019</v>
      </c>
      <c r="E44" s="91">
        <f>SUM(E5:E43)</f>
        <v>50.423605024832014</v>
      </c>
      <c r="F44" s="92">
        <f>分析係数表!C47</f>
        <v>0.36342947545192861</v>
      </c>
      <c r="G44" s="91">
        <f>SUM(G5:G43)</f>
        <v>29.419465218569027</v>
      </c>
      <c r="H44" s="91">
        <f>SUM(H5:H43)</f>
        <v>36.644662608634391</v>
      </c>
      <c r="I44" s="91">
        <f>SUM(I5:I43)</f>
        <v>136.64466260863435</v>
      </c>
      <c r="J44" s="92">
        <f>分析係数表!G47</f>
        <v>0.22147530218644357</v>
      </c>
      <c r="K44" s="93">
        <f>SUM(K5:K43)</f>
        <v>23.869477857116603</v>
      </c>
      <c r="L44" s="94">
        <f>最終需要_まとめ!$L$33</f>
        <v>0.62733333333333341</v>
      </c>
      <c r="M44" s="91">
        <f>K44*L44</f>
        <v>14.97411910903115</v>
      </c>
      <c r="N44" s="95">
        <f>分析係数表!H47</f>
        <v>1</v>
      </c>
      <c r="O44" s="96">
        <f>SUM(O5:O43)</f>
        <v>14.974119109031152</v>
      </c>
      <c r="P44" s="92">
        <f>分析係数表!C47</f>
        <v>0.36342947545192861</v>
      </c>
      <c r="Q44" s="96">
        <f>SUM(Q5:Q43)</f>
        <v>6.8705296474427859</v>
      </c>
      <c r="R44" s="91">
        <f>SUM(R5:R43)</f>
        <v>7.9758518599757222</v>
      </c>
      <c r="S44" s="97">
        <f>SUM(S5:S43)</f>
        <v>144.62051446861017</v>
      </c>
      <c r="T44" s="98">
        <f>分析係数表!F47</f>
        <v>0.45852567064717759</v>
      </c>
      <c r="U44" s="99">
        <f>SUM(U5:U43)</f>
        <v>72.615411756035996</v>
      </c>
      <c r="V44" s="100">
        <f>分析係数表!D47</f>
        <v>5.1302381010287716E-2</v>
      </c>
      <c r="W44" s="164">
        <f>SUM(W5:W43)</f>
        <v>6</v>
      </c>
      <c r="X44" s="92">
        <f>分析係数表!E47</f>
        <v>4.4653063209864535E-2</v>
      </c>
      <c r="Y44" s="165">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264</v>
      </c>
      <c r="B6" s="10" t="s">
        <v>265</v>
      </c>
      <c r="C6" s="132">
        <v>100</v>
      </c>
      <c r="D6" s="127">
        <f>'1'!S44</f>
        <v>113.51026498186852</v>
      </c>
      <c r="E6" s="168">
        <f>'1'!U44</f>
        <v>53.539907589036041</v>
      </c>
      <c r="F6" s="119">
        <f>'1'!W44</f>
        <v>87</v>
      </c>
      <c r="G6" s="171">
        <f>'1'!Y44</f>
        <v>60</v>
      </c>
      <c r="H6" s="53">
        <v>1</v>
      </c>
      <c r="I6" s="56"/>
      <c r="J6" s="104" t="s">
        <v>102</v>
      </c>
      <c r="K6" s="185">
        <v>0.75600000000000001</v>
      </c>
      <c r="L6" s="186">
        <v>0.73199999999999998</v>
      </c>
    </row>
    <row r="7" spans="1:12" x14ac:dyDescent="0.2">
      <c r="A7" s="159" t="s">
        <v>220</v>
      </c>
      <c r="B7" s="3" t="s">
        <v>266</v>
      </c>
      <c r="C7" s="133">
        <v>100</v>
      </c>
      <c r="D7" s="128">
        <f>'2'!S44</f>
        <v>111.19742916716365</v>
      </c>
      <c r="E7" s="169">
        <f>'2'!U44</f>
        <v>88.118111710677425</v>
      </c>
      <c r="F7" s="120">
        <f>'2'!W44</f>
        <v>0</v>
      </c>
      <c r="G7" s="172">
        <f>'2'!Y44</f>
        <v>0</v>
      </c>
      <c r="H7" s="156">
        <v>2</v>
      </c>
      <c r="I7" s="56"/>
      <c r="J7" s="103" t="s">
        <v>135</v>
      </c>
      <c r="K7" s="187">
        <v>0.74099999999999999</v>
      </c>
      <c r="L7" s="188">
        <v>0.71099999999999997</v>
      </c>
    </row>
    <row r="8" spans="1:12" x14ac:dyDescent="0.2">
      <c r="A8" s="159" t="s">
        <v>221</v>
      </c>
      <c r="B8" s="3" t="s">
        <v>267</v>
      </c>
      <c r="C8" s="133">
        <v>100</v>
      </c>
      <c r="D8" s="128">
        <f>'3'!S44</f>
        <v>115.35311511184851</v>
      </c>
      <c r="E8" s="169">
        <f>'3'!U44</f>
        <v>59.982285794072119</v>
      </c>
      <c r="F8" s="120">
        <f>'3'!W44</f>
        <v>11</v>
      </c>
      <c r="G8" s="172">
        <f>'3'!Y44</f>
        <v>4</v>
      </c>
      <c r="H8" s="156">
        <v>3</v>
      </c>
      <c r="I8" s="56"/>
      <c r="J8" s="103" t="s">
        <v>136</v>
      </c>
      <c r="K8" s="187">
        <v>0.90500000000000003</v>
      </c>
      <c r="L8" s="188">
        <v>0.73599999999999999</v>
      </c>
    </row>
    <row r="9" spans="1:12" x14ac:dyDescent="0.2">
      <c r="A9" s="159" t="s">
        <v>222</v>
      </c>
      <c r="B9" s="3" t="s">
        <v>27</v>
      </c>
      <c r="C9" s="133">
        <v>100</v>
      </c>
      <c r="D9" s="128">
        <f>'4'!S44</f>
        <v>130.57274907960925</v>
      </c>
      <c r="E9" s="169">
        <f>'4'!U44</f>
        <v>73.856112929679583</v>
      </c>
      <c r="F9" s="120">
        <f>'4'!W44</f>
        <v>3</v>
      </c>
      <c r="G9" s="172">
        <f>'4'!Y44</f>
        <v>1</v>
      </c>
      <c r="H9" s="156">
        <v>4</v>
      </c>
      <c r="I9" s="56"/>
      <c r="J9" s="103" t="s">
        <v>137</v>
      </c>
      <c r="K9" s="187">
        <v>0.871</v>
      </c>
      <c r="L9" s="188">
        <v>0.74299999999999999</v>
      </c>
    </row>
    <row r="10" spans="1:12" x14ac:dyDescent="0.2">
      <c r="A10" s="2" t="s">
        <v>223</v>
      </c>
      <c r="B10" s="10" t="s">
        <v>191</v>
      </c>
      <c r="C10" s="132">
        <v>100</v>
      </c>
      <c r="D10" s="127">
        <f>'5'!S44</f>
        <v>117.07342167675904</v>
      </c>
      <c r="E10" s="168">
        <f>'5'!U44</f>
        <v>46.059355747361785</v>
      </c>
      <c r="F10" s="119">
        <f>'5'!W44</f>
        <v>3</v>
      </c>
      <c r="G10" s="171">
        <f>'5'!Y44</f>
        <v>3</v>
      </c>
      <c r="H10" s="53">
        <v>5</v>
      </c>
      <c r="I10" s="56"/>
      <c r="J10" s="103" t="s">
        <v>138</v>
      </c>
      <c r="K10" s="187">
        <v>0.82499999999999996</v>
      </c>
      <c r="L10" s="188">
        <v>0.73499999999999999</v>
      </c>
    </row>
    <row r="11" spans="1:12" x14ac:dyDescent="0.2">
      <c r="A11" s="159" t="s">
        <v>224</v>
      </c>
      <c r="B11" s="3" t="s">
        <v>28</v>
      </c>
      <c r="C11" s="133">
        <v>100</v>
      </c>
      <c r="D11" s="128">
        <f>'6'!S44</f>
        <v>119.60448178689018</v>
      </c>
      <c r="E11" s="169">
        <f>'6'!U44</f>
        <v>49.466347502471173</v>
      </c>
      <c r="F11" s="120">
        <f>'6'!W44</f>
        <v>17</v>
      </c>
      <c r="G11" s="172">
        <f>'6'!Y44</f>
        <v>15</v>
      </c>
      <c r="H11" s="156">
        <v>6</v>
      </c>
      <c r="I11" s="56"/>
      <c r="J11" s="103" t="s">
        <v>139</v>
      </c>
      <c r="K11" s="187">
        <v>0.86899999999999999</v>
      </c>
      <c r="L11" s="188">
        <v>0.76500000000000001</v>
      </c>
    </row>
    <row r="12" spans="1:12" x14ac:dyDescent="0.2">
      <c r="A12" s="159" t="s">
        <v>225</v>
      </c>
      <c r="B12" s="3" t="s">
        <v>268</v>
      </c>
      <c r="C12" s="133">
        <v>100</v>
      </c>
      <c r="D12" s="128">
        <f>'7'!S44</f>
        <v>127.92062984579644</v>
      </c>
      <c r="E12" s="169">
        <f>'7'!U44</f>
        <v>42.992318455826108</v>
      </c>
      <c r="F12" s="120">
        <f>'7'!W44</f>
        <v>5</v>
      </c>
      <c r="G12" s="172">
        <f>'7'!Y44</f>
        <v>4</v>
      </c>
      <c r="H12" s="156">
        <v>7</v>
      </c>
      <c r="I12" s="56"/>
      <c r="J12" s="103" t="s">
        <v>140</v>
      </c>
      <c r="K12" s="187">
        <v>0.80400000000000005</v>
      </c>
      <c r="L12" s="188">
        <v>0.749</v>
      </c>
    </row>
    <row r="13" spans="1:12" x14ac:dyDescent="0.2">
      <c r="A13" s="159" t="s">
        <v>226</v>
      </c>
      <c r="B13" s="3" t="s">
        <v>29</v>
      </c>
      <c r="C13" s="133">
        <v>100</v>
      </c>
      <c r="D13" s="128">
        <f>'8'!S44</f>
        <v>116.44806316822947</v>
      </c>
      <c r="E13" s="169">
        <f>'8'!U44</f>
        <v>39.330237768557659</v>
      </c>
      <c r="F13" s="120">
        <f>'8'!W44</f>
        <v>2</v>
      </c>
      <c r="G13" s="172">
        <f>'8'!Y44</f>
        <v>2</v>
      </c>
      <c r="H13" s="156">
        <v>8</v>
      </c>
      <c r="I13" s="56"/>
      <c r="J13" s="103" t="s">
        <v>196</v>
      </c>
      <c r="K13" s="161">
        <v>0.78600000000000003</v>
      </c>
      <c r="L13" s="189">
        <v>0.73599999999999999</v>
      </c>
    </row>
    <row r="14" spans="1:12" x14ac:dyDescent="0.2">
      <c r="A14" s="159" t="s">
        <v>227</v>
      </c>
      <c r="B14" s="3" t="s">
        <v>30</v>
      </c>
      <c r="C14" s="133">
        <v>100</v>
      </c>
      <c r="D14" s="128">
        <f>'9'!S44</f>
        <v>105.44210445858637</v>
      </c>
      <c r="E14" s="169">
        <f>'9'!U44</f>
        <v>31.909487904051488</v>
      </c>
      <c r="F14" s="120">
        <f>'9'!W44</f>
        <v>0</v>
      </c>
      <c r="G14" s="172">
        <f>'9'!Y44</f>
        <v>0</v>
      </c>
      <c r="H14" s="156">
        <v>9</v>
      </c>
      <c r="I14" s="56"/>
      <c r="J14" s="103" t="s">
        <v>197</v>
      </c>
      <c r="K14" s="161">
        <v>0.69399999999999995</v>
      </c>
      <c r="L14" s="189">
        <v>0.751</v>
      </c>
    </row>
    <row r="15" spans="1:12" x14ac:dyDescent="0.2">
      <c r="A15" s="159" t="s">
        <v>2</v>
      </c>
      <c r="B15" s="3" t="s">
        <v>365</v>
      </c>
      <c r="C15" s="133">
        <v>100</v>
      </c>
      <c r="D15" s="128">
        <f>'10'!S44</f>
        <v>119.53358726778067</v>
      </c>
      <c r="E15" s="169">
        <f>'10'!U44</f>
        <v>44.006709863259118</v>
      </c>
      <c r="F15" s="120">
        <f>'10'!W44</f>
        <v>6</v>
      </c>
      <c r="G15" s="172">
        <f>'10'!Y44</f>
        <v>6</v>
      </c>
      <c r="H15" s="156">
        <v>10</v>
      </c>
      <c r="I15" s="56"/>
      <c r="J15" s="103" t="s">
        <v>198</v>
      </c>
      <c r="K15" s="161">
        <v>0.66300000000000003</v>
      </c>
      <c r="L15" s="189">
        <v>0.73499999999999999</v>
      </c>
    </row>
    <row r="16" spans="1:12" x14ac:dyDescent="0.2">
      <c r="A16" s="159" t="s">
        <v>3</v>
      </c>
      <c r="B16" s="3" t="s">
        <v>31</v>
      </c>
      <c r="C16" s="133">
        <v>100</v>
      </c>
      <c r="D16" s="128">
        <f>'11'!S44</f>
        <v>135.53646660627803</v>
      </c>
      <c r="E16" s="169">
        <f>'11'!U44</f>
        <v>64.494708952325368</v>
      </c>
      <c r="F16" s="120">
        <f>'11'!W44</f>
        <v>4</v>
      </c>
      <c r="G16" s="172">
        <f>'11'!Y44</f>
        <v>4</v>
      </c>
      <c r="H16" s="156">
        <v>11</v>
      </c>
      <c r="I16" s="56"/>
      <c r="J16" s="103" t="s">
        <v>199</v>
      </c>
      <c r="K16" s="161">
        <v>0.66</v>
      </c>
      <c r="L16" s="189">
        <v>0.72199999999999998</v>
      </c>
    </row>
    <row r="17" spans="1:12" x14ac:dyDescent="0.2">
      <c r="A17" s="159" t="s">
        <v>4</v>
      </c>
      <c r="B17" s="3" t="s">
        <v>32</v>
      </c>
      <c r="C17" s="133">
        <v>100</v>
      </c>
      <c r="D17" s="128">
        <f>'12'!S44</f>
        <v>115.17414896369655</v>
      </c>
      <c r="E17" s="169">
        <f>'12'!U44</f>
        <v>30.601404015132903</v>
      </c>
      <c r="F17" s="120">
        <f>'12'!W44</f>
        <v>1</v>
      </c>
      <c r="G17" s="172">
        <f>'12'!Y44</f>
        <v>1</v>
      </c>
      <c r="H17" s="156">
        <v>12</v>
      </c>
      <c r="I17" s="56"/>
      <c r="J17" s="103" t="s">
        <v>200</v>
      </c>
      <c r="K17" s="161">
        <v>0.69299999999999995</v>
      </c>
      <c r="L17" s="189">
        <v>0.73899999999999999</v>
      </c>
    </row>
    <row r="18" spans="1:12" x14ac:dyDescent="0.2">
      <c r="A18" s="159" t="s">
        <v>5</v>
      </c>
      <c r="B18" s="3" t="s">
        <v>33</v>
      </c>
      <c r="C18" s="133">
        <v>100</v>
      </c>
      <c r="D18" s="128">
        <f>'13'!S44</f>
        <v>120.2741510215059</v>
      </c>
      <c r="E18" s="169">
        <f>'13'!U44</f>
        <v>31.272791701209616</v>
      </c>
      <c r="F18" s="120">
        <f>'13'!W44</f>
        <v>1</v>
      </c>
      <c r="G18" s="172">
        <f>'13'!Y44</f>
        <v>2</v>
      </c>
      <c r="H18" s="156">
        <v>13</v>
      </c>
      <c r="I18" s="56"/>
      <c r="J18" s="103" t="s">
        <v>216</v>
      </c>
      <c r="K18" s="161">
        <v>0.75800000000000001</v>
      </c>
      <c r="L18" s="189">
        <v>0.74199999999999999</v>
      </c>
    </row>
    <row r="19" spans="1:12" x14ac:dyDescent="0.2">
      <c r="A19" s="159" t="s">
        <v>6</v>
      </c>
      <c r="B19" s="3" t="s">
        <v>34</v>
      </c>
      <c r="C19" s="133">
        <v>100</v>
      </c>
      <c r="D19" s="128">
        <f>'14'!S44</f>
        <v>122.51261071448749</v>
      </c>
      <c r="E19" s="169">
        <f>'14'!U44</f>
        <v>54.563859278671664</v>
      </c>
      <c r="F19" s="120">
        <f>'14'!W44</f>
        <v>6</v>
      </c>
      <c r="G19" s="172">
        <f>'14'!Y44</f>
        <v>4</v>
      </c>
      <c r="H19" s="156">
        <v>14</v>
      </c>
      <c r="I19" s="56"/>
      <c r="J19" s="103" t="s">
        <v>217</v>
      </c>
      <c r="K19" s="161">
        <v>0.752</v>
      </c>
      <c r="L19" s="189">
        <v>0.72199999999999998</v>
      </c>
    </row>
    <row r="20" spans="1:12" x14ac:dyDescent="0.2">
      <c r="A20" s="159" t="s">
        <v>7</v>
      </c>
      <c r="B20" s="3" t="s">
        <v>269</v>
      </c>
      <c r="C20" s="133">
        <v>100</v>
      </c>
      <c r="D20" s="128">
        <f>'15'!S44</f>
        <v>121.3579453754118</v>
      </c>
      <c r="E20" s="169">
        <f>'15'!U44</f>
        <v>52.62276363332208</v>
      </c>
      <c r="F20" s="120">
        <f>'15'!W44</f>
        <v>4</v>
      </c>
      <c r="G20" s="172">
        <f>'15'!Y44</f>
        <v>4</v>
      </c>
      <c r="H20" s="156">
        <v>15</v>
      </c>
      <c r="I20" s="56"/>
      <c r="J20" s="103" t="s">
        <v>218</v>
      </c>
      <c r="K20" s="161">
        <v>0.71899999999999997</v>
      </c>
      <c r="L20" s="189">
        <v>0.74399999999999999</v>
      </c>
    </row>
    <row r="21" spans="1:12" x14ac:dyDescent="0.2">
      <c r="A21" s="159" t="s">
        <v>8</v>
      </c>
      <c r="B21" s="3" t="s">
        <v>270</v>
      </c>
      <c r="C21" s="133">
        <v>100</v>
      </c>
      <c r="D21" s="128">
        <f>'16'!S44</f>
        <v>117.63659986814811</v>
      </c>
      <c r="E21" s="169">
        <f>'16'!U44</f>
        <v>53.820135746408539</v>
      </c>
      <c r="F21" s="120">
        <f>'16'!W44</f>
        <v>1</v>
      </c>
      <c r="G21" s="172">
        <f>'16'!Y44</f>
        <v>0</v>
      </c>
      <c r="H21" s="156">
        <v>16</v>
      </c>
      <c r="I21" s="56"/>
      <c r="J21" s="103" t="s">
        <v>219</v>
      </c>
      <c r="K21" s="161">
        <v>0.82599999999999996</v>
      </c>
      <c r="L21" s="189">
        <v>0.75</v>
      </c>
    </row>
    <row r="22" spans="1:12" x14ac:dyDescent="0.2">
      <c r="A22" s="159" t="s">
        <v>9</v>
      </c>
      <c r="B22" s="3" t="s">
        <v>271</v>
      </c>
      <c r="C22" s="133">
        <v>100</v>
      </c>
      <c r="D22" s="128">
        <f>'17'!S44</f>
        <v>122.28083765426389</v>
      </c>
      <c r="E22" s="169">
        <f>'17'!U44</f>
        <v>50.951485624148766</v>
      </c>
      <c r="F22" s="120">
        <f>'17'!W44</f>
        <v>3</v>
      </c>
      <c r="G22" s="172">
        <f>'17'!Y44</f>
        <v>2</v>
      </c>
      <c r="H22" s="156">
        <v>17</v>
      </c>
      <c r="I22" s="56"/>
      <c r="J22" s="103" t="s">
        <v>253</v>
      </c>
      <c r="K22" s="161">
        <v>0.84399999999999997</v>
      </c>
      <c r="L22" s="189">
        <v>0.76200000000000001</v>
      </c>
    </row>
    <row r="23" spans="1:12" x14ac:dyDescent="0.2">
      <c r="A23" s="159" t="s">
        <v>10</v>
      </c>
      <c r="B23" s="3" t="s">
        <v>272</v>
      </c>
      <c r="C23" s="133">
        <v>100</v>
      </c>
      <c r="D23" s="128">
        <f>'18'!S44</f>
        <v>123.60673921223793</v>
      </c>
      <c r="E23" s="169">
        <f>'18'!U44</f>
        <v>47.323292413923582</v>
      </c>
      <c r="F23" s="120">
        <f>'18'!W44</f>
        <v>2</v>
      </c>
      <c r="G23" s="172">
        <f>'18'!Y44</f>
        <v>2</v>
      </c>
      <c r="H23" s="156">
        <v>18</v>
      </c>
      <c r="I23" s="56"/>
      <c r="J23" s="190" t="s">
        <v>263</v>
      </c>
      <c r="K23" s="394">
        <v>0.94499999999999995</v>
      </c>
      <c r="L23" s="395">
        <v>0.77200000000000002</v>
      </c>
    </row>
    <row r="24" spans="1:12" x14ac:dyDescent="0.2">
      <c r="A24" s="159" t="s">
        <v>11</v>
      </c>
      <c r="B24" s="3" t="s">
        <v>35</v>
      </c>
      <c r="C24" s="133">
        <v>100</v>
      </c>
      <c r="D24" s="128">
        <f>'19'!S44</f>
        <v>119.20665645522719</v>
      </c>
      <c r="E24" s="169">
        <f>'19'!U44</f>
        <v>43.850676900409127</v>
      </c>
      <c r="F24" s="120">
        <f>'19'!W44</f>
        <v>8</v>
      </c>
      <c r="G24" s="172">
        <f>'19'!Y44</f>
        <v>9</v>
      </c>
      <c r="H24" s="156">
        <v>19</v>
      </c>
      <c r="I24" s="56"/>
      <c r="J24" s="103" t="s">
        <v>340</v>
      </c>
      <c r="K24" s="161">
        <v>0.80800000000000005</v>
      </c>
      <c r="L24" s="189">
        <v>0.74199999999999999</v>
      </c>
    </row>
    <row r="25" spans="1:12" x14ac:dyDescent="0.2">
      <c r="A25" s="159" t="s">
        <v>12</v>
      </c>
      <c r="B25" s="3" t="s">
        <v>367</v>
      </c>
      <c r="C25" s="133">
        <v>100</v>
      </c>
      <c r="D25" s="128">
        <f>'20'!S44</f>
        <v>115.21012972633537</v>
      </c>
      <c r="E25" s="169">
        <f>'20'!U44</f>
        <v>40.473317475827912</v>
      </c>
      <c r="F25" s="120">
        <f>'20'!W44</f>
        <v>1</v>
      </c>
      <c r="G25" s="172">
        <f>'20'!Y44</f>
        <v>0</v>
      </c>
      <c r="H25" s="156">
        <v>20</v>
      </c>
      <c r="I25" s="56"/>
      <c r="J25" s="103" t="s">
        <v>369</v>
      </c>
      <c r="K25" s="161">
        <v>0.82699999999999996</v>
      </c>
      <c r="L25" s="189">
        <v>0.69599999999999995</v>
      </c>
    </row>
    <row r="26" spans="1:12" x14ac:dyDescent="0.2">
      <c r="A26" s="159" t="s">
        <v>13</v>
      </c>
      <c r="B26" s="3" t="s">
        <v>192</v>
      </c>
      <c r="C26" s="133">
        <v>100</v>
      </c>
      <c r="D26" s="128">
        <f>'21'!S44</f>
        <v>117.87055641838879</v>
      </c>
      <c r="E26" s="169">
        <f>'21'!U44</f>
        <v>29.391967401786737</v>
      </c>
      <c r="F26" s="120">
        <f>'21'!W44</f>
        <v>4</v>
      </c>
      <c r="G26" s="172">
        <f>'21'!Y44</f>
        <v>4</v>
      </c>
      <c r="H26" s="156">
        <v>21</v>
      </c>
      <c r="I26" s="56"/>
      <c r="J26" s="200" t="s">
        <v>370</v>
      </c>
      <c r="K26" s="161">
        <v>0.78</v>
      </c>
      <c r="L26" s="189">
        <v>0.71399999999999997</v>
      </c>
    </row>
    <row r="27" spans="1:12" x14ac:dyDescent="0.2">
      <c r="A27" s="11" t="s">
        <v>14</v>
      </c>
      <c r="B27" s="12" t="s">
        <v>50</v>
      </c>
      <c r="C27" s="134">
        <v>100</v>
      </c>
      <c r="D27" s="129">
        <f>'22'!S44</f>
        <v>124.6076345777859</v>
      </c>
      <c r="E27" s="170">
        <f>'22'!U44</f>
        <v>60.32487870986985</v>
      </c>
      <c r="F27" s="121">
        <f>'22'!W44</f>
        <v>10</v>
      </c>
      <c r="G27" s="173">
        <f>'22'!Y44</f>
        <v>8</v>
      </c>
      <c r="H27" s="157">
        <v>22</v>
      </c>
      <c r="I27" s="56"/>
      <c r="J27" s="199" t="s">
        <v>371</v>
      </c>
      <c r="K27" s="396">
        <v>0.82799999999999996</v>
      </c>
      <c r="L27" s="397">
        <v>0.68200000000000005</v>
      </c>
    </row>
    <row r="28" spans="1:12" x14ac:dyDescent="0.2">
      <c r="A28" s="159" t="s">
        <v>15</v>
      </c>
      <c r="B28" s="3" t="s">
        <v>36</v>
      </c>
      <c r="C28" s="133">
        <v>100</v>
      </c>
      <c r="D28" s="128">
        <f>'23'!S44</f>
        <v>134.96221842804877</v>
      </c>
      <c r="E28" s="169">
        <f>'23'!U44</f>
        <v>64.044767904647713</v>
      </c>
      <c r="F28" s="120">
        <f>'23'!W44</f>
        <v>9</v>
      </c>
      <c r="G28" s="172">
        <f>'23'!Y44</f>
        <v>7</v>
      </c>
      <c r="H28" s="156">
        <v>23</v>
      </c>
      <c r="I28" s="56"/>
      <c r="J28" s="114" t="s">
        <v>550</v>
      </c>
      <c r="K28" s="422">
        <v>0.67200000000000004</v>
      </c>
      <c r="L28" s="423">
        <v>0.67900000000000005</v>
      </c>
    </row>
    <row r="29" spans="1:12" x14ac:dyDescent="0.2">
      <c r="A29" s="159" t="s">
        <v>16</v>
      </c>
      <c r="B29" s="3" t="s">
        <v>193</v>
      </c>
      <c r="C29" s="133">
        <v>100</v>
      </c>
      <c r="D29" s="128">
        <f>'24'!S44</f>
        <v>128.03634328219655</v>
      </c>
      <c r="E29" s="169">
        <f>'24'!U44</f>
        <v>48.849999812878011</v>
      </c>
      <c r="F29" s="120">
        <f>'24'!W44</f>
        <v>1</v>
      </c>
      <c r="G29" s="172">
        <f>'24'!Y44</f>
        <v>1</v>
      </c>
      <c r="H29" s="156">
        <v>24</v>
      </c>
      <c r="I29" s="56"/>
      <c r="J29" s="200" t="s">
        <v>551</v>
      </c>
      <c r="K29" s="416">
        <v>0.59799999999999998</v>
      </c>
      <c r="L29" s="417">
        <v>0.61099999999999999</v>
      </c>
    </row>
    <row r="30" spans="1:12" x14ac:dyDescent="0.2">
      <c r="A30" s="159" t="s">
        <v>17</v>
      </c>
      <c r="B30" s="3" t="s">
        <v>273</v>
      </c>
      <c r="C30" s="133">
        <v>100</v>
      </c>
      <c r="D30" s="128">
        <f>'25'!S44</f>
        <v>144.62051446861017</v>
      </c>
      <c r="E30" s="169">
        <f>'25'!U44</f>
        <v>72.615411756035996</v>
      </c>
      <c r="F30" s="120">
        <f>'25'!W44</f>
        <v>6</v>
      </c>
      <c r="G30" s="172">
        <f>'25'!Y44</f>
        <v>8</v>
      </c>
      <c r="H30" s="156">
        <v>25</v>
      </c>
      <c r="I30" s="56"/>
      <c r="J30" s="200" t="s">
        <v>552</v>
      </c>
      <c r="K30" s="416">
        <v>0.71299999999999997</v>
      </c>
      <c r="L30" s="417">
        <v>0.622</v>
      </c>
    </row>
    <row r="31" spans="1:12" x14ac:dyDescent="0.2">
      <c r="A31" s="159" t="s">
        <v>18</v>
      </c>
      <c r="B31" s="3" t="s">
        <v>274</v>
      </c>
      <c r="C31" s="133">
        <v>100</v>
      </c>
      <c r="D31" s="128">
        <f>'26'!S44</f>
        <v>138.90183991359049</v>
      </c>
      <c r="E31" s="169">
        <f>'26'!U44</f>
        <v>85.854025524014219</v>
      </c>
      <c r="F31" s="120">
        <f>'26'!W44</f>
        <v>21</v>
      </c>
      <c r="G31" s="172">
        <f>'26'!Y44</f>
        <v>19</v>
      </c>
      <c r="H31" s="156">
        <v>26</v>
      </c>
      <c r="I31" s="56"/>
      <c r="J31" s="115" t="s">
        <v>553</v>
      </c>
      <c r="K31" s="424">
        <v>0.64</v>
      </c>
      <c r="L31" s="425">
        <v>0.64900000000000002</v>
      </c>
    </row>
    <row r="32" spans="1:12" x14ac:dyDescent="0.2">
      <c r="A32" s="159" t="s">
        <v>19</v>
      </c>
      <c r="B32" s="3" t="s">
        <v>275</v>
      </c>
      <c r="C32" s="133">
        <v>100</v>
      </c>
      <c r="D32" s="128">
        <f>'27'!S44</f>
        <v>131.88826401943263</v>
      </c>
      <c r="E32" s="169">
        <f>'27'!U44</f>
        <v>89.203515671079217</v>
      </c>
      <c r="F32" s="120">
        <f>'27'!W44</f>
        <v>30</v>
      </c>
      <c r="G32" s="172">
        <f>'27'!Y44</f>
        <v>22</v>
      </c>
      <c r="H32" s="156">
        <v>27</v>
      </c>
      <c r="I32" s="56"/>
      <c r="J32" s="191" t="s">
        <v>141</v>
      </c>
      <c r="K32" s="191"/>
      <c r="L32" s="47" t="s">
        <v>120</v>
      </c>
    </row>
    <row r="33" spans="1:12" x14ac:dyDescent="0.2">
      <c r="A33" s="159" t="s">
        <v>20</v>
      </c>
      <c r="B33" s="3" t="s">
        <v>37</v>
      </c>
      <c r="C33" s="133">
        <v>100</v>
      </c>
      <c r="D33" s="128">
        <f>'28'!S44</f>
        <v>129.62556260430199</v>
      </c>
      <c r="E33" s="169">
        <f>'28'!U44</f>
        <v>82.646755299911604</v>
      </c>
      <c r="F33" s="120">
        <f>'28'!W44</f>
        <v>8</v>
      </c>
      <c r="G33" s="172">
        <f>'28'!Y44</f>
        <v>6</v>
      </c>
      <c r="H33" s="156">
        <v>28</v>
      </c>
      <c r="I33" s="56"/>
      <c r="J33" s="57" t="s">
        <v>142</v>
      </c>
      <c r="K33" s="58">
        <f>AVERAGE(K29:K31)</f>
        <v>0.65033333333333332</v>
      </c>
      <c r="L33" s="58">
        <f>AVERAGE(L29:L31)</f>
        <v>0.62733333333333341</v>
      </c>
    </row>
    <row r="34" spans="1:12" x14ac:dyDescent="0.2">
      <c r="A34" s="159" t="s">
        <v>21</v>
      </c>
      <c r="B34" s="3" t="s">
        <v>38</v>
      </c>
      <c r="C34" s="133">
        <v>100</v>
      </c>
      <c r="D34" s="128">
        <f>'29'!S44</f>
        <v>111.96955280685167</v>
      </c>
      <c r="E34" s="169">
        <f>'29'!U44</f>
        <v>92.548179168447788</v>
      </c>
      <c r="F34" s="120">
        <f>'29'!W44</f>
        <v>1</v>
      </c>
      <c r="G34" s="172">
        <f>'29'!Y44</f>
        <v>0</v>
      </c>
      <c r="H34" s="156">
        <v>29</v>
      </c>
      <c r="I34" s="56"/>
    </row>
    <row r="35" spans="1:12" x14ac:dyDescent="0.2">
      <c r="A35" s="159" t="s">
        <v>22</v>
      </c>
      <c r="B35" s="3" t="s">
        <v>378</v>
      </c>
      <c r="C35" s="133">
        <v>100</v>
      </c>
      <c r="D35" s="128">
        <f>'30'!S44</f>
        <v>129.71684170353188</v>
      </c>
      <c r="E35" s="169">
        <f>'30'!U44</f>
        <v>87.991934002855842</v>
      </c>
      <c r="F35" s="120">
        <f>'30'!W44</f>
        <v>11</v>
      </c>
      <c r="G35" s="172">
        <f>'30'!Y44</f>
        <v>10</v>
      </c>
      <c r="H35" s="156">
        <v>30</v>
      </c>
      <c r="I35" s="56"/>
    </row>
    <row r="36" spans="1:12" x14ac:dyDescent="0.2">
      <c r="A36" s="159" t="s">
        <v>23</v>
      </c>
      <c r="B36" s="3" t="s">
        <v>194</v>
      </c>
      <c r="C36" s="133">
        <v>100</v>
      </c>
      <c r="D36" s="128">
        <f>'31'!S44</f>
        <v>133.93495512136141</v>
      </c>
      <c r="E36" s="169">
        <f>'31'!U44</f>
        <v>70.883124871039996</v>
      </c>
      <c r="F36" s="120">
        <f>'31'!W44</f>
        <v>34</v>
      </c>
      <c r="G36" s="172">
        <f>'31'!Y44</f>
        <v>40</v>
      </c>
      <c r="H36" s="156">
        <v>31</v>
      </c>
      <c r="I36" s="56"/>
    </row>
    <row r="37" spans="1:12" x14ac:dyDescent="0.2">
      <c r="A37" s="159" t="s">
        <v>24</v>
      </c>
      <c r="B37" s="3" t="s">
        <v>39</v>
      </c>
      <c r="C37" s="133">
        <v>100</v>
      </c>
      <c r="D37" s="128">
        <f>'32'!S44</f>
        <v>129.79292575023709</v>
      </c>
      <c r="E37" s="169">
        <f>'32'!U44</f>
        <v>87.811939764469116</v>
      </c>
      <c r="F37" s="120">
        <f>'32'!W44</f>
        <v>7</v>
      </c>
      <c r="G37" s="172">
        <f>'32'!Y44</f>
        <v>8</v>
      </c>
      <c r="H37" s="156">
        <v>32</v>
      </c>
      <c r="I37" s="56"/>
    </row>
    <row r="38" spans="1:12" x14ac:dyDescent="0.2">
      <c r="A38" s="159" t="s">
        <v>25</v>
      </c>
      <c r="B38" s="3" t="s">
        <v>40</v>
      </c>
      <c r="C38" s="133">
        <v>100</v>
      </c>
      <c r="D38" s="128">
        <f>'33'!S44</f>
        <v>133.54015950196987</v>
      </c>
      <c r="E38" s="169">
        <f>'33'!U44</f>
        <v>93.277657945998413</v>
      </c>
      <c r="F38" s="120">
        <f>'33'!W44</f>
        <v>8</v>
      </c>
      <c r="G38" s="172">
        <f>'33'!Y44</f>
        <v>5</v>
      </c>
      <c r="H38" s="156">
        <v>33</v>
      </c>
      <c r="I38" s="56"/>
    </row>
    <row r="39" spans="1:12" x14ac:dyDescent="0.2">
      <c r="A39" s="159" t="s">
        <v>26</v>
      </c>
      <c r="B39" s="3" t="s">
        <v>277</v>
      </c>
      <c r="C39" s="133">
        <v>100</v>
      </c>
      <c r="D39" s="128">
        <f>'34'!S44</f>
        <v>130.15895738241812</v>
      </c>
      <c r="E39" s="169">
        <f>'34'!U44</f>
        <v>73.437525424357375</v>
      </c>
      <c r="F39" s="120">
        <f>'34'!W44</f>
        <v>18</v>
      </c>
      <c r="G39" s="172">
        <f>'34'!Y44</f>
        <v>16</v>
      </c>
      <c r="H39" s="156">
        <v>34</v>
      </c>
      <c r="I39" s="56"/>
    </row>
    <row r="40" spans="1:12" x14ac:dyDescent="0.2">
      <c r="A40" s="159" t="s">
        <v>51</v>
      </c>
      <c r="B40" s="3" t="s">
        <v>368</v>
      </c>
      <c r="C40" s="133">
        <v>100</v>
      </c>
      <c r="D40" s="128">
        <f>'35'!S44</f>
        <v>132.63737634957715</v>
      </c>
      <c r="E40" s="169">
        <f>'35'!U44</f>
        <v>75.330654170351067</v>
      </c>
      <c r="F40" s="120">
        <f>'35'!W44</f>
        <v>22</v>
      </c>
      <c r="G40" s="172">
        <f>'35'!Y44</f>
        <v>16</v>
      </c>
      <c r="H40" s="156">
        <v>35</v>
      </c>
      <c r="I40" s="56"/>
    </row>
    <row r="41" spans="1:12" x14ac:dyDescent="0.2">
      <c r="A41" s="159" t="s">
        <v>195</v>
      </c>
      <c r="B41" s="3" t="s">
        <v>41</v>
      </c>
      <c r="C41" s="133">
        <v>100</v>
      </c>
      <c r="D41" s="128">
        <f>'36'!S44</f>
        <v>132.77094711618329</v>
      </c>
      <c r="E41" s="169">
        <f>'36'!U44</f>
        <v>88.426085735445071</v>
      </c>
      <c r="F41" s="120">
        <f>'36'!W44</f>
        <v>18</v>
      </c>
      <c r="G41" s="172">
        <f>'36'!Y44</f>
        <v>15</v>
      </c>
      <c r="H41" s="156">
        <v>36</v>
      </c>
      <c r="I41" s="56"/>
    </row>
    <row r="42" spans="1:12" x14ac:dyDescent="0.2">
      <c r="A42" s="159" t="s">
        <v>201</v>
      </c>
      <c r="B42" s="3" t="s">
        <v>346</v>
      </c>
      <c r="C42" s="133">
        <v>100</v>
      </c>
      <c r="D42" s="128">
        <f>'37'!S44</f>
        <v>128.01752869251507</v>
      </c>
      <c r="E42" s="169">
        <f>'37'!U44</f>
        <v>62.727020125331919</v>
      </c>
      <c r="F42" s="120">
        <f>'37'!W44</f>
        <v>25</v>
      </c>
      <c r="G42" s="172">
        <f>'37'!Y44</f>
        <v>16</v>
      </c>
      <c r="H42" s="156">
        <v>37</v>
      </c>
      <c r="I42" s="56"/>
    </row>
    <row r="43" spans="1:12" x14ac:dyDescent="0.2">
      <c r="A43" s="159" t="s">
        <v>202</v>
      </c>
      <c r="B43" s="3" t="s">
        <v>279</v>
      </c>
      <c r="C43" s="133">
        <v>100</v>
      </c>
      <c r="D43" s="128">
        <f>'38'!S44</f>
        <v>127.64281069144036</v>
      </c>
      <c r="E43" s="169">
        <f>'38'!U44</f>
        <v>10.858082155763821</v>
      </c>
      <c r="F43" s="120">
        <f>'38'!W44</f>
        <v>1</v>
      </c>
      <c r="G43" s="172">
        <f>'38'!Y44</f>
        <v>1</v>
      </c>
      <c r="H43" s="156">
        <v>38</v>
      </c>
      <c r="I43" s="56"/>
    </row>
    <row r="44" spans="1:12" x14ac:dyDescent="0.2">
      <c r="A44" s="159" t="s">
        <v>203</v>
      </c>
      <c r="B44" s="3" t="s">
        <v>280</v>
      </c>
      <c r="C44" s="133">
        <v>100</v>
      </c>
      <c r="D44" s="128">
        <f>'39'!S44</f>
        <v>140.99831696622695</v>
      </c>
      <c r="E44" s="169">
        <f>'39'!U44</f>
        <v>57.727270990553436</v>
      </c>
      <c r="F44" s="120">
        <f>'39'!W44</f>
        <v>2</v>
      </c>
      <c r="G44" s="172">
        <f>'39'!Y44</f>
        <v>3</v>
      </c>
      <c r="H44" s="156">
        <v>39</v>
      </c>
      <c r="I44" s="56"/>
    </row>
    <row r="45" spans="1:12" x14ac:dyDescent="0.2">
      <c r="A45" s="106"/>
      <c r="B45" s="94" t="s">
        <v>83</v>
      </c>
      <c r="C45" s="135">
        <f>SUM(C6:C44)</f>
        <v>3900</v>
      </c>
      <c r="D45" s="202">
        <f>SUM(D6:D44)</f>
        <v>4871.1454379367933</v>
      </c>
      <c r="E45" s="203">
        <f>SUM(E6:E44)</f>
        <v>2333.1861074412091</v>
      </c>
      <c r="F45" s="204">
        <f>SUM(F6:F44)</f>
        <v>401</v>
      </c>
      <c r="G45" s="205">
        <f>SUM(G6:G44)</f>
        <v>328</v>
      </c>
      <c r="H45" s="160"/>
      <c r="I45" s="56"/>
    </row>
    <row r="46" spans="1:12" x14ac:dyDescent="0.2">
      <c r="A46" s="398" t="str">
        <f>取引基本表!$E$1</f>
        <v>2015年高砂市産業連関表</v>
      </c>
      <c r="B46" s="399"/>
      <c r="C46" s="60"/>
      <c r="D46" s="60"/>
      <c r="E46" s="60"/>
      <c r="F46" s="60"/>
      <c r="G46" s="60"/>
      <c r="H46" s="48"/>
      <c r="I46" s="48"/>
      <c r="J46" s="48"/>
    </row>
    <row r="47" spans="1:12" x14ac:dyDescent="0.2">
      <c r="A47" s="59" t="s">
        <v>556</v>
      </c>
      <c r="B47" s="60"/>
      <c r="C47" s="60"/>
      <c r="D47" s="60"/>
      <c r="E47" s="60"/>
      <c r="F47" s="60"/>
      <c r="G47" s="60"/>
      <c r="H47" s="48"/>
      <c r="I47" s="48"/>
      <c r="J47" s="48"/>
    </row>
    <row r="48" spans="1:12" x14ac:dyDescent="0.2">
      <c r="A48" s="59" t="s">
        <v>557</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282</v>
      </c>
      <c r="S2" s="3" t="s">
        <v>153</v>
      </c>
      <c r="U2" s="64" t="s">
        <v>210</v>
      </c>
      <c r="W2" s="3" t="s">
        <v>130</v>
      </c>
      <c r="Y2" s="3" t="s">
        <v>154</v>
      </c>
    </row>
    <row r="3" spans="1:25" ht="44" x14ac:dyDescent="0.2">
      <c r="B3" s="65"/>
      <c r="C3" s="66" t="s">
        <v>228</v>
      </c>
      <c r="D3" s="66" t="s">
        <v>317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1.2703197330175442E-2</v>
      </c>
      <c r="G5" s="77">
        <f t="shared" ref="G5:G38" si="1">E5*F5</f>
        <v>0</v>
      </c>
      <c r="H5" s="77">
        <f t="array" ref="H5:H43">MMULT(逆行列係数!C5:AO43,'26'!G5:G43)</f>
        <v>1.759941249393865E-5</v>
      </c>
      <c r="I5" s="77">
        <f t="shared" ref="I5:I38" si="2">C5+H5</f>
        <v>1.759941249393865E-5</v>
      </c>
      <c r="J5" s="76">
        <f>分析係数表!G8</f>
        <v>0.12096774193548387</v>
      </c>
      <c r="K5" s="78">
        <f t="shared" ref="K5:K38" si="3">I5*J5</f>
        <v>2.1289611887829012E-6</v>
      </c>
      <c r="L5" s="79" t="s">
        <v>185</v>
      </c>
      <c r="M5" s="80" t="s">
        <v>185</v>
      </c>
      <c r="N5" s="81">
        <f>分析係数表!H8</f>
        <v>1.0105366169207868E-2</v>
      </c>
      <c r="O5" s="82">
        <f t="shared" ref="O5:O43" si="4">$M$44*N5</f>
        <v>0.35219234431929003</v>
      </c>
      <c r="P5" s="76">
        <f>分析係数表!C8</f>
        <v>1.2703197330175442E-2</v>
      </c>
      <c r="Q5" s="82">
        <f t="shared" ref="Q5:Q38" si="5">O5*P5</f>
        <v>4.4739688480650349E-3</v>
      </c>
      <c r="R5" s="83">
        <f t="array" ref="R5:R43">MMULT(逆行列係数!C5:AO43,'26'!Q5:Q43)</f>
        <v>5.7024693690900562E-3</v>
      </c>
      <c r="S5" s="84">
        <f t="shared" ref="S5:S38" si="6">I5+R5</f>
        <v>5.7200687815839946E-3</v>
      </c>
      <c r="T5" s="85">
        <f>分析係数表!F8</f>
        <v>0.45967741935483869</v>
      </c>
      <c r="U5" s="86">
        <f t="shared" ref="U5:U38" si="7">S5*T5</f>
        <v>2.6293864560507072E-3</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投入係数表!AB6</f>
        <v>0</v>
      </c>
      <c r="E6" s="77">
        <f t="shared" si="0"/>
        <v>0</v>
      </c>
      <c r="F6" s="76">
        <f>分析係数表!C9</f>
        <v>3.6231884057971064E-2</v>
      </c>
      <c r="G6" s="77">
        <f t="shared" si="1"/>
        <v>0</v>
      </c>
      <c r="H6" s="77">
        <v>9.7717518962323676E-5</v>
      </c>
      <c r="I6" s="77">
        <f t="shared" si="2"/>
        <v>9.7717518962323676E-5</v>
      </c>
      <c r="J6" s="76">
        <f>分析係数表!G9</f>
        <v>0.3125</v>
      </c>
      <c r="K6" s="78">
        <f t="shared" si="3"/>
        <v>3.0536724675726145E-5</v>
      </c>
      <c r="L6" s="79"/>
      <c r="M6" s="80"/>
      <c r="N6" s="81">
        <f>分析係数表!H9</f>
        <v>5.3491679763143819E-4</v>
      </c>
      <c r="O6" s="82">
        <f t="shared" si="4"/>
        <v>1.8642926720225036E-2</v>
      </c>
      <c r="P6" s="76">
        <f>分析係数表!C9</f>
        <v>3.6231884057971064E-2</v>
      </c>
      <c r="Q6" s="82">
        <f t="shared" si="5"/>
        <v>6.7546835942844429E-4</v>
      </c>
      <c r="R6" s="83">
        <v>7.7529870312202621E-4</v>
      </c>
      <c r="S6" s="84">
        <f t="shared" si="6"/>
        <v>8.7301622208434994E-4</v>
      </c>
      <c r="T6" s="85">
        <f>分析係数表!F9</f>
        <v>0.8125</v>
      </c>
      <c r="U6" s="86">
        <f t="shared" si="7"/>
        <v>7.0932568044353432E-4</v>
      </c>
      <c r="V6" s="87">
        <f>分析係数表!D9</f>
        <v>0</v>
      </c>
      <c r="W6" s="88">
        <f t="shared" si="8"/>
        <v>0</v>
      </c>
      <c r="X6" s="76">
        <f>分析係数表!E9</f>
        <v>0</v>
      </c>
      <c r="Y6" s="89">
        <f t="shared" si="9"/>
        <v>0</v>
      </c>
    </row>
    <row r="7" spans="1:25" x14ac:dyDescent="0.2">
      <c r="A7" s="6" t="s">
        <v>221</v>
      </c>
      <c r="B7" s="5" t="s">
        <v>267</v>
      </c>
      <c r="C7" s="90"/>
      <c r="D7" s="76">
        <f>投入係数表!AB7</f>
        <v>0</v>
      </c>
      <c r="E7" s="77">
        <f t="shared" si="0"/>
        <v>0</v>
      </c>
      <c r="F7" s="76">
        <f>分析係数表!C10</f>
        <v>0.26183431952662717</v>
      </c>
      <c r="G7" s="77">
        <f t="shared" si="1"/>
        <v>0</v>
      </c>
      <c r="H7" s="77">
        <v>5.410008418507055E-5</v>
      </c>
      <c r="I7" s="77">
        <f t="shared" si="2"/>
        <v>5.410008418507055E-5</v>
      </c>
      <c r="J7" s="76">
        <f>分析係数表!G10</f>
        <v>0.17889908256880735</v>
      </c>
      <c r="K7" s="78">
        <f t="shared" si="3"/>
        <v>9.6784554276043656E-6</v>
      </c>
      <c r="L7" s="79"/>
      <c r="M7" s="80"/>
      <c r="N7" s="81">
        <f>分析係数表!H10</f>
        <v>1.0159272513155222E-3</v>
      </c>
      <c r="O7" s="82">
        <f t="shared" si="4"/>
        <v>3.54071088872491E-2</v>
      </c>
      <c r="P7" s="76">
        <f>分析係数表!C10</f>
        <v>0.26183431952662717</v>
      </c>
      <c r="Q7" s="82">
        <f t="shared" si="5"/>
        <v>9.2707962618980618E-3</v>
      </c>
      <c r="R7" s="83">
        <v>1.3903737993416135E-2</v>
      </c>
      <c r="S7" s="84">
        <f t="shared" si="6"/>
        <v>1.3957838077601205E-2</v>
      </c>
      <c r="T7" s="85">
        <f>分析係数表!F10</f>
        <v>0.51834862385321101</v>
      </c>
      <c r="U7" s="86">
        <f t="shared" si="7"/>
        <v>7.2350261594905331E-3</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投入係数表!AB8</f>
        <v>0</v>
      </c>
      <c r="E8" s="77">
        <f t="shared" si="0"/>
        <v>0</v>
      </c>
      <c r="F8" s="76">
        <f>分析係数表!C11</f>
        <v>1.7921757268741234E-2</v>
      </c>
      <c r="G8" s="77">
        <f t="shared" si="1"/>
        <v>0</v>
      </c>
      <c r="H8" s="77">
        <v>4.4887450430317194E-2</v>
      </c>
      <c r="I8" s="77">
        <f t="shared" si="2"/>
        <v>4.4887450430317194E-2</v>
      </c>
      <c r="J8" s="76">
        <f>分析係数表!G11</f>
        <v>0.34197730956239869</v>
      </c>
      <c r="K8" s="78">
        <f t="shared" si="3"/>
        <v>1.5350489531275409E-2</v>
      </c>
      <c r="L8" s="79"/>
      <c r="M8" s="80"/>
      <c r="N8" s="81">
        <f>分析係数表!H11</f>
        <v>-1.6586567368416687E-5</v>
      </c>
      <c r="O8" s="82">
        <f t="shared" si="4"/>
        <v>-5.7807524713876079E-4</v>
      </c>
      <c r="P8" s="76">
        <f>分析係数表!C11</f>
        <v>1.7921757268741234E-2</v>
      </c>
      <c r="Q8" s="82">
        <f t="shared" si="5"/>
        <v>-1.0360124262288472E-5</v>
      </c>
      <c r="R8" s="83">
        <v>2.4384728157714388E-2</v>
      </c>
      <c r="S8" s="84">
        <f t="shared" si="6"/>
        <v>6.9272178588031585E-2</v>
      </c>
      <c r="T8" s="85">
        <f>分析係数表!F11</f>
        <v>0.56401944894651534</v>
      </c>
      <c r="U8" s="86">
        <f t="shared" si="7"/>
        <v>3.9070855994546176E-2</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投入係数表!AB9</f>
        <v>0</v>
      </c>
      <c r="E9" s="77">
        <f t="shared" si="0"/>
        <v>0</v>
      </c>
      <c r="F9" s="76">
        <f>分析係数表!C12</f>
        <v>0.1131360576170346</v>
      </c>
      <c r="G9" s="77">
        <f t="shared" si="1"/>
        <v>0</v>
      </c>
      <c r="H9" s="77">
        <v>3.7288598288602685E-4</v>
      </c>
      <c r="I9" s="77">
        <f t="shared" si="2"/>
        <v>3.7288598288602685E-4</v>
      </c>
      <c r="J9" s="76">
        <f>分析係数表!G12</f>
        <v>0.13242034500958361</v>
      </c>
      <c r="K9" s="78">
        <f t="shared" si="3"/>
        <v>4.9377690503005365E-5</v>
      </c>
      <c r="L9" s="79"/>
      <c r="M9" s="80"/>
      <c r="N9" s="81">
        <f>分析係数表!H12</f>
        <v>8.227352078918887E-2</v>
      </c>
      <c r="O9" s="82">
        <f t="shared" si="4"/>
        <v>2.867397744620038</v>
      </c>
      <c r="P9" s="76">
        <f>分析係数表!C12</f>
        <v>0.1131360576170346</v>
      </c>
      <c r="Q9" s="82">
        <f t="shared" si="5"/>
        <v>0.32440607644628772</v>
      </c>
      <c r="R9" s="83">
        <v>0.36209701685056744</v>
      </c>
      <c r="S9" s="84">
        <f t="shared" si="6"/>
        <v>0.36246990283345348</v>
      </c>
      <c r="T9" s="85">
        <f>分析係数表!F12</f>
        <v>0.36784355120975581</v>
      </c>
      <c r="U9" s="86">
        <f t="shared" si="7"/>
        <v>0.13333221626491265</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投入係数表!AB10</f>
        <v>2.0790020790020791E-3</v>
      </c>
      <c r="E10" s="77">
        <f t="shared" si="0"/>
        <v>0.20790020790020791</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0.45219936207429562</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投入係数表!AB11</f>
        <v>3.6382536382536385E-3</v>
      </c>
      <c r="E11" s="77">
        <f t="shared" si="0"/>
        <v>0.36382536382536385</v>
      </c>
      <c r="F11" s="76">
        <f>分析係数表!C14</f>
        <v>0.20006209251785156</v>
      </c>
      <c r="G11" s="77">
        <f t="shared" si="1"/>
        <v>7.2787663597970953E-2</v>
      </c>
      <c r="H11" s="77">
        <v>0.20630511677353847</v>
      </c>
      <c r="I11" s="77">
        <f t="shared" si="2"/>
        <v>0.20630511677353847</v>
      </c>
      <c r="J11" s="76">
        <f>分析係数表!G14</f>
        <v>0.15826840914802714</v>
      </c>
      <c r="K11" s="78">
        <f t="shared" si="3"/>
        <v>3.2651582630845902E-2</v>
      </c>
      <c r="L11" s="79"/>
      <c r="M11" s="80"/>
      <c r="N11" s="81">
        <f>分析係数表!H14</f>
        <v>1.0573936697365637E-3</v>
      </c>
      <c r="O11" s="82">
        <f t="shared" si="4"/>
        <v>3.6852297005095999E-2</v>
      </c>
      <c r="P11" s="76">
        <f>分析係数表!C14</f>
        <v>0.20006209251785156</v>
      </c>
      <c r="Q11" s="82">
        <f t="shared" si="5"/>
        <v>7.3727476529288601E-3</v>
      </c>
      <c r="R11" s="83">
        <v>3.5237560438197417E-2</v>
      </c>
      <c r="S11" s="84">
        <f t="shared" si="6"/>
        <v>0.24154267721173589</v>
      </c>
      <c r="T11" s="85">
        <f>分析係数表!F14</f>
        <v>0.29957275697411412</v>
      </c>
      <c r="U11" s="86">
        <f t="shared" si="7"/>
        <v>7.2359605739228242E-2</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投入係数表!AB12</f>
        <v>1.4553014553014554E-2</v>
      </c>
      <c r="E12" s="77">
        <f t="shared" si="0"/>
        <v>1.4553014553014554</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0.26360231269527495</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投入係数表!AB13</f>
        <v>1.1954261954261955E-2</v>
      </c>
      <c r="E13" s="77">
        <f t="shared" si="0"/>
        <v>1.1954261954261955</v>
      </c>
      <c r="F13" s="76">
        <f>分析係数表!C16</f>
        <v>4.6443435489973539E-2</v>
      </c>
      <c r="G13" s="77">
        <f t="shared" si="1"/>
        <v>5.5519699390301012E-2</v>
      </c>
      <c r="H13" s="77">
        <v>8.2125875099398796E-2</v>
      </c>
      <c r="I13" s="77">
        <f t="shared" si="2"/>
        <v>8.2125875099398796E-2</v>
      </c>
      <c r="J13" s="76">
        <f>分析係数表!G16</f>
        <v>3.3687125057683433E-2</v>
      </c>
      <c r="K13" s="78">
        <f t="shared" si="3"/>
        <v>2.7665846249451372E-3</v>
      </c>
      <c r="L13" s="79"/>
      <c r="M13" s="80"/>
      <c r="N13" s="81">
        <f>分析係数表!H16</f>
        <v>1.5193295709469685E-2</v>
      </c>
      <c r="O13" s="82">
        <f t="shared" si="4"/>
        <v>0.52951692637910486</v>
      </c>
      <c r="P13" s="76">
        <f>分析係数表!C16</f>
        <v>4.6443435489973539E-2</v>
      </c>
      <c r="Q13" s="82">
        <f t="shared" si="5"/>
        <v>2.4592585211137025E-2</v>
      </c>
      <c r="R13" s="83">
        <v>3.9030924138593159E-2</v>
      </c>
      <c r="S13" s="84">
        <f t="shared" si="6"/>
        <v>0.12115679923799196</v>
      </c>
      <c r="T13" s="85">
        <f>分析係数表!F16</f>
        <v>0.28887863405629904</v>
      </c>
      <c r="U13" s="86">
        <f t="shared" si="7"/>
        <v>3.4999610670504368E-2</v>
      </c>
      <c r="V13" s="87">
        <f>分析係数表!D16</f>
        <v>0</v>
      </c>
      <c r="W13" s="88">
        <f t="shared" si="8"/>
        <v>0</v>
      </c>
      <c r="X13" s="76">
        <f>分析係数表!E16</f>
        <v>0</v>
      </c>
      <c r="Y13" s="89">
        <f t="shared" si="9"/>
        <v>0</v>
      </c>
    </row>
    <row r="14" spans="1:25" x14ac:dyDescent="0.2">
      <c r="A14" s="6" t="s">
        <v>2</v>
      </c>
      <c r="B14" s="5" t="s">
        <v>365</v>
      </c>
      <c r="C14" s="90"/>
      <c r="D14" s="76">
        <f>投入係数表!AB14</f>
        <v>1.4553014553014554E-2</v>
      </c>
      <c r="E14" s="77">
        <f t="shared" si="0"/>
        <v>1.4553014553014554</v>
      </c>
      <c r="F14" s="76">
        <f>分析係数表!C17</f>
        <v>4.6514856984171016E-2</v>
      </c>
      <c r="G14" s="77">
        <f t="shared" si="1"/>
        <v>6.7693139062203145E-2</v>
      </c>
      <c r="H14" s="77">
        <v>7.389454205263879E-2</v>
      </c>
      <c r="I14" s="77">
        <f t="shared" si="2"/>
        <v>7.389454205263879E-2</v>
      </c>
      <c r="J14" s="76">
        <f>分析係数表!G17</f>
        <v>0.21533442088091354</v>
      </c>
      <c r="K14" s="78">
        <f t="shared" si="3"/>
        <v>1.5912038419165286E-2</v>
      </c>
      <c r="L14" s="79"/>
      <c r="M14" s="80"/>
      <c r="N14" s="81">
        <f>分析係数表!H17</f>
        <v>2.6953171973677116E-3</v>
      </c>
      <c r="O14" s="82">
        <f t="shared" si="4"/>
        <v>9.3937227660048625E-2</v>
      </c>
      <c r="P14" s="76">
        <f>分析係数表!C17</f>
        <v>4.6514856984171016E-2</v>
      </c>
      <c r="Q14" s="82">
        <f t="shared" si="5"/>
        <v>4.3694767100966756E-3</v>
      </c>
      <c r="R14" s="83">
        <v>7.4060724367837616E-3</v>
      </c>
      <c r="S14" s="84">
        <f t="shared" si="6"/>
        <v>8.1300614489422551E-2</v>
      </c>
      <c r="T14" s="85">
        <f>分析係数表!F17</f>
        <v>0.33325565136331858</v>
      </c>
      <c r="U14" s="86">
        <f t="shared" si="7"/>
        <v>2.7093889237910569E-2</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投入係数表!AB15</f>
        <v>5.1975051975051978E-4</v>
      </c>
      <c r="E15" s="77">
        <f t="shared" si="0"/>
        <v>5.1975051975051978E-2</v>
      </c>
      <c r="F15" s="76">
        <f>分析係数表!C18</f>
        <v>0.85217062328572779</v>
      </c>
      <c r="G15" s="77">
        <f t="shared" si="1"/>
        <v>4.4291612436888138E-2</v>
      </c>
      <c r="H15" s="77">
        <v>9.8595357009935894E-2</v>
      </c>
      <c r="I15" s="77">
        <f t="shared" si="2"/>
        <v>9.8595357009935894E-2</v>
      </c>
      <c r="J15" s="76">
        <f>分析係数表!G18</f>
        <v>0.21571921623052903</v>
      </c>
      <c r="K15" s="78">
        <f t="shared" si="3"/>
        <v>2.1268913138152566E-2</v>
      </c>
      <c r="L15" s="79"/>
      <c r="M15" s="80"/>
      <c r="N15" s="81">
        <f>分析係数表!H18</f>
        <v>4.022242586841047E-4</v>
      </c>
      <c r="O15" s="82">
        <f t="shared" si="4"/>
        <v>1.401832474311495E-2</v>
      </c>
      <c r="P15" s="76">
        <f>分析係数表!C18</f>
        <v>0.85217062328572779</v>
      </c>
      <c r="Q15" s="82">
        <f t="shared" si="5"/>
        <v>1.1946004533762006E-2</v>
      </c>
      <c r="R15" s="83">
        <v>3.0453193307623212E-2</v>
      </c>
      <c r="S15" s="84">
        <f t="shared" si="6"/>
        <v>0.1290485503175591</v>
      </c>
      <c r="T15" s="85">
        <f>分析係数表!F18</f>
        <v>0.45957889739047864</v>
      </c>
      <c r="U15" s="86">
        <f t="shared" si="7"/>
        <v>5.9307990464783515E-2</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投入係数表!AB16</f>
        <v>0</v>
      </c>
      <c r="E16" s="77">
        <f t="shared" si="0"/>
        <v>0</v>
      </c>
      <c r="F16" s="76">
        <f>分析係数表!C19</f>
        <v>5.907451152740395E-2</v>
      </c>
      <c r="G16" s="77">
        <f t="shared" si="1"/>
        <v>0</v>
      </c>
      <c r="H16" s="77">
        <v>1.0821324879322796E-3</v>
      </c>
      <c r="I16" s="77">
        <f t="shared" si="2"/>
        <v>1.0821324879322796E-3</v>
      </c>
      <c r="J16" s="76">
        <f>分析係数表!G19</f>
        <v>5.7619514930604236E-2</v>
      </c>
      <c r="K16" s="78">
        <f t="shared" si="3"/>
        <v>6.2351949045305898E-5</v>
      </c>
      <c r="L16" s="79"/>
      <c r="M16" s="80"/>
      <c r="N16" s="81">
        <f>分析係数表!H19</f>
        <v>-1.036660460526043E-4</v>
      </c>
      <c r="O16" s="82">
        <f t="shared" si="4"/>
        <v>-3.6129702946172547E-3</v>
      </c>
      <c r="P16" s="76">
        <f>分析係数表!C19</f>
        <v>5.907451152740395E-2</v>
      </c>
      <c r="Q16" s="82">
        <f t="shared" si="5"/>
        <v>-2.1343445531753506E-4</v>
      </c>
      <c r="R16" s="83">
        <v>5.3287688635897975E-4</v>
      </c>
      <c r="S16" s="84">
        <f t="shared" si="6"/>
        <v>1.6150093742912594E-3</v>
      </c>
      <c r="T16" s="85">
        <f>分析係数表!F19</f>
        <v>0.24001121547735876</v>
      </c>
      <c r="U16" s="86">
        <f t="shared" si="7"/>
        <v>3.8762036293097383E-4</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投入係数表!AB17</f>
        <v>0</v>
      </c>
      <c r="E17" s="77">
        <f t="shared" si="0"/>
        <v>0</v>
      </c>
      <c r="F17" s="76">
        <f>分析係数表!C20</f>
        <v>0.1238117647058824</v>
      </c>
      <c r="G17" s="77">
        <f t="shared" si="1"/>
        <v>0</v>
      </c>
      <c r="H17" s="77">
        <v>1.8152336441913503E-3</v>
      </c>
      <c r="I17" s="77">
        <f t="shared" si="2"/>
        <v>1.8152336441913503E-3</v>
      </c>
      <c r="J17" s="76">
        <f>分析係数表!G20</f>
        <v>0.1000078622533218</v>
      </c>
      <c r="K17" s="78">
        <f t="shared" si="3"/>
        <v>1.8153763624588392E-4</v>
      </c>
      <c r="L17" s="79"/>
      <c r="M17" s="80"/>
      <c r="N17" s="81">
        <f>分析係数表!H20</f>
        <v>5.0174366289460479E-4</v>
      </c>
      <c r="O17" s="82">
        <f t="shared" si="4"/>
        <v>1.7486776225947513E-2</v>
      </c>
      <c r="P17" s="76">
        <f>分析係数表!C20</f>
        <v>0.1238117647058824</v>
      </c>
      <c r="Q17" s="82">
        <f t="shared" si="5"/>
        <v>2.1650686235514319E-3</v>
      </c>
      <c r="R17" s="83">
        <v>3.9902286411412921E-3</v>
      </c>
      <c r="S17" s="84">
        <f t="shared" si="6"/>
        <v>5.805462285332642E-3</v>
      </c>
      <c r="T17" s="85">
        <f>分析係数表!F20</f>
        <v>0.22289488167308752</v>
      </c>
      <c r="U17" s="86">
        <f t="shared" si="7"/>
        <v>1.2940078291467914E-3</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投入係数表!AB18</f>
        <v>0</v>
      </c>
      <c r="E18" s="77">
        <f t="shared" si="0"/>
        <v>0</v>
      </c>
      <c r="F18" s="76">
        <f>分析係数表!C21</f>
        <v>0.10123797610317908</v>
      </c>
      <c r="G18" s="77">
        <f t="shared" si="1"/>
        <v>0</v>
      </c>
      <c r="H18" s="77">
        <v>6.2892113906006268E-3</v>
      </c>
      <c r="I18" s="77">
        <f t="shared" si="2"/>
        <v>6.2892113906006268E-3</v>
      </c>
      <c r="J18" s="76">
        <f>分析係数表!G21</f>
        <v>0.28509532062391679</v>
      </c>
      <c r="K18" s="78">
        <f t="shared" si="3"/>
        <v>1.7930247378748752E-3</v>
      </c>
      <c r="L18" s="79"/>
      <c r="M18" s="80"/>
      <c r="N18" s="81">
        <f>分析係数表!H21</f>
        <v>8.3762165210504269E-4</v>
      </c>
      <c r="O18" s="82">
        <f t="shared" si="4"/>
        <v>2.919279998050742E-2</v>
      </c>
      <c r="P18" s="76">
        <f>分析係数表!C21</f>
        <v>0.10123797610317908</v>
      </c>
      <c r="Q18" s="82">
        <f t="shared" si="5"/>
        <v>2.955419986811497E-3</v>
      </c>
      <c r="R18" s="83">
        <v>6.7513404609060466E-3</v>
      </c>
      <c r="S18" s="84">
        <f t="shared" si="6"/>
        <v>1.3040551851506673E-2</v>
      </c>
      <c r="T18" s="85">
        <f>分析係数表!F21</f>
        <v>0.42576545349508954</v>
      </c>
      <c r="U18" s="86">
        <f t="shared" si="7"/>
        <v>5.5522164728829685E-3</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投入係数表!AB19</f>
        <v>0</v>
      </c>
      <c r="E19" s="77">
        <f t="shared" si="0"/>
        <v>0</v>
      </c>
      <c r="F19" s="76">
        <f>分析係数表!C22</f>
        <v>0.18558159091777837</v>
      </c>
      <c r="G19" s="77">
        <f t="shared" si="1"/>
        <v>0</v>
      </c>
      <c r="H19" s="77">
        <v>7.0898690348429804E-3</v>
      </c>
      <c r="I19" s="77">
        <f t="shared" si="2"/>
        <v>7.0898690348429804E-3</v>
      </c>
      <c r="J19" s="76">
        <f>分析係数表!G22</f>
        <v>0.19466002478672587</v>
      </c>
      <c r="K19" s="78">
        <f t="shared" si="3"/>
        <v>1.3801140820571749E-3</v>
      </c>
      <c r="L19" s="79"/>
      <c r="M19" s="80"/>
      <c r="N19" s="81">
        <f>分析係数表!H22</f>
        <v>4.1466418421041717E-5</v>
      </c>
      <c r="O19" s="82">
        <f t="shared" si="4"/>
        <v>1.445188117846902E-3</v>
      </c>
      <c r="P19" s="76">
        <f>分析係数表!C22</f>
        <v>0.18558159091777837</v>
      </c>
      <c r="Q19" s="82">
        <f t="shared" si="5"/>
        <v>2.6820031008549782E-4</v>
      </c>
      <c r="R19" s="83">
        <v>2.4471254513385447E-3</v>
      </c>
      <c r="S19" s="84">
        <f t="shared" si="6"/>
        <v>9.5369944861815256E-3</v>
      </c>
      <c r="T19" s="85">
        <f>分析係数表!F22</f>
        <v>0.41305594660826944</v>
      </c>
      <c r="U19" s="86">
        <f t="shared" si="7"/>
        <v>3.9393122852875561E-3</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8.6711287070814118E-4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投入係数表!AB21</f>
        <v>0</v>
      </c>
      <c r="E21" s="77">
        <f t="shared" si="0"/>
        <v>0</v>
      </c>
      <c r="F21" s="76">
        <f>分析係数表!C24</f>
        <v>0.34092150792205422</v>
      </c>
      <c r="G21" s="77">
        <f t="shared" si="1"/>
        <v>0</v>
      </c>
      <c r="H21" s="77">
        <v>7.7180637761270487E-3</v>
      </c>
      <c r="I21" s="77">
        <f t="shared" si="2"/>
        <v>7.7180637761270487E-3</v>
      </c>
      <c r="J21" s="76">
        <f>分析係数表!G24</f>
        <v>0.20813165537270087</v>
      </c>
      <c r="K21" s="78">
        <f t="shared" si="3"/>
        <v>1.6063733899974013E-3</v>
      </c>
      <c r="L21" s="79"/>
      <c r="M21" s="80"/>
      <c r="N21" s="81">
        <f>分析係数表!H24</f>
        <v>3.0270485447360455E-4</v>
      </c>
      <c r="O21" s="82">
        <f t="shared" si="4"/>
        <v>1.0549873260282384E-2</v>
      </c>
      <c r="P21" s="76">
        <f>分析係数表!C24</f>
        <v>0.34092150792205422</v>
      </c>
      <c r="Q21" s="82">
        <f t="shared" si="5"/>
        <v>3.5966787002820288E-3</v>
      </c>
      <c r="R21" s="83">
        <v>1.2241259144316598E-2</v>
      </c>
      <c r="S21" s="84">
        <f t="shared" si="6"/>
        <v>1.9959322920443646E-2</v>
      </c>
      <c r="T21" s="85">
        <f>分析係数表!F24</f>
        <v>0.39206195546950628</v>
      </c>
      <c r="U21" s="86">
        <f t="shared" si="7"/>
        <v>7.8252911740364726E-3</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投入係数表!AB22</f>
        <v>0</v>
      </c>
      <c r="E22" s="77">
        <f t="shared" si="0"/>
        <v>0</v>
      </c>
      <c r="F22" s="76">
        <f>分析係数表!C25</f>
        <v>1.146867511126326E-2</v>
      </c>
      <c r="G22" s="77">
        <f t="shared" si="1"/>
        <v>0</v>
      </c>
      <c r="H22" s="77">
        <v>4.7639714419586969E-4</v>
      </c>
      <c r="I22" s="77">
        <f t="shared" si="2"/>
        <v>4.7639714419586969E-4</v>
      </c>
      <c r="J22" s="76">
        <f>分析係数表!G25</f>
        <v>0.19668246445497631</v>
      </c>
      <c r="K22" s="78">
        <f t="shared" si="3"/>
        <v>9.369896437975636E-5</v>
      </c>
      <c r="L22" s="79"/>
      <c r="M22" s="80"/>
      <c r="N22" s="81">
        <f>分析係数表!H25</f>
        <v>4.6442388631566723E-4</v>
      </c>
      <c r="O22" s="82">
        <f t="shared" si="4"/>
        <v>1.6186106919885302E-2</v>
      </c>
      <c r="P22" s="76">
        <f>分析係数表!C25</f>
        <v>1.146867511126326E-2</v>
      </c>
      <c r="Q22" s="82">
        <f t="shared" si="5"/>
        <v>1.8563320158033458E-4</v>
      </c>
      <c r="R22" s="83">
        <v>4.4172125972405087E-4</v>
      </c>
      <c r="S22" s="84">
        <f t="shared" si="6"/>
        <v>9.1811840391992062E-4</v>
      </c>
      <c r="T22" s="85">
        <f>分析係数表!F25</f>
        <v>0.34834123222748814</v>
      </c>
      <c r="U22" s="86">
        <f t="shared" si="7"/>
        <v>3.1981849615219982E-4</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投入係数表!AB23</f>
        <v>0</v>
      </c>
      <c r="E23" s="77">
        <f t="shared" si="0"/>
        <v>0</v>
      </c>
      <c r="F23" s="76">
        <f>分析係数表!C26</f>
        <v>9.1946569835300251E-2</v>
      </c>
      <c r="G23" s="77">
        <f t="shared" si="1"/>
        <v>0</v>
      </c>
      <c r="H23" s="77">
        <v>2.3090795939919332E-3</v>
      </c>
      <c r="I23" s="77">
        <f t="shared" si="2"/>
        <v>2.3090795939919332E-3</v>
      </c>
      <c r="J23" s="76">
        <f>分析係数表!G26</f>
        <v>0.19627813403747013</v>
      </c>
      <c r="K23" s="78">
        <f t="shared" si="3"/>
        <v>4.532218340527358E-4</v>
      </c>
      <c r="L23" s="79"/>
      <c r="M23" s="80"/>
      <c r="N23" s="81">
        <f>分析係数表!H26</f>
        <v>9.5289829531553863E-3</v>
      </c>
      <c r="O23" s="82">
        <f t="shared" si="4"/>
        <v>0.33210422948121804</v>
      </c>
      <c r="P23" s="76">
        <f>分析係数表!C26</f>
        <v>9.1946569835300251E-2</v>
      </c>
      <c r="Q23" s="82">
        <f t="shared" si="5"/>
        <v>3.0535844728593393E-2</v>
      </c>
      <c r="R23" s="83">
        <v>3.1875862232492697E-2</v>
      </c>
      <c r="S23" s="84">
        <f t="shared" si="6"/>
        <v>3.4184941826484627E-2</v>
      </c>
      <c r="T23" s="85">
        <f>分析係数表!F26</f>
        <v>0.33471645919778698</v>
      </c>
      <c r="U23" s="86">
        <f t="shared" si="7"/>
        <v>1.1442262686043264E-2</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投入係数表!AB24</f>
        <v>0</v>
      </c>
      <c r="E24" s="77">
        <f t="shared" si="0"/>
        <v>0</v>
      </c>
      <c r="F24" s="76">
        <f>分析係数表!C27</f>
        <v>2.4623475974181241E-2</v>
      </c>
      <c r="G24" s="77">
        <f t="shared" si="1"/>
        <v>0</v>
      </c>
      <c r="H24" s="77">
        <v>1.5999026516667331E-4</v>
      </c>
      <c r="I24" s="77">
        <f t="shared" si="2"/>
        <v>1.5999026516667331E-4</v>
      </c>
      <c r="J24" s="76">
        <f>分析係数表!G27</f>
        <v>0.16949152542372881</v>
      </c>
      <c r="K24" s="78">
        <f t="shared" si="3"/>
        <v>2.7116994096046321E-5</v>
      </c>
      <c r="L24" s="79"/>
      <c r="M24" s="80"/>
      <c r="N24" s="81">
        <f>分析係数表!H27</f>
        <v>1.0092926243681554E-2</v>
      </c>
      <c r="O24" s="82">
        <f t="shared" si="4"/>
        <v>0.35175878788393594</v>
      </c>
      <c r="P24" s="76">
        <f>分析係数表!C27</f>
        <v>2.4623475974181241E-2</v>
      </c>
      <c r="Q24" s="82">
        <f t="shared" si="5"/>
        <v>8.6615240621672127E-3</v>
      </c>
      <c r="R24" s="83">
        <v>8.7517015284325032E-3</v>
      </c>
      <c r="S24" s="84">
        <f t="shared" si="6"/>
        <v>8.9116917935991771E-3</v>
      </c>
      <c r="T24" s="85">
        <f>分析係数表!F27</f>
        <v>0.31826741996233521</v>
      </c>
      <c r="U24" s="86">
        <f t="shared" si="7"/>
        <v>2.8363011546483257E-3</v>
      </c>
      <c r="V24" s="87">
        <f>分析係数表!D27</f>
        <v>0</v>
      </c>
      <c r="W24" s="88">
        <f t="shared" si="8"/>
        <v>0</v>
      </c>
      <c r="X24" s="76">
        <f>分析係数表!E27</f>
        <v>0</v>
      </c>
      <c r="Y24" s="89">
        <f t="shared" si="9"/>
        <v>0</v>
      </c>
    </row>
    <row r="25" spans="1:25" x14ac:dyDescent="0.2">
      <c r="A25" s="6" t="s">
        <v>13</v>
      </c>
      <c r="B25" s="5" t="s">
        <v>192</v>
      </c>
      <c r="C25" s="90"/>
      <c r="D25" s="76">
        <f>投入係数表!AB25</f>
        <v>0</v>
      </c>
      <c r="E25" s="77">
        <f t="shared" si="0"/>
        <v>0</v>
      </c>
      <c r="F25" s="76">
        <f>分析係数表!C28</f>
        <v>0.10144304574762053</v>
      </c>
      <c r="G25" s="77">
        <f t="shared" si="1"/>
        <v>0</v>
      </c>
      <c r="H25" s="77">
        <v>8.6555410951868021E-3</v>
      </c>
      <c r="I25" s="77">
        <f t="shared" si="2"/>
        <v>8.6555410951868021E-3</v>
      </c>
      <c r="J25" s="76">
        <f>分析係数表!G28</f>
        <v>0.12483493265252223</v>
      </c>
      <c r="K25" s="78">
        <f t="shared" si="3"/>
        <v>1.0805138896887829E-3</v>
      </c>
      <c r="L25" s="79"/>
      <c r="M25" s="80"/>
      <c r="N25" s="81">
        <f>分析係数表!H28</f>
        <v>1.8805020753942421E-2</v>
      </c>
      <c r="O25" s="82">
        <f t="shared" si="4"/>
        <v>0.65539281144357009</v>
      </c>
      <c r="P25" s="76">
        <f>分析係数表!C28</f>
        <v>0.10144304574762053</v>
      </c>
      <c r="Q25" s="82">
        <f t="shared" si="5"/>
        <v>6.6485042953931719E-2</v>
      </c>
      <c r="R25" s="83">
        <v>7.2350450281002857E-2</v>
      </c>
      <c r="S25" s="84">
        <f t="shared" si="6"/>
        <v>8.1005991376189662E-2</v>
      </c>
      <c r="T25" s="85">
        <f>分析係数表!F28</f>
        <v>0.21348710273791707</v>
      </c>
      <c r="U25" s="86">
        <f t="shared" si="7"/>
        <v>1.7293734403315428E-2</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投入係数表!AB26</f>
        <v>3.6382536382536385E-3</v>
      </c>
      <c r="E26" s="77">
        <f t="shared" si="0"/>
        <v>0.36382536382536385</v>
      </c>
      <c r="F26" s="76">
        <f>分析係数表!C29</f>
        <v>0.10401376146788988</v>
      </c>
      <c r="G26" s="77">
        <f t="shared" si="1"/>
        <v>3.7842844608899646E-2</v>
      </c>
      <c r="H26" s="77">
        <v>5.6150274467956847E-2</v>
      </c>
      <c r="I26" s="77">
        <f t="shared" si="2"/>
        <v>5.6150274467956847E-2</v>
      </c>
      <c r="J26" s="76">
        <f>分析係数表!G29</f>
        <v>0.26193840067815766</v>
      </c>
      <c r="K26" s="78">
        <f t="shared" si="3"/>
        <v>1.4707913091776206E-2</v>
      </c>
      <c r="L26" s="79"/>
      <c r="M26" s="80"/>
      <c r="N26" s="81">
        <f>分析係数表!H29</f>
        <v>9.1640784710502205E-3</v>
      </c>
      <c r="O26" s="82">
        <f t="shared" si="4"/>
        <v>0.31938657404416537</v>
      </c>
      <c r="P26" s="76">
        <f>分析係数表!C29</f>
        <v>0.10401376146788988</v>
      </c>
      <c r="Q26" s="82">
        <f t="shared" si="5"/>
        <v>3.3220598928676362E-2</v>
      </c>
      <c r="R26" s="83">
        <v>4.6091363496163849E-2</v>
      </c>
      <c r="S26" s="84">
        <f t="shared" si="6"/>
        <v>0.1022416379641207</v>
      </c>
      <c r="T26" s="85">
        <f>分析係数表!F29</f>
        <v>0.46764622774795139</v>
      </c>
      <c r="U26" s="86">
        <f t="shared" si="7"/>
        <v>4.7812916312692778E-2</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投入係数表!AB27</f>
        <v>2.5987525987525989E-3</v>
      </c>
      <c r="E27" s="77">
        <f t="shared" si="0"/>
        <v>0.25987525987525989</v>
      </c>
      <c r="F27" s="76">
        <f>分析係数表!C30</f>
        <v>1</v>
      </c>
      <c r="G27" s="77">
        <f t="shared" si="1"/>
        <v>0.25987525987525989</v>
      </c>
      <c r="H27" s="77">
        <v>0.42093258376880921</v>
      </c>
      <c r="I27" s="77">
        <f t="shared" si="2"/>
        <v>0.42093258376880921</v>
      </c>
      <c r="J27" s="76">
        <f>分析係数表!G30</f>
        <v>0.34450655250415957</v>
      </c>
      <c r="K27" s="78">
        <f t="shared" si="3"/>
        <v>0.14501403327086082</v>
      </c>
      <c r="L27" s="79"/>
      <c r="M27" s="80"/>
      <c r="N27" s="81">
        <f>分析係数表!H30</f>
        <v>0</v>
      </c>
      <c r="O27" s="82">
        <f t="shared" si="4"/>
        <v>0</v>
      </c>
      <c r="P27" s="76">
        <f>分析係数表!C30</f>
        <v>1</v>
      </c>
      <c r="Q27" s="82">
        <f t="shared" si="5"/>
        <v>0</v>
      </c>
      <c r="R27" s="83">
        <v>0.13178212655098831</v>
      </c>
      <c r="S27" s="84">
        <f t="shared" si="6"/>
        <v>0.55271471031979758</v>
      </c>
      <c r="T27" s="85">
        <f>分析係数表!F30</f>
        <v>0.44048531528668372</v>
      </c>
      <c r="U27" s="86">
        <f t="shared" si="7"/>
        <v>0.2434627134388041</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投入係数表!AB28</f>
        <v>7.6923076923076927E-2</v>
      </c>
      <c r="E28" s="77">
        <f t="shared" si="0"/>
        <v>7.6923076923076925</v>
      </c>
      <c r="F28" s="76">
        <f>分析係数表!C31</f>
        <v>0.93997640825324391</v>
      </c>
      <c r="G28" s="77">
        <f t="shared" si="1"/>
        <v>7.2305877557941844</v>
      </c>
      <c r="H28" s="77">
        <v>8.1385809641746398</v>
      </c>
      <c r="I28" s="77">
        <f t="shared" si="2"/>
        <v>8.1385809641746398</v>
      </c>
      <c r="J28" s="76">
        <f>分析係数表!G31</f>
        <v>7.0890110114609078E-2</v>
      </c>
      <c r="K28" s="78">
        <f t="shared" si="3"/>
        <v>0.57694490072700155</v>
      </c>
      <c r="L28" s="79"/>
      <c r="M28" s="80"/>
      <c r="N28" s="81">
        <f>分析係数表!H31</f>
        <v>0.11755729622365327</v>
      </c>
      <c r="O28" s="82">
        <f t="shared" si="4"/>
        <v>4.0971083140959665</v>
      </c>
      <c r="P28" s="76">
        <f>分析係数表!C31</f>
        <v>0.93997640825324391</v>
      </c>
      <c r="Q28" s="82">
        <f t="shared" si="5"/>
        <v>3.8511851573084299</v>
      </c>
      <c r="R28" s="83">
        <v>4.4414154968389337</v>
      </c>
      <c r="S28" s="84">
        <f t="shared" si="6"/>
        <v>12.579996461013573</v>
      </c>
      <c r="T28" s="85">
        <f>分析係数表!F31</f>
        <v>0.34466485525751295</v>
      </c>
      <c r="U28" s="86">
        <f t="shared" si="7"/>
        <v>4.3358826593752688</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投入係数表!AB29</f>
        <v>9.355509355509356E-3</v>
      </c>
      <c r="E29" s="77">
        <f t="shared" si="0"/>
        <v>0.9355509355509356</v>
      </c>
      <c r="F29" s="76">
        <f>分析係数表!C32</f>
        <v>1</v>
      </c>
      <c r="G29" s="77">
        <f t="shared" si="1"/>
        <v>0.9355509355509356</v>
      </c>
      <c r="H29" s="77">
        <v>1.047925433386417</v>
      </c>
      <c r="I29" s="77">
        <f t="shared" si="2"/>
        <v>1.047925433386417</v>
      </c>
      <c r="J29" s="76">
        <f>分析係数表!G32</f>
        <v>0.14022787028921999</v>
      </c>
      <c r="K29" s="78">
        <f t="shared" si="3"/>
        <v>0.14694835174568513</v>
      </c>
      <c r="L29" s="79"/>
      <c r="M29" s="80"/>
      <c r="N29" s="81">
        <f>分析係数表!H32</f>
        <v>5.7721254442090076E-3</v>
      </c>
      <c r="O29" s="82">
        <f t="shared" si="4"/>
        <v>0.20117018600428876</v>
      </c>
      <c r="P29" s="76">
        <f>分析係数表!C32</f>
        <v>1</v>
      </c>
      <c r="Q29" s="82">
        <f t="shared" si="5"/>
        <v>0.20117018600428876</v>
      </c>
      <c r="R29" s="83">
        <v>0.26309994393112007</v>
      </c>
      <c r="S29" s="84">
        <f t="shared" si="6"/>
        <v>1.3110253773175371</v>
      </c>
      <c r="T29" s="85">
        <f>分析係数表!F32</f>
        <v>0.48261758691206547</v>
      </c>
      <c r="U29" s="86">
        <f t="shared" si="7"/>
        <v>0.63272390398146994</v>
      </c>
      <c r="V29" s="87">
        <f>分析係数表!D32</f>
        <v>3.4764826175869123E-2</v>
      </c>
      <c r="W29" s="88">
        <f t="shared" si="8"/>
        <v>0</v>
      </c>
      <c r="X29" s="76">
        <f>分析係数表!E32</f>
        <v>5.2293309962021618E-2</v>
      </c>
      <c r="Y29" s="89">
        <f t="shared" si="9"/>
        <v>0</v>
      </c>
    </row>
    <row r="30" spans="1:25" x14ac:dyDescent="0.2">
      <c r="A30" s="6" t="s">
        <v>18</v>
      </c>
      <c r="B30" s="5" t="s">
        <v>274</v>
      </c>
      <c r="C30" s="75">
        <f>最終需要_まとめ!C31</f>
        <v>100</v>
      </c>
      <c r="D30" s="76">
        <f>投入係数表!AB30</f>
        <v>0</v>
      </c>
      <c r="E30" s="77">
        <f t="shared" si="0"/>
        <v>0</v>
      </c>
      <c r="F30" s="76">
        <f>分析係数表!C33</f>
        <v>0.67109402306885713</v>
      </c>
      <c r="G30" s="77">
        <f t="shared" si="1"/>
        <v>0</v>
      </c>
      <c r="H30" s="77">
        <v>8.2145301905952581E-2</v>
      </c>
      <c r="I30" s="77">
        <f t="shared" si="2"/>
        <v>100.08214530190595</v>
      </c>
      <c r="J30" s="76">
        <f>分析係数表!G33</f>
        <v>0.50883575883575882</v>
      </c>
      <c r="K30" s="78">
        <f t="shared" si="3"/>
        <v>50.925374350605992</v>
      </c>
      <c r="L30" s="79"/>
      <c r="M30" s="80"/>
      <c r="N30" s="81">
        <f>分析係数表!H33</f>
        <v>8.6664814499977198E-4</v>
      </c>
      <c r="O30" s="82">
        <f t="shared" si="4"/>
        <v>3.0204431663000252E-2</v>
      </c>
      <c r="P30" s="76">
        <f>分析係数表!C33</f>
        <v>0.67109402306885713</v>
      </c>
      <c r="Q30" s="82">
        <f t="shared" si="5"/>
        <v>2.027001355923121E-2</v>
      </c>
      <c r="R30" s="83">
        <v>8.7760781751638733E-2</v>
      </c>
      <c r="S30" s="84">
        <f t="shared" si="6"/>
        <v>100.16990608365759</v>
      </c>
      <c r="T30" s="85">
        <f>分析係数表!F33</f>
        <v>0.64656964656964655</v>
      </c>
      <c r="U30" s="86">
        <f t="shared" si="7"/>
        <v>64.766820773425181</v>
      </c>
      <c r="V30" s="87">
        <f>分析係数表!D33</f>
        <v>0.19906444906444906</v>
      </c>
      <c r="W30" s="88">
        <f t="shared" si="8"/>
        <v>20</v>
      </c>
      <c r="X30" s="76">
        <f>分析係数表!E33</f>
        <v>0.18035343035343035</v>
      </c>
      <c r="Y30" s="89">
        <f t="shared" si="9"/>
        <v>18</v>
      </c>
    </row>
    <row r="31" spans="1:25" x14ac:dyDescent="0.2">
      <c r="A31" s="6" t="s">
        <v>19</v>
      </c>
      <c r="B31" s="5" t="s">
        <v>275</v>
      </c>
      <c r="C31" s="90"/>
      <c r="D31" s="76">
        <f>投入係数表!AB31</f>
        <v>1.5592515592515593E-2</v>
      </c>
      <c r="E31" s="77">
        <f t="shared" si="0"/>
        <v>1.5592515592515594</v>
      </c>
      <c r="F31" s="76">
        <f>分析係数表!C34</f>
        <v>0.15699510206111233</v>
      </c>
      <c r="G31" s="77">
        <f t="shared" si="1"/>
        <v>0.24479485768364712</v>
      </c>
      <c r="H31" s="77">
        <v>0.30759347715432367</v>
      </c>
      <c r="I31" s="77">
        <f t="shared" si="2"/>
        <v>0.30759347715432367</v>
      </c>
      <c r="J31" s="76">
        <f>分析係数表!G34</f>
        <v>0.42474206923151092</v>
      </c>
      <c r="K31" s="78">
        <f t="shared" si="3"/>
        <v>0.13064788996864291</v>
      </c>
      <c r="L31" s="79"/>
      <c r="M31" s="80"/>
      <c r="N31" s="81">
        <f>分析係数表!H34</f>
        <v>0.14441094879311989</v>
      </c>
      <c r="O31" s="82">
        <f t="shared" si="4"/>
        <v>5.0330121392136205</v>
      </c>
      <c r="P31" s="76">
        <f>分析係数表!C34</f>
        <v>0.15699510206111233</v>
      </c>
      <c r="Q31" s="82">
        <f t="shared" si="5"/>
        <v>0.79015825447065968</v>
      </c>
      <c r="R31" s="83">
        <v>0.85841375144701881</v>
      </c>
      <c r="S31" s="84">
        <f t="shared" si="6"/>
        <v>1.1660072286013425</v>
      </c>
      <c r="T31" s="85">
        <f>分析係数表!F34</f>
        <v>0.69954681322919676</v>
      </c>
      <c r="U31" s="86">
        <f t="shared" si="7"/>
        <v>0.8156766409702767</v>
      </c>
      <c r="V31" s="87">
        <f>分析係数表!D34</f>
        <v>0.29129302863754702</v>
      </c>
      <c r="W31" s="88">
        <f t="shared" si="8"/>
        <v>0</v>
      </c>
      <c r="X31" s="76">
        <f>分析係数表!E34</f>
        <v>0.21111753929225727</v>
      </c>
      <c r="Y31" s="89">
        <f t="shared" si="9"/>
        <v>0</v>
      </c>
    </row>
    <row r="32" spans="1:25" x14ac:dyDescent="0.2">
      <c r="A32" s="6" t="s">
        <v>20</v>
      </c>
      <c r="B32" s="5" t="s">
        <v>37</v>
      </c>
      <c r="C32" s="90"/>
      <c r="D32" s="76">
        <f>投入係数表!AB32</f>
        <v>2.6507276507276509E-2</v>
      </c>
      <c r="E32" s="77">
        <f t="shared" si="0"/>
        <v>2.6507276507276507</v>
      </c>
      <c r="F32" s="76">
        <f>分析係数表!C35</f>
        <v>0.39629748357108507</v>
      </c>
      <c r="G32" s="77">
        <f t="shared" si="1"/>
        <v>1.0504766976156621</v>
      </c>
      <c r="H32" s="77">
        <v>1.1765923709382393</v>
      </c>
      <c r="I32" s="77">
        <f t="shared" si="2"/>
        <v>1.1765923709382393</v>
      </c>
      <c r="J32" s="76">
        <f>分析係数表!G35</f>
        <v>0.3138388625592417</v>
      </c>
      <c r="K32" s="78">
        <f t="shared" si="3"/>
        <v>0.36926041139113841</v>
      </c>
      <c r="L32" s="79"/>
      <c r="M32" s="80"/>
      <c r="N32" s="81">
        <f>分析係数表!H35</f>
        <v>5.4188315592617317E-2</v>
      </c>
      <c r="O32" s="82">
        <f t="shared" si="4"/>
        <v>1.8885718324023315</v>
      </c>
      <c r="P32" s="76">
        <f>分析係数表!C35</f>
        <v>0.39629748357108507</v>
      </c>
      <c r="Q32" s="82">
        <f t="shared" si="5"/>
        <v>0.74843626472427704</v>
      </c>
      <c r="R32" s="83">
        <v>0.98912525313213739</v>
      </c>
      <c r="S32" s="84">
        <f t="shared" si="6"/>
        <v>2.1657176240703766</v>
      </c>
      <c r="T32" s="85">
        <f>分析係数表!F35</f>
        <v>0.64417061611374404</v>
      </c>
      <c r="U32" s="86">
        <f t="shared" si="7"/>
        <v>1.3950916562258084</v>
      </c>
      <c r="V32" s="87">
        <f>分析係数表!D35</f>
        <v>5.7914691943127962E-2</v>
      </c>
      <c r="W32" s="88">
        <f t="shared" si="8"/>
        <v>0</v>
      </c>
      <c r="X32" s="76">
        <f>分析係数表!E35</f>
        <v>5.251184834123223E-2</v>
      </c>
      <c r="Y32" s="89">
        <f t="shared" si="9"/>
        <v>0</v>
      </c>
    </row>
    <row r="33" spans="1:25" x14ac:dyDescent="0.2">
      <c r="A33" s="6" t="s">
        <v>21</v>
      </c>
      <c r="B33" s="5" t="s">
        <v>38</v>
      </c>
      <c r="C33" s="90"/>
      <c r="D33" s="76">
        <f>投入係数表!AB33</f>
        <v>1.0395010395010396E-3</v>
      </c>
      <c r="E33" s="77">
        <f t="shared" si="0"/>
        <v>0.10395010395010396</v>
      </c>
      <c r="F33" s="76">
        <f>分析係数表!C36</f>
        <v>0.84710123832769779</v>
      </c>
      <c r="G33" s="77">
        <f t="shared" si="1"/>
        <v>8.8056261780425971E-2</v>
      </c>
      <c r="H33" s="77">
        <v>0.19076827075671121</v>
      </c>
      <c r="I33" s="77">
        <f t="shared" si="2"/>
        <v>0.19076827075671121</v>
      </c>
      <c r="J33" s="76">
        <f>分析係数表!G36</f>
        <v>4.8807645912591631E-2</v>
      </c>
      <c r="K33" s="78">
        <f t="shared" si="3"/>
        <v>9.3109502104509693E-3</v>
      </c>
      <c r="L33" s="79"/>
      <c r="M33" s="80"/>
      <c r="N33" s="81">
        <f>分析係数表!H36</f>
        <v>0.16462168113153564</v>
      </c>
      <c r="O33" s="82">
        <f t="shared" si="4"/>
        <v>5.7373968278522014</v>
      </c>
      <c r="P33" s="76">
        <f>分析係数表!C36</f>
        <v>0.84710123832769779</v>
      </c>
      <c r="Q33" s="82">
        <f t="shared" si="5"/>
        <v>4.8601559576510054</v>
      </c>
      <c r="R33" s="83">
        <v>5.0451405888147089</v>
      </c>
      <c r="S33" s="84">
        <f t="shared" si="6"/>
        <v>5.2359088595714205</v>
      </c>
      <c r="T33" s="85">
        <f>分析係数表!F36</f>
        <v>0.84954068850329401</v>
      </c>
      <c r="U33" s="86">
        <f t="shared" si="7"/>
        <v>4.4481176175008015</v>
      </c>
      <c r="V33" s="87">
        <f>分析係数表!D36</f>
        <v>1.1366799665955276E-2</v>
      </c>
      <c r="W33" s="88">
        <f t="shared" si="8"/>
        <v>0</v>
      </c>
      <c r="X33" s="76">
        <f>分析係数表!E36</f>
        <v>4.8482880207850049E-3</v>
      </c>
      <c r="Y33" s="89">
        <f t="shared" si="9"/>
        <v>0</v>
      </c>
    </row>
    <row r="34" spans="1:25" x14ac:dyDescent="0.2">
      <c r="A34" s="6" t="s">
        <v>22</v>
      </c>
      <c r="B34" s="5" t="s">
        <v>378</v>
      </c>
      <c r="C34" s="90"/>
      <c r="D34" s="76">
        <f>投入係数表!AB34</f>
        <v>4.3139293139293142E-2</v>
      </c>
      <c r="E34" s="77">
        <f t="shared" si="0"/>
        <v>4.3139293139293144</v>
      </c>
      <c r="F34" s="76">
        <f>分析係数表!C37</f>
        <v>0.28253997483350213</v>
      </c>
      <c r="G34" s="77">
        <f t="shared" si="1"/>
        <v>1.2188574797910956</v>
      </c>
      <c r="H34" s="77">
        <v>1.3739863659877558</v>
      </c>
      <c r="I34" s="77">
        <f t="shared" si="2"/>
        <v>1.3739863659877558</v>
      </c>
      <c r="J34" s="76">
        <f>分析係数表!G37</f>
        <v>0.45113451763349577</v>
      </c>
      <c r="K34" s="78">
        <f t="shared" si="3"/>
        <v>0.61985267645488595</v>
      </c>
      <c r="L34" s="79"/>
      <c r="M34" s="80"/>
      <c r="N34" s="81">
        <f>分析係数表!H37</f>
        <v>4.3875617331304247E-2</v>
      </c>
      <c r="O34" s="82">
        <f t="shared" si="4"/>
        <v>1.5291535474938072</v>
      </c>
      <c r="P34" s="76">
        <f>分析係数表!C37</f>
        <v>0.28253997483350213</v>
      </c>
      <c r="Q34" s="82">
        <f t="shared" si="5"/>
        <v>0.43204700482546077</v>
      </c>
      <c r="R34" s="83">
        <v>0.53079608036263848</v>
      </c>
      <c r="S34" s="84">
        <f t="shared" si="6"/>
        <v>1.9047824463503944</v>
      </c>
      <c r="T34" s="85">
        <f>分析係数表!F37</f>
        <v>0.69774144526541948</v>
      </c>
      <c r="U34" s="86">
        <f t="shared" si="7"/>
        <v>1.3290456570327256</v>
      </c>
      <c r="V34" s="87">
        <f>分析係数表!D37</f>
        <v>9.4272389037363097E-2</v>
      </c>
      <c r="W34" s="88">
        <f t="shared" si="8"/>
        <v>0</v>
      </c>
      <c r="X34" s="76">
        <f>分析係数表!E37</f>
        <v>8.6411989729078237E-2</v>
      </c>
      <c r="Y34" s="89">
        <f t="shared" si="9"/>
        <v>0</v>
      </c>
    </row>
    <row r="35" spans="1:25" x14ac:dyDescent="0.2">
      <c r="A35" s="6" t="s">
        <v>23</v>
      </c>
      <c r="B35" s="5" t="s">
        <v>194</v>
      </c>
      <c r="C35" s="90"/>
      <c r="D35" s="76">
        <f>投入係数表!AB35</f>
        <v>8.8357588357588362E-3</v>
      </c>
      <c r="E35" s="77">
        <f t="shared" si="0"/>
        <v>0.88357588357588357</v>
      </c>
      <c r="F35" s="76">
        <f>分析係数表!C38</f>
        <v>4.1342922192909581E-2</v>
      </c>
      <c r="G35" s="77">
        <f t="shared" si="1"/>
        <v>3.6529609006209086E-2</v>
      </c>
      <c r="H35" s="77">
        <v>5.3663554320849467E-2</v>
      </c>
      <c r="I35" s="77">
        <f t="shared" si="2"/>
        <v>5.3663554320849467E-2</v>
      </c>
      <c r="J35" s="76">
        <f>分析係数表!G38</f>
        <v>0.30500268961807425</v>
      </c>
      <c r="K35" s="78">
        <f t="shared" si="3"/>
        <v>1.6367528402324718E-2</v>
      </c>
      <c r="L35" s="79"/>
      <c r="M35" s="80"/>
      <c r="N35" s="81">
        <f>分析係数表!H38</f>
        <v>3.9185765407884425E-2</v>
      </c>
      <c r="O35" s="82">
        <f t="shared" si="4"/>
        <v>1.3657027713653225</v>
      </c>
      <c r="P35" s="76">
        <f>分析係数表!C38</f>
        <v>4.1342922192909581E-2</v>
      </c>
      <c r="Q35" s="82">
        <f t="shared" si="5"/>
        <v>5.6462143415197508E-2</v>
      </c>
      <c r="R35" s="83">
        <v>6.8411127447394485E-2</v>
      </c>
      <c r="S35" s="84">
        <f t="shared" si="6"/>
        <v>0.12207468176824396</v>
      </c>
      <c r="T35" s="85">
        <f>分析係数表!F38</f>
        <v>0.49596557288864979</v>
      </c>
      <c r="U35" s="86">
        <f t="shared" si="7"/>
        <v>6.0544839478386729E-2</v>
      </c>
      <c r="V35" s="87">
        <f>分析係数表!D38</f>
        <v>0.31629908552985475</v>
      </c>
      <c r="W35" s="88">
        <f t="shared" si="8"/>
        <v>0</v>
      </c>
      <c r="X35" s="76">
        <f>分析係数表!E38</f>
        <v>0.37385691231845081</v>
      </c>
      <c r="Y35" s="89">
        <f t="shared" si="9"/>
        <v>0</v>
      </c>
    </row>
    <row r="36" spans="1:25" x14ac:dyDescent="0.2">
      <c r="A36" s="6" t="s">
        <v>24</v>
      </c>
      <c r="B36" s="5" t="s">
        <v>39</v>
      </c>
      <c r="C36" s="90"/>
      <c r="D36" s="76">
        <f>投入係数表!AB36</f>
        <v>0</v>
      </c>
      <c r="E36" s="77">
        <f t="shared" si="0"/>
        <v>0</v>
      </c>
      <c r="F36" s="76">
        <f>分析係数表!C39</f>
        <v>1</v>
      </c>
      <c r="G36" s="77">
        <f t="shared" si="1"/>
        <v>0</v>
      </c>
      <c r="H36" s="77">
        <v>9.7061545368670621E-2</v>
      </c>
      <c r="I36" s="77">
        <f t="shared" si="2"/>
        <v>9.7061545368670621E-2</v>
      </c>
      <c r="J36" s="76">
        <f>分析係数表!G39</f>
        <v>0.35079793048167313</v>
      </c>
      <c r="K36" s="78">
        <f t="shared" si="3"/>
        <v>3.4048989244682679E-2</v>
      </c>
      <c r="L36" s="79"/>
      <c r="M36" s="80"/>
      <c r="N36" s="81">
        <f>分析係数表!H39</f>
        <v>3.4624459381569837E-3</v>
      </c>
      <c r="O36" s="82">
        <f t="shared" si="4"/>
        <v>0.12067320784021632</v>
      </c>
      <c r="P36" s="76">
        <f>分析係数表!C39</f>
        <v>1</v>
      </c>
      <c r="Q36" s="82">
        <f t="shared" si="5"/>
        <v>0.12067320784021632</v>
      </c>
      <c r="R36" s="83">
        <v>0.14960098088074705</v>
      </c>
      <c r="S36" s="84">
        <f t="shared" si="6"/>
        <v>0.24666252624941767</v>
      </c>
      <c r="T36" s="85">
        <f>分析係数表!F39</f>
        <v>0.70145012023609998</v>
      </c>
      <c r="U36" s="86">
        <f t="shared" si="7"/>
        <v>0.1730214586953942</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投入係数表!AB37</f>
        <v>0</v>
      </c>
      <c r="E37" s="77">
        <f t="shared" si="0"/>
        <v>0</v>
      </c>
      <c r="F37" s="76">
        <f>分析係数表!C40</f>
        <v>0.65368852459016391</v>
      </c>
      <c r="G37" s="77">
        <f t="shared" si="1"/>
        <v>0</v>
      </c>
      <c r="H37" s="77">
        <v>1.7883460157128665E-3</v>
      </c>
      <c r="I37" s="77">
        <f t="shared" si="2"/>
        <v>1.7883460157128665E-3</v>
      </c>
      <c r="J37" s="76">
        <f>分析係数表!G40</f>
        <v>0.54296393832561696</v>
      </c>
      <c r="K37" s="78">
        <f t="shared" si="3"/>
        <v>9.7100739578038359E-4</v>
      </c>
      <c r="L37" s="79"/>
      <c r="M37" s="80"/>
      <c r="N37" s="81">
        <f>分析係数表!H40</f>
        <v>2.8732081323939809E-2</v>
      </c>
      <c r="O37" s="82">
        <f t="shared" si="4"/>
        <v>1.0013708468561184</v>
      </c>
      <c r="P37" s="76">
        <f>分析係数表!C40</f>
        <v>0.65368852459016391</v>
      </c>
      <c r="Q37" s="82">
        <f t="shared" si="5"/>
        <v>0.65458463144897905</v>
      </c>
      <c r="R37" s="83">
        <v>0.65564853833841497</v>
      </c>
      <c r="S37" s="84">
        <f t="shared" si="6"/>
        <v>0.65743688435412784</v>
      </c>
      <c r="T37" s="85">
        <f>分析係数表!F40</f>
        <v>0.73971031729176395</v>
      </c>
      <c r="U37" s="86">
        <f t="shared" si="7"/>
        <v>0.48631284632490063</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投入係数表!AB38</f>
        <v>0</v>
      </c>
      <c r="E38" s="77">
        <f t="shared" si="0"/>
        <v>0</v>
      </c>
      <c r="F38" s="76">
        <f>分析係数表!C41</f>
        <v>0.74623649477748177</v>
      </c>
      <c r="G38" s="77">
        <f t="shared" si="1"/>
        <v>0</v>
      </c>
      <c r="H38" s="77">
        <v>1.9956551569857064E-3</v>
      </c>
      <c r="I38" s="77">
        <f t="shared" si="2"/>
        <v>1.9956551569857064E-3</v>
      </c>
      <c r="J38" s="76">
        <f>分析係数表!G41</f>
        <v>0.4504064389540704</v>
      </c>
      <c r="K38" s="78">
        <f t="shared" si="3"/>
        <v>8.9885593263825834E-4</v>
      </c>
      <c r="L38" s="79"/>
      <c r="M38" s="80"/>
      <c r="N38" s="81">
        <f>分析係数表!H41</f>
        <v>4.8308377460513606E-2</v>
      </c>
      <c r="O38" s="82">
        <f t="shared" si="4"/>
        <v>1.683644157291641</v>
      </c>
      <c r="P38" s="76">
        <f>分析係数表!C41</f>
        <v>0.74623649477748177</v>
      </c>
      <c r="Q38" s="82">
        <f t="shared" si="5"/>
        <v>1.2563967143899013</v>
      </c>
      <c r="R38" s="83">
        <v>1.2767820688156843</v>
      </c>
      <c r="S38" s="84">
        <f t="shared" si="6"/>
        <v>1.2787777239726701</v>
      </c>
      <c r="T38" s="85">
        <f>分析係数表!F41</f>
        <v>0.55435870740399629</v>
      </c>
      <c r="U38" s="86">
        <f t="shared" si="7"/>
        <v>0.70890156611851374</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投入係数表!AB39</f>
        <v>1.5592515592515593E-3</v>
      </c>
      <c r="E39" s="77">
        <f>$C$30*D39</f>
        <v>0.15592515592515593</v>
      </c>
      <c r="F39" s="76">
        <f>分析係数表!C42</f>
        <v>0.40538573508005826</v>
      </c>
      <c r="G39" s="77">
        <f>E39*F39</f>
        <v>6.320983395219204E-2</v>
      </c>
      <c r="H39" s="77">
        <v>7.590129316827246E-2</v>
      </c>
      <c r="I39" s="77">
        <f>C39+H39</f>
        <v>7.590129316827246E-2</v>
      </c>
      <c r="J39" s="76">
        <f>分析係数表!G42</f>
        <v>0.48634204275534443</v>
      </c>
      <c r="K39" s="78">
        <f>I39*J39</f>
        <v>3.6913989967229895E-2</v>
      </c>
      <c r="L39" s="79"/>
      <c r="M39" s="80"/>
      <c r="N39" s="81">
        <f>分析係数表!H42</f>
        <v>1.1287159094207556E-2</v>
      </c>
      <c r="O39" s="82">
        <f t="shared" si="4"/>
        <v>0.39338020567792675</v>
      </c>
      <c r="P39" s="76">
        <f>分析係数表!C42</f>
        <v>0.40538573508005826</v>
      </c>
      <c r="Q39" s="82">
        <f>O39*P39</f>
        <v>0.15947072384469085</v>
      </c>
      <c r="R39" s="83">
        <v>0.16697573864409779</v>
      </c>
      <c r="S39" s="84">
        <f>I39+R39</f>
        <v>0.24287703181237025</v>
      </c>
      <c r="T39" s="85">
        <f>分析係数表!F42</f>
        <v>0.55819477434679332</v>
      </c>
      <c r="U39" s="86">
        <f>S39*T39</f>
        <v>0.13557268996652494</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投入係数表!AB40</f>
        <v>6.1850311850311854E-2</v>
      </c>
      <c r="E40" s="77">
        <f>$C$30*D40</f>
        <v>6.1850311850311854</v>
      </c>
      <c r="F40" s="76">
        <f>分析係数表!C43</f>
        <v>0.69968719053083295</v>
      </c>
      <c r="G40" s="77">
        <f>E40*F40</f>
        <v>4.3275870932000586</v>
      </c>
      <c r="H40" s="77">
        <v>5.6973195768364464</v>
      </c>
      <c r="I40" s="77">
        <f>C40+H40</f>
        <v>5.6973195768364464</v>
      </c>
      <c r="J40" s="76">
        <f>分析係数表!G43</f>
        <v>0.42616397779886694</v>
      </c>
      <c r="K40" s="78">
        <f>I40*J40</f>
        <v>2.4279923736559774</v>
      </c>
      <c r="L40" s="79"/>
      <c r="M40" s="80"/>
      <c r="N40" s="81">
        <f>分析係数表!H43</f>
        <v>3.1178600010781269E-2</v>
      </c>
      <c r="O40" s="82">
        <f t="shared" si="4"/>
        <v>1.0866369458090857</v>
      </c>
      <c r="P40" s="76">
        <f>分析係数表!C43</f>
        <v>0.69968719053083295</v>
      </c>
      <c r="Q40" s="82">
        <f>O40*P40</f>
        <v>0.76030595174016413</v>
      </c>
      <c r="R40" s="83">
        <v>1.5768859428467537</v>
      </c>
      <c r="S40" s="84">
        <f>I40+R40</f>
        <v>7.2742055196831998</v>
      </c>
      <c r="T40" s="85">
        <f>分析係数表!F43</f>
        <v>0.68219595663301991</v>
      </c>
      <c r="U40" s="86">
        <f>S40*T40</f>
        <v>4.962433593245474</v>
      </c>
      <c r="V40" s="87">
        <f>分析係数表!D43</f>
        <v>0.16164840537198402</v>
      </c>
      <c r="W40" s="88">
        <f>ROUND(S40*V40,0)</f>
        <v>1</v>
      </c>
      <c r="X40" s="76">
        <f>分析係数表!E43</f>
        <v>0.1317976591033273</v>
      </c>
      <c r="Y40" s="89">
        <f>ROUND(S40*X40,0)</f>
        <v>1</v>
      </c>
    </row>
    <row r="41" spans="1:25" x14ac:dyDescent="0.2">
      <c r="A41" s="6" t="s">
        <v>341</v>
      </c>
      <c r="B41" s="5" t="s">
        <v>42</v>
      </c>
      <c r="C41" s="90"/>
      <c r="D41" s="76">
        <f>投入係数表!AB41</f>
        <v>0</v>
      </c>
      <c r="E41" s="77">
        <f>$C$30*D41</f>
        <v>0</v>
      </c>
      <c r="F41" s="76">
        <f>分析係数表!C44</f>
        <v>0.39267545462210851</v>
      </c>
      <c r="G41" s="77">
        <f>E41*F41</f>
        <v>0</v>
      </c>
      <c r="H41" s="77">
        <v>3.9731457847019501E-3</v>
      </c>
      <c r="I41" s="77">
        <f>C41+H41</f>
        <v>3.9731457847019501E-3</v>
      </c>
      <c r="J41" s="76">
        <f>分析係数表!G44</f>
        <v>0.27061110819189743</v>
      </c>
      <c r="K41" s="78">
        <f>I41*J41</f>
        <v>1.0751773838061605E-3</v>
      </c>
      <c r="L41" s="79"/>
      <c r="M41" s="80"/>
      <c r="N41" s="81">
        <f>分析係数表!H44</f>
        <v>0.10303160985076236</v>
      </c>
      <c r="O41" s="82">
        <f t="shared" si="4"/>
        <v>3.5908589164141973</v>
      </c>
      <c r="P41" s="76">
        <f>分析係数表!C44</f>
        <v>0.39267545462210851</v>
      </c>
      <c r="Q41" s="82">
        <f>O41*P41</f>
        <v>1.410042157486797</v>
      </c>
      <c r="R41" s="83">
        <v>1.4284081921050229</v>
      </c>
      <c r="S41" s="84">
        <f>I41+R41</f>
        <v>1.4323813378897248</v>
      </c>
      <c r="T41" s="85">
        <f>分析係数表!F44</f>
        <v>0.47233461194892545</v>
      </c>
      <c r="U41" s="86">
        <f>S41*T41</f>
        <v>0.67656328339502581</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投入係数表!AB42</f>
        <v>5.1975051975051978E-3</v>
      </c>
      <c r="E42" s="77">
        <f>$C$30*D42</f>
        <v>0.51975051975051978</v>
      </c>
      <c r="F42" s="76">
        <f>分析係数表!C45</f>
        <v>1</v>
      </c>
      <c r="G42" s="77">
        <f>E42*F42</f>
        <v>0.51975051975051978</v>
      </c>
      <c r="H42" s="77">
        <v>0.5580126924717943</v>
      </c>
      <c r="I42" s="77">
        <f>C42+H42</f>
        <v>0.5580126924717943</v>
      </c>
      <c r="J42" s="76">
        <f>分析係数表!G45</f>
        <v>0</v>
      </c>
      <c r="K42" s="78">
        <f>I42*J42</f>
        <v>0</v>
      </c>
      <c r="L42" s="79"/>
      <c r="M42" s="80"/>
      <c r="N42" s="81">
        <f>分析係数表!H45</f>
        <v>0</v>
      </c>
      <c r="O42" s="82">
        <f t="shared" si="4"/>
        <v>0</v>
      </c>
      <c r="P42" s="76">
        <f>分析係数表!C45</f>
        <v>1</v>
      </c>
      <c r="Q42" s="82">
        <f>O42*P42</f>
        <v>0</v>
      </c>
      <c r="R42" s="83">
        <v>3.6403759133263131E-2</v>
      </c>
      <c r="S42" s="84">
        <f>I42+R42</f>
        <v>0.59441645160505741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2.5467775467775469E-2</v>
      </c>
      <c r="E43" s="77">
        <f>$C$30*D43</f>
        <v>2.5467775467775469</v>
      </c>
      <c r="F43" s="76">
        <f>分析係数表!C46</f>
        <v>0.19269273551809707</v>
      </c>
      <c r="G43" s="77">
        <f>E43*F43</f>
        <v>0.49074553224463391</v>
      </c>
      <c r="H43" s="77">
        <v>0.51184090630161116</v>
      </c>
      <c r="I43" s="77">
        <f>C43+H43</f>
        <v>0.51184090630161116</v>
      </c>
      <c r="J43" s="76">
        <f>分析係数表!G46</f>
        <v>9.3043863535666807E-3</v>
      </c>
      <c r="K43" s="78">
        <f>I43*J43</f>
        <v>4.7623655437899126E-3</v>
      </c>
      <c r="L43" s="79"/>
      <c r="M43" s="80"/>
      <c r="N43" s="81">
        <f>分析係数表!H46</f>
        <v>2.0061453232099985E-2</v>
      </c>
      <c r="O43" s="82">
        <f t="shared" si="4"/>
        <v>0.69918201141433123</v>
      </c>
      <c r="P43" s="76">
        <f>分析係数表!C46</f>
        <v>0.19269273551809707</v>
      </c>
      <c r="Q43" s="82">
        <f>O43*P43</f>
        <v>0.13472729440447284</v>
      </c>
      <c r="R43" s="83">
        <v>0.15254669101046242</v>
      </c>
      <c r="S43" s="84">
        <f>I43+R43</f>
        <v>0.66438759731207364</v>
      </c>
      <c r="T43" s="85">
        <f>分析係数表!F46</f>
        <v>0.3136907399202481</v>
      </c>
      <c r="U43" s="86">
        <f>S43*T43</f>
        <v>0.20841223699466022</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投入係数表!AB44</f>
        <v>0.32900207900207901</v>
      </c>
      <c r="E44" s="91">
        <f>SUM(E5:E43)</f>
        <v>32.900207900207903</v>
      </c>
      <c r="F44" s="92">
        <f>分析係数表!C47</f>
        <v>0.36342947545192861</v>
      </c>
      <c r="G44" s="91">
        <f>SUM(G5:G43)</f>
        <v>16.744156795341087</v>
      </c>
      <c r="H44" s="91">
        <f>SUM(H5:H43)</f>
        <v>20.338177920762444</v>
      </c>
      <c r="I44" s="91">
        <f>SUM(I5:I43)</f>
        <v>120.33817792076245</v>
      </c>
      <c r="J44" s="92">
        <f>分析係数表!G47</f>
        <v>0.22147530218644357</v>
      </c>
      <c r="K44" s="93">
        <f>SUM(K5:K43)</f>
        <v>55.555811048646277</v>
      </c>
      <c r="L44" s="94">
        <f>最終需要_まとめ!$L$33</f>
        <v>0.62733333333333341</v>
      </c>
      <c r="M44" s="91">
        <f>K44*L44</f>
        <v>34.852012131184104</v>
      </c>
      <c r="N44" s="95">
        <f>分析係数表!H47</f>
        <v>1</v>
      </c>
      <c r="O44" s="96">
        <f>SUM(O5:O43)</f>
        <v>34.852012131184104</v>
      </c>
      <c r="P44" s="92">
        <f>分析係数表!C47</f>
        <v>0.36342947545192861</v>
      </c>
      <c r="Q44" s="96">
        <f>SUM(Q5:Q43)</f>
        <v>15.991043004053473</v>
      </c>
      <c r="R44" s="91">
        <f>SUM(R5:R43)</f>
        <v>18.563661992828013</v>
      </c>
      <c r="S44" s="97">
        <f>SUM(S5:S43)</f>
        <v>138.90183991359049</v>
      </c>
      <c r="T44" s="98">
        <f>分析係数表!F47</f>
        <v>0.45852567064717759</v>
      </c>
      <c r="U44" s="99">
        <f>SUM(U5:U43)</f>
        <v>85.854025524014219</v>
      </c>
      <c r="V44" s="100">
        <f>分析係数表!D47</f>
        <v>5.1302381010287716E-2</v>
      </c>
      <c r="W44" s="101">
        <f>SUM(W5:W43)</f>
        <v>21</v>
      </c>
      <c r="X44" s="92">
        <f>分析係数表!E47</f>
        <v>4.4653063209864535E-2</v>
      </c>
      <c r="Y44" s="102">
        <f>SUM(Y5:Y43)</f>
        <v>19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385</v>
      </c>
      <c r="S2" s="3" t="s">
        <v>153</v>
      </c>
      <c r="U2" s="64" t="s">
        <v>210</v>
      </c>
      <c r="W2" s="3" t="s">
        <v>130</v>
      </c>
      <c r="Y2" s="3" t="s">
        <v>154</v>
      </c>
    </row>
    <row r="3" spans="1:25" ht="44" x14ac:dyDescent="0.2">
      <c r="B3" s="65"/>
      <c r="C3" s="66" t="s">
        <v>228</v>
      </c>
      <c r="D3" s="66" t="s">
        <v>381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9.6422717192170472E-5</v>
      </c>
      <c r="E5" s="77">
        <f t="shared" ref="E5:E38" si="0">$C$31*D5</f>
        <v>9.6422717192170479E-3</v>
      </c>
      <c r="F5" s="76">
        <f>分析係数表!C8</f>
        <v>1.2703197330175442E-2</v>
      </c>
      <c r="G5" s="77">
        <f t="shared" ref="G5:G38" si="1">E5*F5</f>
        <v>1.2248768036038417E-4</v>
      </c>
      <c r="H5" s="77">
        <f t="array" ref="H5:H43">MMULT(逆行列係数!C5:AO43,'27'!G5:G43)</f>
        <v>1.5066025759141854E-4</v>
      </c>
      <c r="I5" s="77">
        <f t="shared" ref="I5:I38" si="2">C5+H5</f>
        <v>1.5066025759141854E-4</v>
      </c>
      <c r="J5" s="76">
        <f>分析係数表!G8</f>
        <v>0.12096774193548387</v>
      </c>
      <c r="K5" s="78">
        <f t="shared" ref="K5:K38" si="3">I5*J5</f>
        <v>1.8225031160252244E-5</v>
      </c>
      <c r="L5" s="79" t="s">
        <v>185</v>
      </c>
      <c r="M5" s="80" t="s">
        <v>185</v>
      </c>
      <c r="N5" s="81">
        <f>分析係数表!H8</f>
        <v>1.0105366169207868E-2</v>
      </c>
      <c r="O5" s="82">
        <f t="shared" ref="O5:O43" si="4">$M$44*N5</f>
        <v>0.29759063007869097</v>
      </c>
      <c r="P5" s="76">
        <f>分析係数表!C8</f>
        <v>1.2703197330175442E-2</v>
      </c>
      <c r="Q5" s="82">
        <f t="shared" ref="Q5:Q38" si="5">O5*P5</f>
        <v>3.7803524975008546E-3</v>
      </c>
      <c r="R5" s="83">
        <f t="array" ref="R5:R43">MMULT(逆行列係数!C5:AO43,'27'!Q5:Q43)</f>
        <v>4.8183939257165657E-3</v>
      </c>
      <c r="S5" s="84">
        <f t="shared" ref="S5:S38" si="6">I5+R5</f>
        <v>4.9690541833079839E-3</v>
      </c>
      <c r="T5" s="85">
        <f>分析係数表!F8</f>
        <v>0.45967741935483869</v>
      </c>
      <c r="U5" s="86">
        <f t="shared" ref="U5:U38" si="7">S5*T5</f>
        <v>2.2841620036173796E-3</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投入係数表!AC6</f>
        <v>0</v>
      </c>
      <c r="E6" s="77">
        <f t="shared" si="0"/>
        <v>0</v>
      </c>
      <c r="F6" s="76">
        <f>分析係数表!C9</f>
        <v>3.6231884057971064E-2</v>
      </c>
      <c r="G6" s="77">
        <f t="shared" si="1"/>
        <v>0</v>
      </c>
      <c r="H6" s="77">
        <v>1.3263806882696323E-4</v>
      </c>
      <c r="I6" s="77">
        <f t="shared" si="2"/>
        <v>1.3263806882696323E-4</v>
      </c>
      <c r="J6" s="76">
        <f>分析係数表!G9</f>
        <v>0.3125</v>
      </c>
      <c r="K6" s="78">
        <f t="shared" si="3"/>
        <v>4.144939650842601E-5</v>
      </c>
      <c r="L6" s="79"/>
      <c r="M6" s="80"/>
      <c r="N6" s="81">
        <f>分析係数表!H9</f>
        <v>5.3491679763143819E-4</v>
      </c>
      <c r="O6" s="82">
        <f t="shared" si="4"/>
        <v>1.5752643118650444E-2</v>
      </c>
      <c r="P6" s="76">
        <f>分析係数表!C9</f>
        <v>3.6231884057971064E-2</v>
      </c>
      <c r="Q6" s="82">
        <f t="shared" si="5"/>
        <v>5.7074793908153858E-4</v>
      </c>
      <c r="R6" s="83">
        <v>6.551012061525918E-4</v>
      </c>
      <c r="S6" s="84">
        <f t="shared" si="6"/>
        <v>7.8773927497955505E-4</v>
      </c>
      <c r="T6" s="85">
        <f>分析係数表!F9</f>
        <v>0.8125</v>
      </c>
      <c r="U6" s="86">
        <f t="shared" si="7"/>
        <v>6.4003816092088849E-4</v>
      </c>
      <c r="V6" s="87">
        <f>分析係数表!D9</f>
        <v>0</v>
      </c>
      <c r="W6" s="88">
        <f t="shared" si="8"/>
        <v>0</v>
      </c>
      <c r="X6" s="76">
        <f>分析係数表!E9</f>
        <v>0</v>
      </c>
      <c r="Y6" s="89">
        <f t="shared" si="9"/>
        <v>0</v>
      </c>
    </row>
    <row r="7" spans="1:25" x14ac:dyDescent="0.2">
      <c r="A7" s="6" t="s">
        <v>221</v>
      </c>
      <c r="B7" s="5" t="s">
        <v>267</v>
      </c>
      <c r="C7" s="90"/>
      <c r="D7" s="76">
        <f>投入係数表!AC7</f>
        <v>0</v>
      </c>
      <c r="E7" s="77">
        <f t="shared" si="0"/>
        <v>0</v>
      </c>
      <c r="F7" s="76">
        <f>分析係数表!C10</f>
        <v>0.26183431952662717</v>
      </c>
      <c r="G7" s="77">
        <f t="shared" si="1"/>
        <v>0</v>
      </c>
      <c r="H7" s="77">
        <v>1.3417062857955914E-4</v>
      </c>
      <c r="I7" s="77">
        <f t="shared" si="2"/>
        <v>1.3417062857955914E-4</v>
      </c>
      <c r="J7" s="76">
        <f>分析係数表!G10</f>
        <v>0.17889908256880735</v>
      </c>
      <c r="K7" s="78">
        <f t="shared" si="3"/>
        <v>2.4003002360563334E-5</v>
      </c>
      <c r="L7" s="79"/>
      <c r="M7" s="80"/>
      <c r="N7" s="81">
        <f>分析係数表!H10</f>
        <v>1.0159272513155222E-3</v>
      </c>
      <c r="O7" s="82">
        <f t="shared" si="4"/>
        <v>2.9917810574181081E-2</v>
      </c>
      <c r="P7" s="76">
        <f>分析係数表!C10</f>
        <v>0.26183431952662717</v>
      </c>
      <c r="Q7" s="82">
        <f t="shared" si="5"/>
        <v>7.8335095734172345E-3</v>
      </c>
      <c r="R7" s="83">
        <v>1.1748188785610465E-2</v>
      </c>
      <c r="S7" s="84">
        <f t="shared" si="6"/>
        <v>1.1882359414190025E-2</v>
      </c>
      <c r="T7" s="85">
        <f>分析係数表!F10</f>
        <v>0.51834862385321101</v>
      </c>
      <c r="U7" s="86">
        <f t="shared" si="7"/>
        <v>6.1592046504746461E-3</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投入係数表!AC8</f>
        <v>0</v>
      </c>
      <c r="E8" s="77">
        <f t="shared" si="0"/>
        <v>0</v>
      </c>
      <c r="F8" s="76">
        <f>分析係数表!C11</f>
        <v>1.7921757268741234E-2</v>
      </c>
      <c r="G8" s="77">
        <f t="shared" si="1"/>
        <v>0</v>
      </c>
      <c r="H8" s="77">
        <v>1.4189549709829097E-2</v>
      </c>
      <c r="I8" s="77">
        <f t="shared" si="2"/>
        <v>1.4189549709829097E-2</v>
      </c>
      <c r="J8" s="76">
        <f>分析係数表!G11</f>
        <v>0.34197730956239869</v>
      </c>
      <c r="K8" s="78">
        <f t="shared" si="3"/>
        <v>4.8525040336692702E-3</v>
      </c>
      <c r="L8" s="79"/>
      <c r="M8" s="80"/>
      <c r="N8" s="81">
        <f>分析係数表!H11</f>
        <v>-1.6586567368416687E-5</v>
      </c>
      <c r="O8" s="82">
        <f t="shared" si="4"/>
        <v>-4.8845405019071143E-4</v>
      </c>
      <c r="P8" s="76">
        <f>分析係数表!C11</f>
        <v>1.7921757268741234E-2</v>
      </c>
      <c r="Q8" s="82">
        <f t="shared" si="5"/>
        <v>-8.7539549244514778E-6</v>
      </c>
      <c r="R8" s="83">
        <v>2.060427131310124E-2</v>
      </c>
      <c r="S8" s="84">
        <f t="shared" si="6"/>
        <v>3.4793821022930341E-2</v>
      </c>
      <c r="T8" s="85">
        <f>分析係数表!F11</f>
        <v>0.56401944894651534</v>
      </c>
      <c r="U8" s="86">
        <f t="shared" si="7"/>
        <v>1.9624391760096851E-2</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投入係数表!AC9</f>
        <v>1.446340757882557E-4</v>
      </c>
      <c r="E9" s="77">
        <f t="shared" si="0"/>
        <v>1.446340757882557E-2</v>
      </c>
      <c r="F9" s="76">
        <f>分析係数表!C12</f>
        <v>0.1131360576170346</v>
      </c>
      <c r="G9" s="77">
        <f t="shared" si="1"/>
        <v>1.6363329131766646E-3</v>
      </c>
      <c r="H9" s="77">
        <v>2.6638278992564082E-3</v>
      </c>
      <c r="I9" s="77">
        <f t="shared" si="2"/>
        <v>2.6638278992564082E-3</v>
      </c>
      <c r="J9" s="76">
        <f>分析係数表!G12</f>
        <v>0.13242034500958361</v>
      </c>
      <c r="K9" s="78">
        <f t="shared" si="3"/>
        <v>3.527450094656879E-4</v>
      </c>
      <c r="L9" s="79"/>
      <c r="M9" s="80"/>
      <c r="N9" s="81">
        <f>分析係数表!H12</f>
        <v>8.227352078918887E-2</v>
      </c>
      <c r="O9" s="82">
        <f t="shared" si="4"/>
        <v>2.4228542024584763</v>
      </c>
      <c r="P9" s="76">
        <f>分析係数表!C12</f>
        <v>0.1131360576170346</v>
      </c>
      <c r="Q9" s="82">
        <f t="shared" si="5"/>
        <v>0.27411217264701659</v>
      </c>
      <c r="R9" s="83">
        <v>0.30595974368052947</v>
      </c>
      <c r="S9" s="84">
        <f t="shared" si="6"/>
        <v>0.30862357157978587</v>
      </c>
      <c r="T9" s="85">
        <f>分析係数表!F12</f>
        <v>0.36784355120975581</v>
      </c>
      <c r="U9" s="86">
        <f t="shared" si="7"/>
        <v>0.11352519055694671</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投入係数表!AC10</f>
        <v>4.4836563494359272E-3</v>
      </c>
      <c r="E10" s="77">
        <f t="shared" si="0"/>
        <v>0.44836563494359272</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0.38209318076168403</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投入係数表!AC11</f>
        <v>8.4851991129110023E-3</v>
      </c>
      <c r="E11" s="77">
        <f t="shared" si="0"/>
        <v>0.84851991129110027</v>
      </c>
      <c r="F11" s="76">
        <f>分析係数表!C14</f>
        <v>0.20006209251785156</v>
      </c>
      <c r="G11" s="77">
        <f t="shared" si="1"/>
        <v>0.16975666899595931</v>
      </c>
      <c r="H11" s="77">
        <v>0.27685994375697848</v>
      </c>
      <c r="I11" s="77">
        <f t="shared" si="2"/>
        <v>0.27685994375697848</v>
      </c>
      <c r="J11" s="76">
        <f>分析係数表!G14</f>
        <v>0.15826840914802714</v>
      </c>
      <c r="K11" s="78">
        <f t="shared" si="3"/>
        <v>4.3818182855229253E-2</v>
      </c>
      <c r="L11" s="79"/>
      <c r="M11" s="80"/>
      <c r="N11" s="81">
        <f>分析係数表!H14</f>
        <v>1.0573936697365637E-3</v>
      </c>
      <c r="O11" s="82">
        <f t="shared" si="4"/>
        <v>3.113894569965785E-2</v>
      </c>
      <c r="P11" s="76">
        <f>分析係数表!C14</f>
        <v>0.20006209251785156</v>
      </c>
      <c r="Q11" s="82">
        <f t="shared" si="5"/>
        <v>6.2297226354733051E-3</v>
      </c>
      <c r="R11" s="83">
        <v>2.9774547863914966E-2</v>
      </c>
      <c r="S11" s="84">
        <f t="shared" si="6"/>
        <v>0.30663449162089346</v>
      </c>
      <c r="T11" s="85">
        <f>分析係数表!F14</f>
        <v>0.29957275697411412</v>
      </c>
      <c r="U11" s="86">
        <f t="shared" si="7"/>
        <v>9.1859340038226947E-2</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投入係数表!AC12</f>
        <v>0</v>
      </c>
      <c r="E12" s="77">
        <f t="shared" si="0"/>
        <v>0</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0.22273504688696441</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投入係数表!AC13</f>
        <v>1.6391861922668981E-3</v>
      </c>
      <c r="E13" s="77">
        <f t="shared" si="0"/>
        <v>0.16391861922668982</v>
      </c>
      <c r="F13" s="76">
        <f>分析係数表!C16</f>
        <v>4.6443435489973539E-2</v>
      </c>
      <c r="G13" s="77">
        <f t="shared" si="1"/>
        <v>7.6129438176603045E-3</v>
      </c>
      <c r="H13" s="77">
        <v>1.7362089585562308E-2</v>
      </c>
      <c r="I13" s="77">
        <f t="shared" si="2"/>
        <v>1.7362089585562308E-2</v>
      </c>
      <c r="J13" s="76">
        <f>分析係数表!G16</f>
        <v>3.3687125057683433E-2</v>
      </c>
      <c r="K13" s="78">
        <f t="shared" si="3"/>
        <v>5.848788831315406E-4</v>
      </c>
      <c r="L13" s="79"/>
      <c r="M13" s="80"/>
      <c r="N13" s="81">
        <f>分析係数表!H16</f>
        <v>1.5193295709469685E-2</v>
      </c>
      <c r="O13" s="82">
        <f t="shared" si="4"/>
        <v>0.44742390997469167</v>
      </c>
      <c r="P13" s="76">
        <f>分析係数表!C16</f>
        <v>4.6443435489973539E-2</v>
      </c>
      <c r="Q13" s="82">
        <f t="shared" si="5"/>
        <v>2.077990349958132E-2</v>
      </c>
      <c r="R13" s="83">
        <v>3.2979812009847093E-2</v>
      </c>
      <c r="S13" s="84">
        <f t="shared" si="6"/>
        <v>5.0341901595409397E-2</v>
      </c>
      <c r="T13" s="85">
        <f>分析係数表!F16</f>
        <v>0.28887863405629904</v>
      </c>
      <c r="U13" s="86">
        <f t="shared" si="7"/>
        <v>1.4542699768678488E-2</v>
      </c>
      <c r="V13" s="87">
        <f>分析係数表!D16</f>
        <v>0</v>
      </c>
      <c r="W13" s="88">
        <f t="shared" si="8"/>
        <v>0</v>
      </c>
      <c r="X13" s="76">
        <f>分析係数表!E16</f>
        <v>0</v>
      </c>
      <c r="Y13" s="89">
        <f t="shared" si="9"/>
        <v>0</v>
      </c>
    </row>
    <row r="14" spans="1:25" x14ac:dyDescent="0.2">
      <c r="A14" s="6" t="s">
        <v>2</v>
      </c>
      <c r="B14" s="5" t="s">
        <v>365</v>
      </c>
      <c r="C14" s="90"/>
      <c r="D14" s="76">
        <f>投入係数表!AC14</f>
        <v>5.3514608041654614E-3</v>
      </c>
      <c r="E14" s="77">
        <f t="shared" si="0"/>
        <v>0.5351460804165461</v>
      </c>
      <c r="F14" s="76">
        <f>分析係数表!C17</f>
        <v>4.6514856984171016E-2</v>
      </c>
      <c r="G14" s="77">
        <f t="shared" si="1"/>
        <v>2.4892243396215322E-2</v>
      </c>
      <c r="H14" s="77">
        <v>2.9433285053525726E-2</v>
      </c>
      <c r="I14" s="77">
        <f t="shared" si="2"/>
        <v>2.9433285053525726E-2</v>
      </c>
      <c r="J14" s="76">
        <f>分析係数表!G17</f>
        <v>0.21533442088091354</v>
      </c>
      <c r="K14" s="78">
        <f t="shared" si="3"/>
        <v>6.3379993916238102E-3</v>
      </c>
      <c r="L14" s="79"/>
      <c r="M14" s="80"/>
      <c r="N14" s="81">
        <f>分析係数表!H17</f>
        <v>2.6953171973677116E-3</v>
      </c>
      <c r="O14" s="82">
        <f t="shared" si="4"/>
        <v>7.9373783155990613E-2</v>
      </c>
      <c r="P14" s="76">
        <f>分析係数表!C17</f>
        <v>4.6514856984171016E-2</v>
      </c>
      <c r="Q14" s="82">
        <f t="shared" si="5"/>
        <v>3.6920601717935057E-3</v>
      </c>
      <c r="R14" s="83">
        <v>6.257880951758641E-3</v>
      </c>
      <c r="S14" s="84">
        <f t="shared" si="6"/>
        <v>3.5691166005284367E-2</v>
      </c>
      <c r="T14" s="85">
        <f>分析係数表!F17</f>
        <v>0.33325565136331858</v>
      </c>
      <c r="U14" s="86">
        <f t="shared" si="7"/>
        <v>1.1894282775007375E-2</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投入係数表!AC15</f>
        <v>2.4105679298042619E-4</v>
      </c>
      <c r="E15" s="77">
        <f t="shared" si="0"/>
        <v>2.410567929804262E-2</v>
      </c>
      <c r="F15" s="76">
        <f>分析係数表!C18</f>
        <v>0.85217062328572779</v>
      </c>
      <c r="G15" s="77">
        <f t="shared" si="1"/>
        <v>2.0542151752138846E-2</v>
      </c>
      <c r="H15" s="77">
        <v>6.3386367294964885E-2</v>
      </c>
      <c r="I15" s="77">
        <f t="shared" si="2"/>
        <v>6.3386367294964885E-2</v>
      </c>
      <c r="J15" s="76">
        <f>分析係数表!G18</f>
        <v>0.21571921623052903</v>
      </c>
      <c r="K15" s="78">
        <f t="shared" si="3"/>
        <v>1.3673657472570263E-2</v>
      </c>
      <c r="L15" s="79"/>
      <c r="M15" s="80"/>
      <c r="N15" s="81">
        <f>分析係数表!H18</f>
        <v>4.022242586841047E-4</v>
      </c>
      <c r="O15" s="82">
        <f t="shared" si="4"/>
        <v>1.1845010717124753E-2</v>
      </c>
      <c r="P15" s="76">
        <f>分析係数表!C18</f>
        <v>0.85217062328572779</v>
      </c>
      <c r="Q15" s="82">
        <f t="shared" si="5"/>
        <v>1.0093970165638327E-2</v>
      </c>
      <c r="R15" s="83">
        <v>2.5731919306309005E-2</v>
      </c>
      <c r="S15" s="84">
        <f t="shared" si="6"/>
        <v>8.9118286601273883E-2</v>
      </c>
      <c r="T15" s="85">
        <f>分析係数表!F18</f>
        <v>0.45957889739047864</v>
      </c>
      <c r="U15" s="86">
        <f t="shared" si="7"/>
        <v>4.0956883893542115E-2</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投入係数表!AC16</f>
        <v>0</v>
      </c>
      <c r="E16" s="77">
        <f t="shared" si="0"/>
        <v>0</v>
      </c>
      <c r="F16" s="76">
        <f>分析係数表!C19</f>
        <v>5.907451152740395E-2</v>
      </c>
      <c r="G16" s="77">
        <f t="shared" si="1"/>
        <v>0</v>
      </c>
      <c r="H16" s="77">
        <v>1.4447413397462676E-3</v>
      </c>
      <c r="I16" s="77">
        <f t="shared" si="2"/>
        <v>1.4447413397462676E-3</v>
      </c>
      <c r="J16" s="76">
        <f>分析係数表!G19</f>
        <v>5.7619514930604236E-2</v>
      </c>
      <c r="K16" s="78">
        <f t="shared" si="3"/>
        <v>8.3245295196371233E-5</v>
      </c>
      <c r="L16" s="79"/>
      <c r="M16" s="80"/>
      <c r="N16" s="81">
        <f>分析係数表!H19</f>
        <v>-1.036660460526043E-4</v>
      </c>
      <c r="O16" s="82">
        <f t="shared" si="4"/>
        <v>-3.0528378136919464E-3</v>
      </c>
      <c r="P16" s="76">
        <f>分析係数表!C19</f>
        <v>5.907451152740395E-2</v>
      </c>
      <c r="Q16" s="82">
        <f t="shared" si="5"/>
        <v>-1.8034490261623957E-4</v>
      </c>
      <c r="R16" s="83">
        <v>4.5026296262185451E-4</v>
      </c>
      <c r="S16" s="84">
        <f t="shared" si="6"/>
        <v>1.8950043023681221E-3</v>
      </c>
      <c r="T16" s="85">
        <f>分析係数表!F19</f>
        <v>0.24001121547735876</v>
      </c>
      <c r="U16" s="86">
        <f t="shared" si="7"/>
        <v>4.5482228594619729E-4</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投入係数表!AC17</f>
        <v>0</v>
      </c>
      <c r="E17" s="77">
        <f t="shared" si="0"/>
        <v>0</v>
      </c>
      <c r="F17" s="76">
        <f>分析係数表!C20</f>
        <v>0.1238117647058824</v>
      </c>
      <c r="G17" s="77">
        <f t="shared" si="1"/>
        <v>0</v>
      </c>
      <c r="H17" s="77">
        <v>1.8783055419053282E-3</v>
      </c>
      <c r="I17" s="77">
        <f t="shared" si="2"/>
        <v>1.8783055419053282E-3</v>
      </c>
      <c r="J17" s="76">
        <f>分析係数表!G20</f>
        <v>0.1000078622533218</v>
      </c>
      <c r="K17" s="78">
        <f t="shared" si="3"/>
        <v>1.8784532190451901E-4</v>
      </c>
      <c r="L17" s="79"/>
      <c r="M17" s="80"/>
      <c r="N17" s="81">
        <f>分析係数表!H20</f>
        <v>5.0174366289460479E-4</v>
      </c>
      <c r="O17" s="82">
        <f t="shared" si="4"/>
        <v>1.4775735018269022E-2</v>
      </c>
      <c r="P17" s="76">
        <f>分析係数表!C20</f>
        <v>0.1238117647058824</v>
      </c>
      <c r="Q17" s="82">
        <f t="shared" si="5"/>
        <v>1.8294098274383912E-3</v>
      </c>
      <c r="R17" s="83">
        <v>3.371608368632666E-3</v>
      </c>
      <c r="S17" s="84">
        <f t="shared" si="6"/>
        <v>5.2499139105379941E-3</v>
      </c>
      <c r="T17" s="85">
        <f>分析係数表!F20</f>
        <v>0.22289488167308752</v>
      </c>
      <c r="U17" s="86">
        <f t="shared" si="7"/>
        <v>1.1701789398832624E-3</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投入係数表!AC18</f>
        <v>3.0855269501494551E-3</v>
      </c>
      <c r="E18" s="77">
        <f t="shared" si="0"/>
        <v>0.30855269501494553</v>
      </c>
      <c r="F18" s="76">
        <f>分析係数表!C21</f>
        <v>0.10123797610317908</v>
      </c>
      <c r="G18" s="77">
        <f t="shared" si="1"/>
        <v>3.1237250364494561E-2</v>
      </c>
      <c r="H18" s="77">
        <v>3.7075495617518557E-2</v>
      </c>
      <c r="I18" s="77">
        <f t="shared" si="2"/>
        <v>3.7075495617518557E-2</v>
      </c>
      <c r="J18" s="76">
        <f>分析係数表!G21</f>
        <v>0.28509532062391679</v>
      </c>
      <c r="K18" s="78">
        <f t="shared" si="3"/>
        <v>1.0570050310367075E-2</v>
      </c>
      <c r="L18" s="79"/>
      <c r="M18" s="80"/>
      <c r="N18" s="81">
        <f>分析係数表!H21</f>
        <v>8.3762165210504269E-4</v>
      </c>
      <c r="O18" s="82">
        <f t="shared" si="4"/>
        <v>2.4666929534630927E-2</v>
      </c>
      <c r="P18" s="76">
        <f>分析係数表!C21</f>
        <v>0.10123797610317908</v>
      </c>
      <c r="Q18" s="82">
        <f t="shared" si="5"/>
        <v>2.497230022765768E-3</v>
      </c>
      <c r="R18" s="83">
        <v>5.7046545560778886E-3</v>
      </c>
      <c r="S18" s="84">
        <f t="shared" si="6"/>
        <v>4.2780150173596446E-2</v>
      </c>
      <c r="T18" s="85">
        <f>分析係数表!F21</f>
        <v>0.42576545349508954</v>
      </c>
      <c r="U18" s="86">
        <f t="shared" si="7"/>
        <v>1.8214310039249323E-2</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投入係数表!AC19</f>
        <v>0</v>
      </c>
      <c r="E19" s="77">
        <f t="shared" si="0"/>
        <v>0</v>
      </c>
      <c r="F19" s="76">
        <f>分析係数表!C22</f>
        <v>0.18558159091777837</v>
      </c>
      <c r="G19" s="77">
        <f t="shared" si="1"/>
        <v>0</v>
      </c>
      <c r="H19" s="77">
        <v>6.7183043987284934E-3</v>
      </c>
      <c r="I19" s="77">
        <f t="shared" si="2"/>
        <v>6.7183043987284934E-3</v>
      </c>
      <c r="J19" s="76">
        <f>分析係数表!G22</f>
        <v>0.19466002478672587</v>
      </c>
      <c r="K19" s="78">
        <f t="shared" si="3"/>
        <v>1.3077853007812579E-3</v>
      </c>
      <c r="L19" s="79"/>
      <c r="M19" s="80"/>
      <c r="N19" s="81">
        <f>分析係数表!H22</f>
        <v>4.1466418421041717E-5</v>
      </c>
      <c r="O19" s="82">
        <f t="shared" si="4"/>
        <v>1.2211351254767786E-3</v>
      </c>
      <c r="P19" s="76">
        <f>分析係数表!C22</f>
        <v>0.18558159091777837</v>
      </c>
      <c r="Q19" s="82">
        <f t="shared" si="5"/>
        <v>2.266201993115615E-4</v>
      </c>
      <c r="R19" s="83">
        <v>2.0677383159846039E-3</v>
      </c>
      <c r="S19" s="84">
        <f t="shared" si="6"/>
        <v>8.7860427147130968E-3</v>
      </c>
      <c r="T19" s="85">
        <f>分析係数表!F22</f>
        <v>0.41305594660826944</v>
      </c>
      <c r="U19" s="86">
        <f t="shared" si="7"/>
        <v>3.6291271904665078E-3</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7.3268107528606709E-4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投入係数表!AC21</f>
        <v>1.1570726063060456E-3</v>
      </c>
      <c r="E21" s="77">
        <f t="shared" si="0"/>
        <v>0.11570726063060456</v>
      </c>
      <c r="F21" s="76">
        <f>分析係数表!C24</f>
        <v>0.34092150792205422</v>
      </c>
      <c r="G21" s="77">
        <f t="shared" si="1"/>
        <v>3.9447093771715847E-2</v>
      </c>
      <c r="H21" s="77">
        <v>4.8233884169297636E-2</v>
      </c>
      <c r="I21" s="77">
        <f t="shared" si="2"/>
        <v>4.8233884169297636E-2</v>
      </c>
      <c r="J21" s="76">
        <f>分析係数表!G24</f>
        <v>0.20813165537270087</v>
      </c>
      <c r="K21" s="78">
        <f t="shared" si="3"/>
        <v>1.0038998157211028E-2</v>
      </c>
      <c r="L21" s="79"/>
      <c r="M21" s="80"/>
      <c r="N21" s="81">
        <f>分析係数表!H24</f>
        <v>3.0270485447360455E-4</v>
      </c>
      <c r="O21" s="82">
        <f t="shared" si="4"/>
        <v>8.9142864159804831E-3</v>
      </c>
      <c r="P21" s="76">
        <f>分析係数表!C24</f>
        <v>0.34092150792205422</v>
      </c>
      <c r="Q21" s="82">
        <f t="shared" si="5"/>
        <v>3.0390719669851508E-3</v>
      </c>
      <c r="R21" s="83">
        <v>1.0343450334659046E-2</v>
      </c>
      <c r="S21" s="84">
        <f t="shared" si="6"/>
        <v>5.8577334503956684E-2</v>
      </c>
      <c r="T21" s="85">
        <f>分析係数表!F24</f>
        <v>0.39206195546950628</v>
      </c>
      <c r="U21" s="86">
        <f t="shared" si="7"/>
        <v>2.296594431181264E-2</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投入係数表!AC22</f>
        <v>0</v>
      </c>
      <c r="E22" s="77">
        <f t="shared" si="0"/>
        <v>0</v>
      </c>
      <c r="F22" s="76">
        <f>分析係数表!C25</f>
        <v>1.146867511126326E-2</v>
      </c>
      <c r="G22" s="77">
        <f t="shared" si="1"/>
        <v>0</v>
      </c>
      <c r="H22" s="77">
        <v>6.1654562540507931E-4</v>
      </c>
      <c r="I22" s="77">
        <f t="shared" si="2"/>
        <v>6.1654562540507931E-4</v>
      </c>
      <c r="J22" s="76">
        <f>分析係数表!G25</f>
        <v>0.19668246445497631</v>
      </c>
      <c r="K22" s="78">
        <f t="shared" si="3"/>
        <v>1.2126371305360564E-4</v>
      </c>
      <c r="L22" s="79"/>
      <c r="M22" s="80"/>
      <c r="N22" s="81">
        <f>分析係数表!H25</f>
        <v>4.6442388631566723E-4</v>
      </c>
      <c r="O22" s="82">
        <f t="shared" si="4"/>
        <v>1.367671340533992E-2</v>
      </c>
      <c r="P22" s="76">
        <f>分析係数表!C25</f>
        <v>1.146867511126326E-2</v>
      </c>
      <c r="Q22" s="82">
        <f t="shared" si="5"/>
        <v>1.5685378263570251E-4</v>
      </c>
      <c r="R22" s="83">
        <v>3.7323953833948674E-4</v>
      </c>
      <c r="S22" s="84">
        <f t="shared" si="6"/>
        <v>9.8978516374456605E-4</v>
      </c>
      <c r="T22" s="85">
        <f>分析係数表!F25</f>
        <v>0.34834123222748814</v>
      </c>
      <c r="U22" s="86">
        <f t="shared" si="7"/>
        <v>3.4478298357926824E-4</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投入係数表!AC23</f>
        <v>2.4105679298042619E-4</v>
      </c>
      <c r="E23" s="77">
        <f t="shared" si="0"/>
        <v>2.410567929804262E-2</v>
      </c>
      <c r="F23" s="76">
        <f>分析係数表!C26</f>
        <v>9.1946569835300251E-2</v>
      </c>
      <c r="G23" s="77">
        <f t="shared" si="1"/>
        <v>2.2164345250048271E-3</v>
      </c>
      <c r="H23" s="77">
        <v>5.0190796508969371E-3</v>
      </c>
      <c r="I23" s="77">
        <f t="shared" si="2"/>
        <v>5.0190796508969371E-3</v>
      </c>
      <c r="J23" s="76">
        <f>分析係数表!G26</f>
        <v>0.19627813403747013</v>
      </c>
      <c r="K23" s="78">
        <f t="shared" si="3"/>
        <v>9.8513558846348784E-4</v>
      </c>
      <c r="L23" s="79"/>
      <c r="M23" s="80"/>
      <c r="N23" s="81">
        <f>分析係数表!H26</f>
        <v>9.5289829531553863E-3</v>
      </c>
      <c r="O23" s="82">
        <f t="shared" si="4"/>
        <v>0.2806168518345637</v>
      </c>
      <c r="P23" s="76">
        <f>分析係数表!C26</f>
        <v>9.1946569835300251E-2</v>
      </c>
      <c r="Q23" s="82">
        <f t="shared" si="5"/>
        <v>2.5801756964168813E-2</v>
      </c>
      <c r="R23" s="83">
        <v>2.6934026474662042E-2</v>
      </c>
      <c r="S23" s="84">
        <f t="shared" si="6"/>
        <v>3.1953106125558982E-2</v>
      </c>
      <c r="T23" s="85">
        <f>分析係数表!F26</f>
        <v>0.33471645919778698</v>
      </c>
      <c r="U23" s="86">
        <f t="shared" si="7"/>
        <v>1.0695230542718219E-2</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投入係数表!AC24</f>
        <v>3.3747951017259667E-4</v>
      </c>
      <c r="E24" s="77">
        <f t="shared" si="0"/>
        <v>3.3747951017259664E-2</v>
      </c>
      <c r="F24" s="76">
        <f>分析係数表!C27</f>
        <v>2.4623475974181241E-2</v>
      </c>
      <c r="G24" s="77">
        <f t="shared" si="1"/>
        <v>8.3099186105133874E-4</v>
      </c>
      <c r="H24" s="77">
        <v>1.0166679121829246E-3</v>
      </c>
      <c r="I24" s="77">
        <f t="shared" si="2"/>
        <v>1.0166679121829246E-3</v>
      </c>
      <c r="J24" s="76">
        <f>分析係数表!G27</f>
        <v>0.16949152542372881</v>
      </c>
      <c r="K24" s="78">
        <f t="shared" si="3"/>
        <v>1.7231659528524145E-4</v>
      </c>
      <c r="L24" s="79"/>
      <c r="M24" s="80"/>
      <c r="N24" s="81">
        <f>分析係数表!H27</f>
        <v>1.0092926243681554E-2</v>
      </c>
      <c r="O24" s="82">
        <f t="shared" si="4"/>
        <v>0.2972242895410479</v>
      </c>
      <c r="P24" s="76">
        <f>分析係数表!C27</f>
        <v>2.4623475974181241E-2</v>
      </c>
      <c r="Q24" s="82">
        <f t="shared" si="5"/>
        <v>7.3186951524570817E-3</v>
      </c>
      <c r="R24" s="83">
        <v>7.3948920642799548E-3</v>
      </c>
      <c r="S24" s="84">
        <f t="shared" si="6"/>
        <v>8.41155997646288E-3</v>
      </c>
      <c r="T24" s="85">
        <f>分析係数表!F27</f>
        <v>0.31826741996233521</v>
      </c>
      <c r="U24" s="86">
        <f t="shared" si="7"/>
        <v>2.6771254915672819E-3</v>
      </c>
      <c r="V24" s="87">
        <f>分析係数表!D27</f>
        <v>0</v>
      </c>
      <c r="W24" s="88">
        <f t="shared" si="8"/>
        <v>0</v>
      </c>
      <c r="X24" s="76">
        <f>分析係数表!E27</f>
        <v>0</v>
      </c>
      <c r="Y24" s="89">
        <f t="shared" si="9"/>
        <v>0</v>
      </c>
    </row>
    <row r="25" spans="1:25" x14ac:dyDescent="0.2">
      <c r="A25" s="6" t="s">
        <v>13</v>
      </c>
      <c r="B25" s="5" t="s">
        <v>192</v>
      </c>
      <c r="C25" s="90"/>
      <c r="D25" s="76">
        <f>投入係数表!AC25</f>
        <v>0</v>
      </c>
      <c r="E25" s="77">
        <f t="shared" si="0"/>
        <v>0</v>
      </c>
      <c r="F25" s="76">
        <f>分析係数表!C28</f>
        <v>0.10144304574762053</v>
      </c>
      <c r="G25" s="77">
        <f t="shared" si="1"/>
        <v>0</v>
      </c>
      <c r="H25" s="77">
        <v>1.0755544500551004E-2</v>
      </c>
      <c r="I25" s="77">
        <f t="shared" si="2"/>
        <v>1.0755544500551004E-2</v>
      </c>
      <c r="J25" s="76">
        <f>分析係数表!G28</f>
        <v>0.12483493265252223</v>
      </c>
      <c r="K25" s="78">
        <f t="shared" si="3"/>
        <v>1.3426676733674903E-3</v>
      </c>
      <c r="L25" s="79"/>
      <c r="M25" s="80"/>
      <c r="N25" s="81">
        <f>分析係数表!H28</f>
        <v>1.8805020753942421E-2</v>
      </c>
      <c r="O25" s="82">
        <f t="shared" si="4"/>
        <v>0.55378477940371917</v>
      </c>
      <c r="P25" s="76">
        <f>分析係数表!C28</f>
        <v>0.10144304574762053</v>
      </c>
      <c r="Q25" s="82">
        <f t="shared" si="5"/>
        <v>5.6177614711387429E-2</v>
      </c>
      <c r="R25" s="83">
        <v>6.1133685705789413E-2</v>
      </c>
      <c r="S25" s="84">
        <f t="shared" si="6"/>
        <v>7.1889230206340415E-2</v>
      </c>
      <c r="T25" s="85">
        <f>分析係数表!F28</f>
        <v>0.21348710273791707</v>
      </c>
      <c r="U25" s="86">
        <f t="shared" si="7"/>
        <v>1.5347423474810768E-2</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投入係数表!AC26</f>
        <v>6.4121106932793362E-3</v>
      </c>
      <c r="E26" s="77">
        <f t="shared" si="0"/>
        <v>0.64121106932793359</v>
      </c>
      <c r="F26" s="76">
        <f>分析係数表!C29</f>
        <v>0.10401376146788988</v>
      </c>
      <c r="G26" s="77">
        <f t="shared" si="1"/>
        <v>6.6694775215646276E-2</v>
      </c>
      <c r="H26" s="77">
        <v>7.9070620140793843E-2</v>
      </c>
      <c r="I26" s="77">
        <f t="shared" si="2"/>
        <v>7.9070620140793843E-2</v>
      </c>
      <c r="J26" s="76">
        <f>分析係数表!G29</f>
        <v>0.26193840067815766</v>
      </c>
      <c r="K26" s="78">
        <f t="shared" si="3"/>
        <v>2.0711631780309662E-2</v>
      </c>
      <c r="L26" s="79"/>
      <c r="M26" s="80"/>
      <c r="N26" s="81">
        <f>分析係数表!H29</f>
        <v>9.1640784710502205E-3</v>
      </c>
      <c r="O26" s="82">
        <f t="shared" si="4"/>
        <v>0.26987086273036809</v>
      </c>
      <c r="P26" s="76">
        <f>分析係数表!C29</f>
        <v>0.10401376146788988</v>
      </c>
      <c r="Q26" s="82">
        <f t="shared" si="5"/>
        <v>2.807028354317016E-2</v>
      </c>
      <c r="R26" s="83">
        <v>3.8945644688898814E-2</v>
      </c>
      <c r="S26" s="84">
        <f t="shared" si="6"/>
        <v>0.11801626482969266</v>
      </c>
      <c r="T26" s="85">
        <f>分析係数表!F29</f>
        <v>0.46764622774795139</v>
      </c>
      <c r="U26" s="86">
        <f t="shared" si="7"/>
        <v>5.5189861060509E-2</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投入係数表!AC27</f>
        <v>3.0855269501494551E-3</v>
      </c>
      <c r="E27" s="77">
        <f t="shared" si="0"/>
        <v>0.30855269501494553</v>
      </c>
      <c r="F27" s="76">
        <f>分析係数表!C30</f>
        <v>1</v>
      </c>
      <c r="G27" s="77">
        <f t="shared" si="1"/>
        <v>0.30855269501494553</v>
      </c>
      <c r="H27" s="77">
        <v>0.39044083163717974</v>
      </c>
      <c r="I27" s="77">
        <f t="shared" si="2"/>
        <v>0.39044083163717974</v>
      </c>
      <c r="J27" s="76">
        <f>分析係数表!G30</f>
        <v>0.34450655250415957</v>
      </c>
      <c r="K27" s="78">
        <f t="shared" si="3"/>
        <v>0.1345094248641818</v>
      </c>
      <c r="L27" s="79"/>
      <c r="M27" s="80"/>
      <c r="N27" s="81">
        <f>分析係数表!H30</f>
        <v>0</v>
      </c>
      <c r="O27" s="82">
        <f t="shared" si="4"/>
        <v>0</v>
      </c>
      <c r="P27" s="76">
        <f>分析係数表!C30</f>
        <v>1</v>
      </c>
      <c r="Q27" s="82">
        <f t="shared" si="5"/>
        <v>0</v>
      </c>
      <c r="R27" s="83">
        <v>0.11135144390834628</v>
      </c>
      <c r="S27" s="84">
        <f t="shared" si="6"/>
        <v>0.50179227554552597</v>
      </c>
      <c r="T27" s="85">
        <f>分析係数表!F30</f>
        <v>0.44048531528668372</v>
      </c>
      <c r="U27" s="86">
        <f t="shared" si="7"/>
        <v>0.22103212870209349</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投入係数表!AC28</f>
        <v>2.3575354353485681E-2</v>
      </c>
      <c r="E28" s="77">
        <f t="shared" si="0"/>
        <v>2.3575354353485682</v>
      </c>
      <c r="F28" s="76">
        <f>分析係数表!C31</f>
        <v>0.93997640825324391</v>
      </c>
      <c r="G28" s="77">
        <f t="shared" si="1"/>
        <v>2.2160276908486951</v>
      </c>
      <c r="H28" s="77">
        <v>2.5708922987710836</v>
      </c>
      <c r="I28" s="77">
        <f t="shared" si="2"/>
        <v>2.5708922987710836</v>
      </c>
      <c r="J28" s="76">
        <f>分析係数表!G31</f>
        <v>7.0890110114609078E-2</v>
      </c>
      <c r="K28" s="78">
        <f t="shared" si="3"/>
        <v>0.18225083815268259</v>
      </c>
      <c r="L28" s="79"/>
      <c r="M28" s="80"/>
      <c r="N28" s="81">
        <f>分析係数表!H31</f>
        <v>0.11755729622365327</v>
      </c>
      <c r="O28" s="82">
        <f t="shared" si="4"/>
        <v>3.4619180807266674</v>
      </c>
      <c r="P28" s="76">
        <f>分析係数表!C31</f>
        <v>0.93997640825324391</v>
      </c>
      <c r="Q28" s="82">
        <f t="shared" si="5"/>
        <v>3.2541213231884165</v>
      </c>
      <c r="R28" s="83">
        <v>3.7528460157195096</v>
      </c>
      <c r="S28" s="84">
        <f t="shared" si="6"/>
        <v>6.3237383144905932</v>
      </c>
      <c r="T28" s="85">
        <f>分析係数表!F31</f>
        <v>0.34466485525751295</v>
      </c>
      <c r="U28" s="86">
        <f t="shared" si="7"/>
        <v>2.1795703508502893</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投入係数表!AC29</f>
        <v>2.3623565712081766E-3</v>
      </c>
      <c r="E29" s="77">
        <f t="shared" si="0"/>
        <v>0.23623565712081765</v>
      </c>
      <c r="F29" s="76">
        <f>分析係数表!C32</f>
        <v>1</v>
      </c>
      <c r="G29" s="77">
        <f t="shared" si="1"/>
        <v>0.23623565712081765</v>
      </c>
      <c r="H29" s="77">
        <v>0.27591192045433455</v>
      </c>
      <c r="I29" s="77">
        <f t="shared" si="2"/>
        <v>0.27591192045433455</v>
      </c>
      <c r="J29" s="76">
        <f>分析係数表!G32</f>
        <v>0.14022787028921999</v>
      </c>
      <c r="K29" s="78">
        <f t="shared" si="3"/>
        <v>3.8690540992720006E-2</v>
      </c>
      <c r="L29" s="79"/>
      <c r="M29" s="80"/>
      <c r="N29" s="81">
        <f>分析係数表!H32</f>
        <v>5.7721254442090076E-3</v>
      </c>
      <c r="O29" s="82">
        <f t="shared" si="4"/>
        <v>0.1699820094663676</v>
      </c>
      <c r="P29" s="76">
        <f>分析係数表!C32</f>
        <v>1</v>
      </c>
      <c r="Q29" s="82">
        <f t="shared" si="5"/>
        <v>0.1699820094663676</v>
      </c>
      <c r="R29" s="83">
        <v>0.22231056225671034</v>
      </c>
      <c r="S29" s="84">
        <f t="shared" si="6"/>
        <v>0.49822248271104486</v>
      </c>
      <c r="T29" s="85">
        <f>分析係数表!F32</f>
        <v>0.48261758691206547</v>
      </c>
      <c r="U29" s="86">
        <f t="shared" si="7"/>
        <v>0.24045093235134271</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投入係数表!AC30</f>
        <v>1.3499180406903867E-3</v>
      </c>
      <c r="E30" s="77">
        <f t="shared" si="0"/>
        <v>0.13499180406903866</v>
      </c>
      <c r="F30" s="76">
        <f>分析係数表!C33</f>
        <v>0.67109402306885713</v>
      </c>
      <c r="G30" s="77">
        <f t="shared" si="1"/>
        <v>9.0592192874014071E-2</v>
      </c>
      <c r="H30" s="77">
        <v>0.1204436164823165</v>
      </c>
      <c r="I30" s="77">
        <f t="shared" si="2"/>
        <v>0.1204436164823165</v>
      </c>
      <c r="J30" s="76">
        <f>分析係数表!G33</f>
        <v>0.50883575883575882</v>
      </c>
      <c r="K30" s="78">
        <f t="shared" si="3"/>
        <v>6.1286018989702623E-2</v>
      </c>
      <c r="L30" s="79"/>
      <c r="M30" s="80"/>
      <c r="N30" s="81">
        <f>分析係数表!H33</f>
        <v>8.6664814499977198E-4</v>
      </c>
      <c r="O30" s="82">
        <f t="shared" si="4"/>
        <v>2.5521724122464676E-2</v>
      </c>
      <c r="P30" s="76">
        <f>分析係数表!C33</f>
        <v>0.67109402306885713</v>
      </c>
      <c r="Q30" s="82">
        <f t="shared" si="5"/>
        <v>1.7127476516998318E-2</v>
      </c>
      <c r="R30" s="83">
        <v>7.4154895070608767E-2</v>
      </c>
      <c r="S30" s="84">
        <f t="shared" si="6"/>
        <v>0.19459851155292526</v>
      </c>
      <c r="T30" s="85">
        <f>分析係数表!F33</f>
        <v>0.64656964656964655</v>
      </c>
      <c r="U30" s="86">
        <f t="shared" si="7"/>
        <v>0.12582149083775418</v>
      </c>
      <c r="V30" s="87">
        <f>分析係数表!D33</f>
        <v>0.19906444906444906</v>
      </c>
      <c r="W30" s="88">
        <f t="shared" si="8"/>
        <v>0</v>
      </c>
      <c r="X30" s="76">
        <f>分析係数表!E33</f>
        <v>0.18035343035343035</v>
      </c>
      <c r="Y30" s="89">
        <f t="shared" si="9"/>
        <v>0</v>
      </c>
    </row>
    <row r="31" spans="1:25" x14ac:dyDescent="0.2">
      <c r="A31" s="6" t="s">
        <v>19</v>
      </c>
      <c r="B31" s="5" t="s">
        <v>275</v>
      </c>
      <c r="C31" s="75">
        <f>最終需要_まとめ!C32</f>
        <v>100</v>
      </c>
      <c r="D31" s="76">
        <f>投入係数表!AC31</f>
        <v>1.1426091987272201E-2</v>
      </c>
      <c r="E31" s="77">
        <f t="shared" si="0"/>
        <v>1.14260919872722</v>
      </c>
      <c r="F31" s="76">
        <f>分析係数表!C34</f>
        <v>0.15699510206111233</v>
      </c>
      <c r="G31" s="77">
        <f t="shared" si="1"/>
        <v>0.17938404777014569</v>
      </c>
      <c r="H31" s="77">
        <v>0.22419345436678043</v>
      </c>
      <c r="I31" s="77">
        <f t="shared" si="2"/>
        <v>100.22419345436678</v>
      </c>
      <c r="J31" s="76">
        <f>分析係数表!G34</f>
        <v>0.42474206923151092</v>
      </c>
      <c r="K31" s="78">
        <f t="shared" si="3"/>
        <v>42.569431314867003</v>
      </c>
      <c r="L31" s="79"/>
      <c r="M31" s="80"/>
      <c r="N31" s="81">
        <f>分析係数表!H34</f>
        <v>0.14441094879311989</v>
      </c>
      <c r="O31" s="82">
        <f t="shared" si="4"/>
        <v>4.2527251879854289</v>
      </c>
      <c r="P31" s="76">
        <f>分析係数表!C34</f>
        <v>0.15699510206111233</v>
      </c>
      <c r="Q31" s="82">
        <f t="shared" si="5"/>
        <v>0.6676570249256355</v>
      </c>
      <c r="R31" s="83">
        <v>0.72533061346086558</v>
      </c>
      <c r="S31" s="84">
        <f t="shared" si="6"/>
        <v>100.94952406782765</v>
      </c>
      <c r="T31" s="85">
        <f>分析係数表!F34</f>
        <v>0.69954681322919676</v>
      </c>
      <c r="U31" s="86">
        <f t="shared" si="7"/>
        <v>70.618917858652935</v>
      </c>
      <c r="V31" s="87">
        <f>分析係数表!D34</f>
        <v>0.29129302863754702</v>
      </c>
      <c r="W31" s="88">
        <f t="shared" si="8"/>
        <v>29</v>
      </c>
      <c r="X31" s="76">
        <f>分析係数表!E34</f>
        <v>0.21111753929225727</v>
      </c>
      <c r="Y31" s="89">
        <f t="shared" si="9"/>
        <v>21</v>
      </c>
    </row>
    <row r="32" spans="1:25" x14ac:dyDescent="0.2">
      <c r="A32" s="6" t="s">
        <v>20</v>
      </c>
      <c r="B32" s="5" t="s">
        <v>37</v>
      </c>
      <c r="C32" s="90"/>
      <c r="D32" s="76">
        <f>投入係数表!AC32</f>
        <v>1.7645357246167198E-2</v>
      </c>
      <c r="E32" s="77">
        <f t="shared" si="0"/>
        <v>1.7645357246167199</v>
      </c>
      <c r="F32" s="76">
        <f>分析係数表!C35</f>
        <v>0.39629748357108507</v>
      </c>
      <c r="G32" s="77">
        <f t="shared" si="1"/>
        <v>0.69928106733688722</v>
      </c>
      <c r="H32" s="77">
        <v>0.8377191641114009</v>
      </c>
      <c r="I32" s="77">
        <f t="shared" si="2"/>
        <v>0.8377191641114009</v>
      </c>
      <c r="J32" s="76">
        <f>分析係数表!G35</f>
        <v>0.3138388625592417</v>
      </c>
      <c r="K32" s="78">
        <f t="shared" si="3"/>
        <v>0.2629088296088008</v>
      </c>
      <c r="L32" s="79"/>
      <c r="M32" s="80"/>
      <c r="N32" s="81">
        <f>分析係数表!H35</f>
        <v>5.4188315592617317E-2</v>
      </c>
      <c r="O32" s="82">
        <f t="shared" si="4"/>
        <v>1.5957793819730544</v>
      </c>
      <c r="P32" s="76">
        <f>分析係数表!C35</f>
        <v>0.39629748357108507</v>
      </c>
      <c r="Q32" s="82">
        <f t="shared" si="5"/>
        <v>0.63240335341054277</v>
      </c>
      <c r="R32" s="83">
        <v>0.83577741553485352</v>
      </c>
      <c r="S32" s="84">
        <f t="shared" si="6"/>
        <v>1.6734965796462544</v>
      </c>
      <c r="T32" s="85">
        <f>分析係数表!F35</f>
        <v>0.64417061611374404</v>
      </c>
      <c r="U32" s="86">
        <f t="shared" si="7"/>
        <v>1.078017322774971</v>
      </c>
      <c r="V32" s="87">
        <f>分析係数表!D35</f>
        <v>5.7914691943127962E-2</v>
      </c>
      <c r="W32" s="88">
        <f t="shared" si="8"/>
        <v>0</v>
      </c>
      <c r="X32" s="76">
        <f>分析係数表!E35</f>
        <v>5.251184834123223E-2</v>
      </c>
      <c r="Y32" s="89">
        <f t="shared" si="9"/>
        <v>0</v>
      </c>
    </row>
    <row r="33" spans="1:25" x14ac:dyDescent="0.2">
      <c r="A33" s="6" t="s">
        <v>21</v>
      </c>
      <c r="B33" s="5" t="s">
        <v>38</v>
      </c>
      <c r="C33" s="90"/>
      <c r="D33" s="76">
        <f>投入係数表!AC33</f>
        <v>2.7335840323980329E-2</v>
      </c>
      <c r="E33" s="77">
        <f t="shared" si="0"/>
        <v>2.7335840323980327</v>
      </c>
      <c r="F33" s="76">
        <f>分析係数表!C36</f>
        <v>0.84710123832769779</v>
      </c>
      <c r="G33" s="77">
        <f t="shared" si="1"/>
        <v>2.315622418917195</v>
      </c>
      <c r="H33" s="77">
        <v>2.433685769964121</v>
      </c>
      <c r="I33" s="77">
        <f t="shared" si="2"/>
        <v>2.433685769964121</v>
      </c>
      <c r="J33" s="76">
        <f>分析係数表!G36</f>
        <v>4.8807645912591631E-2</v>
      </c>
      <c r="K33" s="78">
        <f t="shared" si="3"/>
        <v>0.11878247332292174</v>
      </c>
      <c r="L33" s="79"/>
      <c r="M33" s="80"/>
      <c r="N33" s="81">
        <f>分析係数表!H36</f>
        <v>0.16462168113153564</v>
      </c>
      <c r="O33" s="82">
        <f t="shared" si="4"/>
        <v>4.8479064481428118</v>
      </c>
      <c r="P33" s="76">
        <f>分析係数表!C36</f>
        <v>0.84710123832769779</v>
      </c>
      <c r="Q33" s="82">
        <f t="shared" si="5"/>
        <v>4.106667555518607</v>
      </c>
      <c r="R33" s="83">
        <v>4.2629733180679876</v>
      </c>
      <c r="S33" s="84">
        <f t="shared" si="6"/>
        <v>6.6966590880321082</v>
      </c>
      <c r="T33" s="85">
        <f>分析係数表!F36</f>
        <v>0.84954068850329401</v>
      </c>
      <c r="U33" s="86">
        <f t="shared" si="7"/>
        <v>5.6890843723186384</v>
      </c>
      <c r="V33" s="87">
        <f>分析係数表!D36</f>
        <v>1.1366799665955276E-2</v>
      </c>
      <c r="W33" s="88">
        <f t="shared" si="8"/>
        <v>0</v>
      </c>
      <c r="X33" s="76">
        <f>分析係数表!E36</f>
        <v>4.8482880207850049E-3</v>
      </c>
      <c r="Y33" s="89">
        <f t="shared" si="9"/>
        <v>0</v>
      </c>
    </row>
    <row r="34" spans="1:25" x14ac:dyDescent="0.2">
      <c r="A34" s="6" t="s">
        <v>22</v>
      </c>
      <c r="B34" s="5" t="s">
        <v>378</v>
      </c>
      <c r="C34" s="90"/>
      <c r="D34" s="76">
        <f>投入係数表!AC34</f>
        <v>2.097194098929708E-2</v>
      </c>
      <c r="E34" s="77">
        <f t="shared" si="0"/>
        <v>2.097194098929708</v>
      </c>
      <c r="F34" s="76">
        <f>分析係数表!C37</f>
        <v>0.28253997483350213</v>
      </c>
      <c r="G34" s="77">
        <f t="shared" si="1"/>
        <v>0.59254116793256884</v>
      </c>
      <c r="H34" s="77">
        <v>0.67472207663924988</v>
      </c>
      <c r="I34" s="77">
        <f t="shared" si="2"/>
        <v>0.67472207663924988</v>
      </c>
      <c r="J34" s="76">
        <f>分析係数表!G37</f>
        <v>0.45113451763349577</v>
      </c>
      <c r="K34" s="78">
        <f t="shared" si="3"/>
        <v>0.30439041858131854</v>
      </c>
      <c r="L34" s="79"/>
      <c r="M34" s="80"/>
      <c r="N34" s="81">
        <f>分析係数表!H37</f>
        <v>4.3875617331304247E-2</v>
      </c>
      <c r="O34" s="82">
        <f t="shared" si="4"/>
        <v>1.2920830762669795</v>
      </c>
      <c r="P34" s="76">
        <f>分析係数表!C37</f>
        <v>0.28253997483350213</v>
      </c>
      <c r="Q34" s="82">
        <f t="shared" si="5"/>
        <v>0.36506511985126638</v>
      </c>
      <c r="R34" s="83">
        <v>0.44850475186710453</v>
      </c>
      <c r="S34" s="84">
        <f t="shared" si="6"/>
        <v>1.1232268285063545</v>
      </c>
      <c r="T34" s="85">
        <f>分析係数表!F37</f>
        <v>0.69774144526541948</v>
      </c>
      <c r="U34" s="86">
        <f t="shared" si="7"/>
        <v>0.78372191068291719</v>
      </c>
      <c r="V34" s="87">
        <f>分析係数表!D37</f>
        <v>9.4272389037363097E-2</v>
      </c>
      <c r="W34" s="88">
        <f t="shared" si="8"/>
        <v>0</v>
      </c>
      <c r="X34" s="76">
        <f>分析係数表!E37</f>
        <v>8.6411989729078237E-2</v>
      </c>
      <c r="Y34" s="89">
        <f t="shared" si="9"/>
        <v>0</v>
      </c>
    </row>
    <row r="35" spans="1:25" x14ac:dyDescent="0.2">
      <c r="A35" s="6" t="s">
        <v>23</v>
      </c>
      <c r="B35" s="5" t="s">
        <v>194</v>
      </c>
      <c r="C35" s="90"/>
      <c r="D35" s="76">
        <f>投入係数表!AC35</f>
        <v>3.8617298235464274E-2</v>
      </c>
      <c r="E35" s="77">
        <f t="shared" si="0"/>
        <v>3.8617298235464275</v>
      </c>
      <c r="F35" s="76">
        <f>分析係数表!C38</f>
        <v>4.1342922192909581E-2</v>
      </c>
      <c r="G35" s="77">
        <f t="shared" si="1"/>
        <v>0.15965519562491839</v>
      </c>
      <c r="H35" s="77">
        <v>0.17440103116384739</v>
      </c>
      <c r="I35" s="77">
        <f t="shared" si="2"/>
        <v>0.17440103116384739</v>
      </c>
      <c r="J35" s="76">
        <f>分析係数表!G38</f>
        <v>0.30500268961807425</v>
      </c>
      <c r="K35" s="78">
        <f t="shared" si="3"/>
        <v>5.3192783577139038E-2</v>
      </c>
      <c r="L35" s="79"/>
      <c r="M35" s="80"/>
      <c r="N35" s="81">
        <f>分析係数表!H38</f>
        <v>3.9185765407884425E-2</v>
      </c>
      <c r="O35" s="82">
        <f t="shared" si="4"/>
        <v>1.1539726935755559</v>
      </c>
      <c r="P35" s="76">
        <f>分析係数表!C38</f>
        <v>4.1342922192909581E-2</v>
      </c>
      <c r="Q35" s="82">
        <f t="shared" si="5"/>
        <v>4.7708603283236499E-2</v>
      </c>
      <c r="R35" s="83">
        <v>5.7805091024372653E-2</v>
      </c>
      <c r="S35" s="84">
        <f t="shared" si="6"/>
        <v>0.23220612218822004</v>
      </c>
      <c r="T35" s="85">
        <f>分析係数表!F38</f>
        <v>0.49596557288864979</v>
      </c>
      <c r="U35" s="86">
        <f t="shared" si="7"/>
        <v>0.11516624241933236</v>
      </c>
      <c r="V35" s="87">
        <f>分析係数表!D38</f>
        <v>0.31629908552985475</v>
      </c>
      <c r="W35" s="88">
        <f t="shared" si="8"/>
        <v>0</v>
      </c>
      <c r="X35" s="76">
        <f>分析係数表!E38</f>
        <v>0.37385691231845081</v>
      </c>
      <c r="Y35" s="89">
        <f t="shared" si="9"/>
        <v>0</v>
      </c>
    </row>
    <row r="36" spans="1:25" x14ac:dyDescent="0.2">
      <c r="A36" s="6" t="s">
        <v>24</v>
      </c>
      <c r="B36" s="5" t="s">
        <v>39</v>
      </c>
      <c r="C36" s="90"/>
      <c r="D36" s="76">
        <f>投入係数表!AC36</f>
        <v>0</v>
      </c>
      <c r="E36" s="77">
        <f t="shared" si="0"/>
        <v>0</v>
      </c>
      <c r="F36" s="76">
        <f>分析係数表!C39</f>
        <v>1</v>
      </c>
      <c r="G36" s="77">
        <f t="shared" si="1"/>
        <v>0</v>
      </c>
      <c r="H36" s="77">
        <v>3.6863223209316454E-2</v>
      </c>
      <c r="I36" s="77">
        <f t="shared" si="2"/>
        <v>3.6863223209316454E-2</v>
      </c>
      <c r="J36" s="76">
        <f>分析係数表!G39</f>
        <v>0.35079793048167313</v>
      </c>
      <c r="K36" s="78">
        <f t="shared" si="3"/>
        <v>1.2931542412712193E-2</v>
      </c>
      <c r="L36" s="79"/>
      <c r="M36" s="80"/>
      <c r="N36" s="81">
        <f>分析係数表!H39</f>
        <v>3.4624459381569837E-3</v>
      </c>
      <c r="O36" s="82">
        <f t="shared" si="4"/>
        <v>0.10196478297731101</v>
      </c>
      <c r="P36" s="76">
        <f>分析係数表!C39</f>
        <v>1</v>
      </c>
      <c r="Q36" s="82">
        <f t="shared" si="5"/>
        <v>0.10196478297731101</v>
      </c>
      <c r="R36" s="83">
        <v>0.12640777370314152</v>
      </c>
      <c r="S36" s="84">
        <f t="shared" si="6"/>
        <v>0.16327099691245797</v>
      </c>
      <c r="T36" s="85">
        <f>分析係数表!F39</f>
        <v>0.70145012023609998</v>
      </c>
      <c r="U36" s="86">
        <f t="shared" si="7"/>
        <v>0.11452646041531156</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投入係数表!AC37</f>
        <v>4.8211358596085236E-5</v>
      </c>
      <c r="E37" s="77">
        <f t="shared" si="0"/>
        <v>4.8211358596085239E-3</v>
      </c>
      <c r="F37" s="76">
        <f>分析係数表!C40</f>
        <v>0.65368852459016391</v>
      </c>
      <c r="G37" s="77">
        <f t="shared" si="1"/>
        <v>3.1515211869162277E-3</v>
      </c>
      <c r="H37" s="77">
        <v>4.9819157648925373E-3</v>
      </c>
      <c r="I37" s="77">
        <f t="shared" si="2"/>
        <v>4.9819157648925373E-3</v>
      </c>
      <c r="J37" s="76">
        <f>分析係数表!G40</f>
        <v>0.54296393832561696</v>
      </c>
      <c r="K37" s="78">
        <f t="shared" si="3"/>
        <v>2.7050006041125303E-3</v>
      </c>
      <c r="L37" s="79"/>
      <c r="M37" s="80"/>
      <c r="N37" s="81">
        <f>分析係数表!H40</f>
        <v>2.8732081323939809E-2</v>
      </c>
      <c r="O37" s="82">
        <f t="shared" si="4"/>
        <v>0.8461245284428599</v>
      </c>
      <c r="P37" s="76">
        <f>分析係数表!C40</f>
        <v>0.65368852459016391</v>
      </c>
      <c r="Q37" s="82">
        <f t="shared" si="5"/>
        <v>0.55310189461736126</v>
      </c>
      <c r="R37" s="83">
        <v>0.55400085998863935</v>
      </c>
      <c r="S37" s="84">
        <f t="shared" si="6"/>
        <v>0.55898277575353184</v>
      </c>
      <c r="T37" s="85">
        <f>分析係数表!F40</f>
        <v>0.73971031729176395</v>
      </c>
      <c r="U37" s="86">
        <f t="shared" si="7"/>
        <v>0.41348532641327596</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投入係数表!AC38</f>
        <v>0</v>
      </c>
      <c r="E38" s="77">
        <f t="shared" si="0"/>
        <v>0</v>
      </c>
      <c r="F38" s="76">
        <f>分析係数表!C41</f>
        <v>0.74623649477748177</v>
      </c>
      <c r="G38" s="77">
        <f t="shared" si="1"/>
        <v>0</v>
      </c>
      <c r="H38" s="77">
        <v>1.01796407752448E-3</v>
      </c>
      <c r="I38" s="77">
        <f t="shared" si="2"/>
        <v>1.01796407752448E-3</v>
      </c>
      <c r="J38" s="76">
        <f>分析係数表!G41</f>
        <v>0.4504064389540704</v>
      </c>
      <c r="K38" s="78">
        <f t="shared" si="3"/>
        <v>4.584975751409663E-4</v>
      </c>
      <c r="L38" s="79"/>
      <c r="M38" s="80"/>
      <c r="N38" s="81">
        <f>分析係数表!H41</f>
        <v>4.8308377460513606E-2</v>
      </c>
      <c r="O38" s="82">
        <f t="shared" si="4"/>
        <v>1.4226224211804472</v>
      </c>
      <c r="P38" s="76">
        <f>分析係数表!C41</f>
        <v>0.74623649477748177</v>
      </c>
      <c r="Q38" s="82">
        <f t="shared" si="5"/>
        <v>1.0616127689735513</v>
      </c>
      <c r="R38" s="83">
        <v>1.0788377046253226</v>
      </c>
      <c r="S38" s="84">
        <f t="shared" si="6"/>
        <v>1.0798556687028471</v>
      </c>
      <c r="T38" s="85">
        <f>分析係数表!F41</f>
        <v>0.55435870740399629</v>
      </c>
      <c r="U38" s="86">
        <f t="shared" si="7"/>
        <v>0.59862739268498832</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投入係数表!AC39</f>
        <v>3.3747951017259667E-4</v>
      </c>
      <c r="E39" s="77">
        <f>$C$31*D39</f>
        <v>3.3747951017259664E-2</v>
      </c>
      <c r="F39" s="76">
        <f>分析係数表!C42</f>
        <v>0.40538573508005826</v>
      </c>
      <c r="G39" s="77">
        <f>E39*F39</f>
        <v>1.3680937930577609E-2</v>
      </c>
      <c r="H39" s="77">
        <v>2.274714368025119E-2</v>
      </c>
      <c r="I39" s="77">
        <f>C39+H39</f>
        <v>2.274714368025119E-2</v>
      </c>
      <c r="J39" s="76">
        <f>分析係数表!G42</f>
        <v>0.48634204275534443</v>
      </c>
      <c r="K39" s="78">
        <f>I39*J39</f>
        <v>1.1062892324302687E-2</v>
      </c>
      <c r="L39" s="79"/>
      <c r="M39" s="80"/>
      <c r="N39" s="81">
        <f>分析係数表!H42</f>
        <v>1.1287159094207556E-2</v>
      </c>
      <c r="O39" s="82">
        <f t="shared" si="4"/>
        <v>0.33239298115477917</v>
      </c>
      <c r="P39" s="76">
        <f>分析係数表!C42</f>
        <v>0.40538573508005826</v>
      </c>
      <c r="Q39" s="82">
        <f>O39*P39</f>
        <v>0.1347473730008821</v>
      </c>
      <c r="R39" s="83">
        <v>0.14108885690571291</v>
      </c>
      <c r="S39" s="84">
        <f>I39+R39</f>
        <v>0.16383600058596409</v>
      </c>
      <c r="T39" s="85">
        <f>分析係数表!F42</f>
        <v>0.55819477434679332</v>
      </c>
      <c r="U39" s="86">
        <f>S39*T39</f>
        <v>9.1452399376963325E-2</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投入係数表!AC40</f>
        <v>8.6057275094012148E-2</v>
      </c>
      <c r="E40" s="77">
        <f>$C$31*D40</f>
        <v>8.6057275094012144</v>
      </c>
      <c r="F40" s="76">
        <f>分析係数表!C43</f>
        <v>0.69968719053083295</v>
      </c>
      <c r="G40" s="77">
        <f>E40*F40</f>
        <v>6.0213173035268381</v>
      </c>
      <c r="H40" s="77">
        <v>7.185991846568947</v>
      </c>
      <c r="I40" s="77">
        <f>C40+H40</f>
        <v>7.185991846568947</v>
      </c>
      <c r="J40" s="76">
        <f>分析係数表!G43</f>
        <v>0.42616397779886694</v>
      </c>
      <c r="K40" s="78">
        <f>I40*J40</f>
        <v>3.0624108697640477</v>
      </c>
      <c r="L40" s="79"/>
      <c r="M40" s="80"/>
      <c r="N40" s="81">
        <f>分析係数表!H43</f>
        <v>3.1178600010781269E-2</v>
      </c>
      <c r="O40" s="82">
        <f t="shared" si="4"/>
        <v>0.91817150084598986</v>
      </c>
      <c r="P40" s="76">
        <f>分析係数表!C43</f>
        <v>0.69968719053083295</v>
      </c>
      <c r="Q40" s="82">
        <f>O40*P40</f>
        <v>0.6424328378524089</v>
      </c>
      <c r="R40" s="83">
        <v>1.3324153374230336</v>
      </c>
      <c r="S40" s="84">
        <f>I40+R40</f>
        <v>8.5184071839919806</v>
      </c>
      <c r="T40" s="85">
        <f>分析係数表!F43</f>
        <v>0.68219595663301991</v>
      </c>
      <c r="U40" s="86">
        <f>S40*T40</f>
        <v>5.8112229378729987</v>
      </c>
      <c r="V40" s="87">
        <f>分析係数表!D43</f>
        <v>0.16164840537198402</v>
      </c>
      <c r="W40" s="88">
        <f>ROUND(S40*V40,0)</f>
        <v>1</v>
      </c>
      <c r="X40" s="76">
        <f>分析係数表!E43</f>
        <v>0.1317976591033273</v>
      </c>
      <c r="Y40" s="89">
        <f>ROUND(S40*X40,0)</f>
        <v>1</v>
      </c>
    </row>
    <row r="41" spans="1:25" x14ac:dyDescent="0.2">
      <c r="A41" s="6" t="s">
        <v>341</v>
      </c>
      <c r="B41" s="5" t="s">
        <v>42</v>
      </c>
      <c r="C41" s="90"/>
      <c r="D41" s="76">
        <f>投入係数表!AC41</f>
        <v>8.6780445472953432E-4</v>
      </c>
      <c r="E41" s="77">
        <f>$C$31*D41</f>
        <v>8.6780445472953438E-2</v>
      </c>
      <c r="F41" s="76">
        <f>分析係数表!C44</f>
        <v>0.39267545462210851</v>
      </c>
      <c r="G41" s="77">
        <f>E41*F41</f>
        <v>3.4076550878401092E-2</v>
      </c>
      <c r="H41" s="77">
        <v>3.968173847548797E-2</v>
      </c>
      <c r="I41" s="77">
        <f>C41+H41</f>
        <v>3.968173847548797E-2</v>
      </c>
      <c r="J41" s="76">
        <f>分析係数表!G44</f>
        <v>0.27061110819189743</v>
      </c>
      <c r="K41" s="78">
        <f>I41*J41</f>
        <v>1.0738319223832855E-2</v>
      </c>
      <c r="L41" s="79"/>
      <c r="M41" s="80"/>
      <c r="N41" s="81">
        <f>分析係数表!H44</f>
        <v>0.10303160985076236</v>
      </c>
      <c r="O41" s="82">
        <f t="shared" si="4"/>
        <v>3.0341544462721517</v>
      </c>
      <c r="P41" s="76">
        <f>分析係数表!C44</f>
        <v>0.39267545462210851</v>
      </c>
      <c r="Q41" s="82">
        <f>O41*P41</f>
        <v>1.1914379765836092</v>
      </c>
      <c r="R41" s="83">
        <v>1.206956655232484</v>
      </c>
      <c r="S41" s="84">
        <f>I41+R41</f>
        <v>1.2466383937079719</v>
      </c>
      <c r="T41" s="85">
        <f>分析係数表!F44</f>
        <v>0.47233461194892545</v>
      </c>
      <c r="U41" s="86">
        <f>S41*T41</f>
        <v>0.58883046193268662</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投入係数表!AC42</f>
        <v>3.8086973290907336E-3</v>
      </c>
      <c r="E42" s="77">
        <f>$C$31*D42</f>
        <v>0.38086973290907333</v>
      </c>
      <c r="F42" s="76">
        <f>分析係数表!C45</f>
        <v>1</v>
      </c>
      <c r="G42" s="77">
        <f>E42*F42</f>
        <v>0.38086973290907333</v>
      </c>
      <c r="H42" s="77">
        <v>0.41836798838217859</v>
      </c>
      <c r="I42" s="77">
        <f>C42+H42</f>
        <v>0.41836798838217859</v>
      </c>
      <c r="J42" s="76">
        <f>分析係数表!G45</f>
        <v>0</v>
      </c>
      <c r="K42" s="78">
        <f>I42*J42</f>
        <v>0</v>
      </c>
      <c r="L42" s="79"/>
      <c r="M42" s="80"/>
      <c r="N42" s="81">
        <f>分析係数表!H45</f>
        <v>0</v>
      </c>
      <c r="O42" s="82">
        <f t="shared" si="4"/>
        <v>0</v>
      </c>
      <c r="P42" s="76">
        <f>分析係数表!C45</f>
        <v>1</v>
      </c>
      <c r="Q42" s="82">
        <f>O42*P42</f>
        <v>0</v>
      </c>
      <c r="R42" s="83">
        <v>3.0759946354425381E-2</v>
      </c>
      <c r="S42" s="84">
        <f>I42+R42</f>
        <v>0.44912793473660395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9.2565808504483649E-3</v>
      </c>
      <c r="E43" s="77">
        <f>$C$31*D43</f>
        <v>0.92565808504483649</v>
      </c>
      <c r="F43" s="76">
        <f>分析係数表!C46</f>
        <v>0.19269273551809707</v>
      </c>
      <c r="G43" s="77">
        <f>E43*F43</f>
        <v>0.17836758856173288</v>
      </c>
      <c r="H43" s="77">
        <v>0.19439321211081129</v>
      </c>
      <c r="I43" s="77">
        <f>C43+H43</f>
        <v>0.19439321211081129</v>
      </c>
      <c r="J43" s="76">
        <f>分析係数表!G46</f>
        <v>9.3043863535666807E-3</v>
      </c>
      <c r="K43" s="78">
        <f>I43*J43</f>
        <v>1.8087095499898257E-3</v>
      </c>
      <c r="L43" s="79"/>
      <c r="M43" s="80"/>
      <c r="N43" s="81">
        <f>分析係数表!H46</f>
        <v>2.0061453232099985E-2</v>
      </c>
      <c r="O43" s="82">
        <f t="shared" si="4"/>
        <v>0.59078517370566552</v>
      </c>
      <c r="P43" s="76">
        <f>分析係数表!C46</f>
        <v>0.19269273551809707</v>
      </c>
      <c r="Q43" s="82">
        <f>O43*P43</f>
        <v>0.11384001122487884</v>
      </c>
      <c r="R43" s="83">
        <v>0.12889679922476519</v>
      </c>
      <c r="S43" s="84">
        <f>I43+R43</f>
        <v>0.32329001133557644</v>
      </c>
      <c r="T43" s="85">
        <f>分析係数表!F46</f>
        <v>0.3136907399202481</v>
      </c>
      <c r="U43" s="86">
        <f>S43*T43</f>
        <v>0.10141308286468237</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投入係数表!AC44</f>
        <v>0.27842059589239226</v>
      </c>
      <c r="E44" s="91">
        <f>SUM(E5:E43)</f>
        <v>27.842059589239224</v>
      </c>
      <c r="F44" s="92">
        <f>分析係数表!C47</f>
        <v>0.36342947545192861</v>
      </c>
      <c r="G44" s="91">
        <f>SUM(G5:G43)</f>
        <v>13.794345142727151</v>
      </c>
      <c r="H44" s="91">
        <f>SUM(H5:H43)</f>
        <v>16.202596917011864</v>
      </c>
      <c r="I44" s="91">
        <f>SUM(I5:I43)</f>
        <v>116.20259691701187</v>
      </c>
      <c r="J44" s="92">
        <f>分析係数表!G47</f>
        <v>0.22147530218644357</v>
      </c>
      <c r="K44" s="93">
        <f>SUM(K5:K43)</f>
        <v>46.942783059222279</v>
      </c>
      <c r="L44" s="94">
        <f>最終需要_まとめ!$L$33</f>
        <v>0.62733333333333341</v>
      </c>
      <c r="M44" s="91">
        <f>K44*L44</f>
        <v>29.448772572485446</v>
      </c>
      <c r="N44" s="95">
        <f>分析係数表!H47</f>
        <v>1</v>
      </c>
      <c r="O44" s="96">
        <f>SUM(O5:O43)</f>
        <v>29.448772572485446</v>
      </c>
      <c r="P44" s="92">
        <f>分析係数表!C47</f>
        <v>0.36342947545192861</v>
      </c>
      <c r="Q44" s="96">
        <f>SUM(Q5:Q43)</f>
        <v>13.511890987833356</v>
      </c>
      <c r="R44" s="91">
        <f>SUM(R5:R43)</f>
        <v>15.685667102420771</v>
      </c>
      <c r="S44" s="97">
        <f>SUM(S5:S43)</f>
        <v>131.88826401943263</v>
      </c>
      <c r="T44" s="98">
        <f>分析係数表!F47</f>
        <v>0.45852567064717759</v>
      </c>
      <c r="U44" s="99">
        <f>SUM(U5:U43)</f>
        <v>89.203515671079217</v>
      </c>
      <c r="V44" s="100">
        <f>分析係数表!D47</f>
        <v>5.1302381010287716E-2</v>
      </c>
      <c r="W44" s="101">
        <f>SUM(W5:W43)</f>
        <v>30</v>
      </c>
      <c r="X44" s="92">
        <f>分析係数表!E47</f>
        <v>4.4653063209864535E-2</v>
      </c>
      <c r="Y44" s="102">
        <f>SUM(Y5:Y43)</f>
        <v>22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292</v>
      </c>
      <c r="S2" s="3" t="s">
        <v>153</v>
      </c>
      <c r="U2" s="64" t="s">
        <v>210</v>
      </c>
      <c r="W2" s="3" t="s">
        <v>130</v>
      </c>
      <c r="Y2" s="3" t="s">
        <v>154</v>
      </c>
    </row>
    <row r="3" spans="1:25" ht="44" x14ac:dyDescent="0.2">
      <c r="B3" s="65"/>
      <c r="C3" s="66" t="s">
        <v>228</v>
      </c>
      <c r="D3" s="66" t="s">
        <v>234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1.2703197330175442E-2</v>
      </c>
      <c r="G5" s="77">
        <f t="shared" ref="G5:G38" si="1">E5*F5</f>
        <v>0</v>
      </c>
      <c r="H5" s="77">
        <f t="array" ref="H5:H43">MMULT(逆行列係数!C5:AO43,'28'!G5:G43)</f>
        <v>1.7292411618175508E-5</v>
      </c>
      <c r="I5" s="77">
        <f t="shared" ref="I5:I38" si="2">C5+H5</f>
        <v>1.7292411618175508E-5</v>
      </c>
      <c r="J5" s="76">
        <f>分析係数表!G8</f>
        <v>0.12096774193548387</v>
      </c>
      <c r="K5" s="78">
        <f t="shared" ref="K5:K38" si="3">I5*J5</f>
        <v>2.0918239860696181E-6</v>
      </c>
      <c r="L5" s="79" t="s">
        <v>185</v>
      </c>
      <c r="M5" s="80" t="s">
        <v>185</v>
      </c>
      <c r="N5" s="81">
        <f>分析係数表!H8</f>
        <v>1.0105366169207868E-2</v>
      </c>
      <c r="O5" s="82">
        <f t="shared" ref="O5:O43" si="4">$M$44*N5</f>
        <v>0.23572367815950671</v>
      </c>
      <c r="P5" s="76">
        <f>分析係数表!C8</f>
        <v>1.2703197330175442E-2</v>
      </c>
      <c r="Q5" s="82">
        <f t="shared" ref="Q5:Q38" si="5">O5*P5</f>
        <v>2.9944443990549807E-3</v>
      </c>
      <c r="R5" s="83">
        <f t="array" ref="R5:R43">MMULT(逆行列係数!C5:AO43,'28'!Q5:Q43)</f>
        <v>3.8166844792492135E-3</v>
      </c>
      <c r="S5" s="84">
        <f t="shared" ref="S5:S38" si="6">I5+R5</f>
        <v>3.8339768908673892E-3</v>
      </c>
      <c r="T5" s="85">
        <f>分析係数表!F8</f>
        <v>0.45967741935483869</v>
      </c>
      <c r="U5" s="86">
        <f t="shared" ref="U5:U38" si="7">S5*T5</f>
        <v>1.7623926030600095E-3</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投入係数表!AD6</f>
        <v>0</v>
      </c>
      <c r="E6" s="77">
        <f t="shared" si="0"/>
        <v>0</v>
      </c>
      <c r="F6" s="76">
        <f>分析係数表!C9</f>
        <v>3.6231884057971064E-2</v>
      </c>
      <c r="G6" s="77">
        <f t="shared" si="1"/>
        <v>0</v>
      </c>
      <c r="H6" s="77">
        <v>1.1584807769570177E-4</v>
      </c>
      <c r="I6" s="77">
        <f t="shared" si="2"/>
        <v>1.1584807769570177E-4</v>
      </c>
      <c r="J6" s="76">
        <f>分析係数表!G9</f>
        <v>0.3125</v>
      </c>
      <c r="K6" s="78">
        <f t="shared" si="3"/>
        <v>3.6202524279906805E-5</v>
      </c>
      <c r="L6" s="79"/>
      <c r="M6" s="80"/>
      <c r="N6" s="81">
        <f>分析係数表!H9</f>
        <v>5.3491679763143819E-4</v>
      </c>
      <c r="O6" s="82">
        <f t="shared" si="4"/>
        <v>1.2477781896830678E-2</v>
      </c>
      <c r="P6" s="76">
        <f>分析係数表!C9</f>
        <v>3.6231884057971064E-2</v>
      </c>
      <c r="Q6" s="82">
        <f t="shared" si="5"/>
        <v>4.5209354698661939E-4</v>
      </c>
      <c r="R6" s="83">
        <v>5.1891037644627653E-4</v>
      </c>
      <c r="S6" s="84">
        <f t="shared" si="6"/>
        <v>6.3475845414197828E-4</v>
      </c>
      <c r="T6" s="85">
        <f>分析係数表!F9</f>
        <v>0.8125</v>
      </c>
      <c r="U6" s="86">
        <f t="shared" si="7"/>
        <v>5.1574124399035733E-4</v>
      </c>
      <c r="V6" s="87">
        <f>分析係数表!D9</f>
        <v>0</v>
      </c>
      <c r="W6" s="88">
        <f t="shared" si="8"/>
        <v>0</v>
      </c>
      <c r="X6" s="76">
        <f>分析係数表!E9</f>
        <v>0</v>
      </c>
      <c r="Y6" s="89">
        <f t="shared" si="9"/>
        <v>0</v>
      </c>
    </row>
    <row r="7" spans="1:25" x14ac:dyDescent="0.2">
      <c r="A7" s="6" t="s">
        <v>221</v>
      </c>
      <c r="B7" s="5" t="s">
        <v>267</v>
      </c>
      <c r="C7" s="90"/>
      <c r="D7" s="76">
        <f>投入係数表!AD7</f>
        <v>0</v>
      </c>
      <c r="E7" s="77">
        <f t="shared" si="0"/>
        <v>0</v>
      </c>
      <c r="F7" s="76">
        <f>分析係数表!C10</f>
        <v>0.26183431952662717</v>
      </c>
      <c r="G7" s="77">
        <f t="shared" si="1"/>
        <v>0</v>
      </c>
      <c r="H7" s="77">
        <v>1.7368315298826797E-4</v>
      </c>
      <c r="I7" s="77">
        <f t="shared" si="2"/>
        <v>1.7368315298826797E-4</v>
      </c>
      <c r="J7" s="76">
        <f>分析係数表!G10</f>
        <v>0.17889908256880735</v>
      </c>
      <c r="K7" s="78">
        <f t="shared" si="3"/>
        <v>3.1071756727258947E-5</v>
      </c>
      <c r="L7" s="79"/>
      <c r="M7" s="80"/>
      <c r="N7" s="81">
        <f>分析係数表!H10</f>
        <v>1.0159272513155222E-3</v>
      </c>
      <c r="O7" s="82">
        <f t="shared" si="4"/>
        <v>2.3698112904833462E-2</v>
      </c>
      <c r="P7" s="76">
        <f>分析係数表!C10</f>
        <v>0.26183431952662717</v>
      </c>
      <c r="Q7" s="82">
        <f t="shared" si="5"/>
        <v>6.204979266502251E-3</v>
      </c>
      <c r="R7" s="83">
        <v>9.3058248222535819E-3</v>
      </c>
      <c r="S7" s="84">
        <f t="shared" si="6"/>
        <v>9.4795079752418507E-3</v>
      </c>
      <c r="T7" s="85">
        <f>分析係数表!F10</f>
        <v>0.51834862385321101</v>
      </c>
      <c r="U7" s="86">
        <f t="shared" si="7"/>
        <v>4.9136899137721523E-3</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投入係数表!AD8</f>
        <v>0</v>
      </c>
      <c r="E8" s="77">
        <f t="shared" si="0"/>
        <v>0</v>
      </c>
      <c r="F8" s="76">
        <f>分析係数表!C11</f>
        <v>1.7921757268741234E-2</v>
      </c>
      <c r="G8" s="77">
        <f t="shared" si="1"/>
        <v>0</v>
      </c>
      <c r="H8" s="77">
        <v>3.9063297968410906E-3</v>
      </c>
      <c r="I8" s="77">
        <f t="shared" si="2"/>
        <v>3.9063297968410906E-3</v>
      </c>
      <c r="J8" s="76">
        <f>分析係数表!G11</f>
        <v>0.34197730956239869</v>
      </c>
      <c r="K8" s="78">
        <f t="shared" si="3"/>
        <v>1.3358761541871476E-3</v>
      </c>
      <c r="L8" s="79"/>
      <c r="M8" s="80"/>
      <c r="N8" s="81">
        <f>分析係数表!H11</f>
        <v>-1.6586567368416687E-5</v>
      </c>
      <c r="O8" s="82">
        <f t="shared" si="4"/>
        <v>-3.8690796579319929E-4</v>
      </c>
      <c r="P8" s="76">
        <f>分析係数表!C11</f>
        <v>1.7921757268741234E-2</v>
      </c>
      <c r="Q8" s="82">
        <f t="shared" si="5"/>
        <v>-6.9340706482881543E-6</v>
      </c>
      <c r="R8" s="83">
        <v>1.6320791479343066E-2</v>
      </c>
      <c r="S8" s="84">
        <f t="shared" si="6"/>
        <v>2.0227121276184156E-2</v>
      </c>
      <c r="T8" s="85">
        <f>分析係数表!F11</f>
        <v>0.56401944894651534</v>
      </c>
      <c r="U8" s="86">
        <f t="shared" si="7"/>
        <v>1.1408489795967723E-2</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投入係数表!AD9</f>
        <v>0</v>
      </c>
      <c r="E9" s="77">
        <f t="shared" si="0"/>
        <v>0</v>
      </c>
      <c r="F9" s="76">
        <f>分析係数表!C12</f>
        <v>0.1131360576170346</v>
      </c>
      <c r="G9" s="77">
        <f t="shared" si="1"/>
        <v>0</v>
      </c>
      <c r="H9" s="77">
        <v>4.4757623601548454E-4</v>
      </c>
      <c r="I9" s="77">
        <f t="shared" si="2"/>
        <v>4.4757623601548454E-4</v>
      </c>
      <c r="J9" s="76">
        <f>分析係数表!G12</f>
        <v>0.13242034500958361</v>
      </c>
      <c r="K9" s="78">
        <f t="shared" si="3"/>
        <v>5.9268199591261279E-5</v>
      </c>
      <c r="L9" s="79"/>
      <c r="M9" s="80"/>
      <c r="N9" s="81">
        <f>分析係数表!H12</f>
        <v>8.227352078918887E-2</v>
      </c>
      <c r="O9" s="82">
        <f t="shared" si="4"/>
        <v>1.9191602373257168</v>
      </c>
      <c r="P9" s="76">
        <f>分析係数表!C12</f>
        <v>0.1131360576170346</v>
      </c>
      <c r="Q9" s="82">
        <f t="shared" si="5"/>
        <v>0.21712622318640409</v>
      </c>
      <c r="R9" s="83">
        <v>0.24235291322862973</v>
      </c>
      <c r="S9" s="84">
        <f t="shared" si="6"/>
        <v>0.24280048946464522</v>
      </c>
      <c r="T9" s="85">
        <f>分析係数表!F12</f>
        <v>0.36784355120975581</v>
      </c>
      <c r="U9" s="86">
        <f t="shared" si="7"/>
        <v>8.9312594280142002E-2</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投入係数表!AD10</f>
        <v>1.7061611374407583E-3</v>
      </c>
      <c r="E10" s="77">
        <f t="shared" si="0"/>
        <v>0.17061611374407584</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0.30265875624173016</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投入係数表!AD11</f>
        <v>4.5497630331753558E-3</v>
      </c>
      <c r="E11" s="77">
        <f t="shared" si="0"/>
        <v>0.45497630331753558</v>
      </c>
      <c r="F11" s="76">
        <f>分析係数表!C14</f>
        <v>0.20006209251785156</v>
      </c>
      <c r="G11" s="77">
        <f t="shared" si="1"/>
        <v>9.10235112877429E-2</v>
      </c>
      <c r="H11" s="77">
        <v>0.24439627570309158</v>
      </c>
      <c r="I11" s="77">
        <f t="shared" si="2"/>
        <v>0.24439627570309158</v>
      </c>
      <c r="J11" s="76">
        <f>分析係数表!G14</f>
        <v>0.15826840914802714</v>
      </c>
      <c r="K11" s="78">
        <f t="shared" si="3"/>
        <v>3.8680209757230945E-2</v>
      </c>
      <c r="L11" s="79"/>
      <c r="M11" s="80"/>
      <c r="N11" s="81">
        <f>分析係数表!H14</f>
        <v>1.0573936697365637E-3</v>
      </c>
      <c r="O11" s="82">
        <f t="shared" si="4"/>
        <v>2.4665382819316455E-2</v>
      </c>
      <c r="P11" s="76">
        <f>分析係数表!C14</f>
        <v>0.20006209251785156</v>
      </c>
      <c r="Q11" s="82">
        <f t="shared" si="5"/>
        <v>4.9346080995863149E-3</v>
      </c>
      <c r="R11" s="83">
        <v>2.3584633481781407E-2</v>
      </c>
      <c r="S11" s="84">
        <f t="shared" si="6"/>
        <v>0.267980909184873</v>
      </c>
      <c r="T11" s="85">
        <f>分析係数表!F14</f>
        <v>0.29957275697411412</v>
      </c>
      <c r="U11" s="86">
        <f t="shared" si="7"/>
        <v>8.0279779780942098E-2</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投入係数表!AD12</f>
        <v>0</v>
      </c>
      <c r="E12" s="77">
        <f t="shared" si="0"/>
        <v>0</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0.17643003240169888</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投入係数表!AD13</f>
        <v>3.7914691943127961E-4</v>
      </c>
      <c r="E13" s="77">
        <f t="shared" si="0"/>
        <v>3.7914691943127958E-2</v>
      </c>
      <c r="F13" s="76">
        <f>分析係数表!C16</f>
        <v>4.6443435489973539E-2</v>
      </c>
      <c r="G13" s="77">
        <f t="shared" si="1"/>
        <v>1.7608885493828829E-3</v>
      </c>
      <c r="H13" s="77">
        <v>7.1532790870025079E-3</v>
      </c>
      <c r="I13" s="77">
        <f t="shared" si="2"/>
        <v>7.1532790870025079E-3</v>
      </c>
      <c r="J13" s="76">
        <f>分析係数表!G16</f>
        <v>3.3687125057683433E-2</v>
      </c>
      <c r="K13" s="78">
        <f t="shared" si="3"/>
        <v>2.4097340717636504E-4</v>
      </c>
      <c r="L13" s="79"/>
      <c r="M13" s="80"/>
      <c r="N13" s="81">
        <f>分析係数表!H16</f>
        <v>1.5193295709469685E-2</v>
      </c>
      <c r="O13" s="82">
        <f t="shared" si="4"/>
        <v>0.35440769666657057</v>
      </c>
      <c r="P13" s="76">
        <f>分析係数表!C16</f>
        <v>4.6443435489973539E-2</v>
      </c>
      <c r="Q13" s="82">
        <f t="shared" si="5"/>
        <v>1.6459910997283979E-2</v>
      </c>
      <c r="R13" s="83">
        <v>2.6123546261905307E-2</v>
      </c>
      <c r="S13" s="84">
        <f t="shared" si="6"/>
        <v>3.3276825348907815E-2</v>
      </c>
      <c r="T13" s="85">
        <f>分析係数表!F16</f>
        <v>0.28887863405629904</v>
      </c>
      <c r="U13" s="86">
        <f t="shared" si="7"/>
        <v>9.6129638525225165E-3</v>
      </c>
      <c r="V13" s="87">
        <f>分析係数表!D16</f>
        <v>0</v>
      </c>
      <c r="W13" s="88">
        <f t="shared" si="8"/>
        <v>0</v>
      </c>
      <c r="X13" s="76">
        <f>分析係数表!E16</f>
        <v>0</v>
      </c>
      <c r="Y13" s="89">
        <f t="shared" si="9"/>
        <v>0</v>
      </c>
    </row>
    <row r="14" spans="1:25" x14ac:dyDescent="0.2">
      <c r="A14" s="6" t="s">
        <v>2</v>
      </c>
      <c r="B14" s="5" t="s">
        <v>365</v>
      </c>
      <c r="C14" s="90"/>
      <c r="D14" s="76">
        <f>投入係数表!AD14</f>
        <v>2.938388625592417E-3</v>
      </c>
      <c r="E14" s="77">
        <f t="shared" si="0"/>
        <v>0.29383886255924169</v>
      </c>
      <c r="F14" s="76">
        <f>分析係数表!C17</f>
        <v>4.6514856984171016E-2</v>
      </c>
      <c r="G14" s="77">
        <f t="shared" si="1"/>
        <v>1.3667872668334611E-2</v>
      </c>
      <c r="H14" s="77">
        <v>1.9072667274180322E-2</v>
      </c>
      <c r="I14" s="77">
        <f t="shared" si="2"/>
        <v>1.9072667274180322E-2</v>
      </c>
      <c r="J14" s="76">
        <f>分析係数表!G17</f>
        <v>0.21533442088091354</v>
      </c>
      <c r="K14" s="78">
        <f t="shared" si="3"/>
        <v>4.1070017621399717E-3</v>
      </c>
      <c r="L14" s="79"/>
      <c r="M14" s="80"/>
      <c r="N14" s="81">
        <f>分析係数表!H17</f>
        <v>2.6953171973677116E-3</v>
      </c>
      <c r="O14" s="82">
        <f t="shared" si="4"/>
        <v>6.2872544441394881E-2</v>
      </c>
      <c r="P14" s="76">
        <f>分析係数表!C17</f>
        <v>4.6514856984171016E-2</v>
      </c>
      <c r="Q14" s="82">
        <f t="shared" si="5"/>
        <v>2.9245074129224191E-3</v>
      </c>
      <c r="R14" s="83">
        <v>4.9569125044118395E-3</v>
      </c>
      <c r="S14" s="84">
        <f t="shared" si="6"/>
        <v>2.4029579778592162E-2</v>
      </c>
      <c r="T14" s="85">
        <f>分析係数表!F17</f>
        <v>0.33325565136331858</v>
      </c>
      <c r="U14" s="86">
        <f t="shared" si="7"/>
        <v>8.0079932611015602E-3</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投入係数表!AD15</f>
        <v>0</v>
      </c>
      <c r="E15" s="77">
        <f t="shared" si="0"/>
        <v>0</v>
      </c>
      <c r="F15" s="76">
        <f>分析係数表!C18</f>
        <v>0.85217062328572779</v>
      </c>
      <c r="G15" s="77">
        <f t="shared" si="1"/>
        <v>0</v>
      </c>
      <c r="H15" s="77">
        <v>4.6434784349140147E-2</v>
      </c>
      <c r="I15" s="77">
        <f t="shared" si="2"/>
        <v>4.6434784349140147E-2</v>
      </c>
      <c r="J15" s="76">
        <f>分析係数表!G18</f>
        <v>0.21571921623052903</v>
      </c>
      <c r="K15" s="78">
        <f t="shared" si="3"/>
        <v>1.0016875285630149E-2</v>
      </c>
      <c r="L15" s="79"/>
      <c r="M15" s="80"/>
      <c r="N15" s="81">
        <f>分析係数表!H18</f>
        <v>4.022242586841047E-4</v>
      </c>
      <c r="O15" s="82">
        <f t="shared" si="4"/>
        <v>9.3825181704850838E-3</v>
      </c>
      <c r="P15" s="76">
        <f>分析係数表!C18</f>
        <v>0.85217062328572779</v>
      </c>
      <c r="Q15" s="82">
        <f t="shared" si="5"/>
        <v>7.9955063573319395E-3</v>
      </c>
      <c r="R15" s="83">
        <v>2.0382438329401922E-2</v>
      </c>
      <c r="S15" s="84">
        <f t="shared" si="6"/>
        <v>6.6817222678542065E-2</v>
      </c>
      <c r="T15" s="85">
        <f>分析係数表!F18</f>
        <v>0.45957889739047864</v>
      </c>
      <c r="U15" s="86">
        <f t="shared" si="7"/>
        <v>3.0707785525298445E-2</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投入係数表!AD16</f>
        <v>0</v>
      </c>
      <c r="E16" s="77">
        <f t="shared" si="0"/>
        <v>0</v>
      </c>
      <c r="F16" s="76">
        <f>分析係数表!C19</f>
        <v>5.907451152740395E-2</v>
      </c>
      <c r="G16" s="77">
        <f t="shared" si="1"/>
        <v>0</v>
      </c>
      <c r="H16" s="77">
        <v>8.5668647052914598E-4</v>
      </c>
      <c r="I16" s="77">
        <f t="shared" si="2"/>
        <v>8.5668647052914598E-4</v>
      </c>
      <c r="J16" s="76">
        <f>分析係数表!G19</f>
        <v>5.7619514930604236E-2</v>
      </c>
      <c r="K16" s="78">
        <f t="shared" si="3"/>
        <v>4.9361858879500775E-5</v>
      </c>
      <c r="L16" s="79"/>
      <c r="M16" s="80"/>
      <c r="N16" s="81">
        <f>分析係数表!H19</f>
        <v>-1.036660460526043E-4</v>
      </c>
      <c r="O16" s="82">
        <f t="shared" si="4"/>
        <v>-2.4181747862074957E-3</v>
      </c>
      <c r="P16" s="76">
        <f>分析係数表!C19</f>
        <v>5.907451152740395E-2</v>
      </c>
      <c r="Q16" s="82">
        <f t="shared" si="5"/>
        <v>-1.428524942830923E-4</v>
      </c>
      <c r="R16" s="83">
        <v>3.5665653068496934E-4</v>
      </c>
      <c r="S16" s="84">
        <f t="shared" si="6"/>
        <v>1.2133430012141154E-3</v>
      </c>
      <c r="T16" s="85">
        <f>分析係数表!F19</f>
        <v>0.24001121547735876</v>
      </c>
      <c r="U16" s="86">
        <f t="shared" si="7"/>
        <v>2.9121592851234622E-4</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投入係数表!AD17</f>
        <v>0</v>
      </c>
      <c r="E17" s="77">
        <f t="shared" si="0"/>
        <v>0</v>
      </c>
      <c r="F17" s="76">
        <f>分析係数表!C20</f>
        <v>0.1238117647058824</v>
      </c>
      <c r="G17" s="77">
        <f t="shared" si="1"/>
        <v>0</v>
      </c>
      <c r="H17" s="77">
        <v>1.4345721851800309E-3</v>
      </c>
      <c r="I17" s="77">
        <f t="shared" si="2"/>
        <v>1.4345721851800309E-3</v>
      </c>
      <c r="J17" s="76">
        <f>分析係数表!G20</f>
        <v>0.1000078622533218</v>
      </c>
      <c r="K17" s="78">
        <f t="shared" si="3"/>
        <v>1.4346849748793139E-4</v>
      </c>
      <c r="L17" s="79"/>
      <c r="M17" s="80"/>
      <c r="N17" s="81">
        <f>分析係数表!H20</f>
        <v>5.0174366289460479E-4</v>
      </c>
      <c r="O17" s="82">
        <f t="shared" si="4"/>
        <v>1.1703965965244279E-2</v>
      </c>
      <c r="P17" s="76">
        <f>分析係数表!C20</f>
        <v>0.1238117647058824</v>
      </c>
      <c r="Q17" s="82">
        <f t="shared" si="5"/>
        <v>1.4490886802144805E-3</v>
      </c>
      <c r="R17" s="83">
        <v>2.6706752351621688E-3</v>
      </c>
      <c r="S17" s="84">
        <f t="shared" si="6"/>
        <v>4.1052474203421997E-3</v>
      </c>
      <c r="T17" s="85">
        <f>分析係数表!F20</f>
        <v>0.22289488167308752</v>
      </c>
      <c r="U17" s="86">
        <f t="shared" si="7"/>
        <v>9.1503863799592233E-4</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投入係数表!AD18</f>
        <v>9.4786729857819903E-5</v>
      </c>
      <c r="E18" s="77">
        <f t="shared" si="0"/>
        <v>9.4786729857819895E-3</v>
      </c>
      <c r="F18" s="76">
        <f>分析係数表!C21</f>
        <v>0.10123797610317908</v>
      </c>
      <c r="G18" s="77">
        <f t="shared" si="1"/>
        <v>9.5960166922444618E-4</v>
      </c>
      <c r="H18" s="77">
        <v>5.7681253187210815E-3</v>
      </c>
      <c r="I18" s="77">
        <f t="shared" si="2"/>
        <v>5.7681253187210815E-3</v>
      </c>
      <c r="J18" s="76">
        <f>分析係数表!G21</f>
        <v>0.28509532062391679</v>
      </c>
      <c r="K18" s="78">
        <f t="shared" si="3"/>
        <v>1.6444655371397189E-3</v>
      </c>
      <c r="L18" s="79"/>
      <c r="M18" s="80"/>
      <c r="N18" s="81">
        <f>分析係数表!H21</f>
        <v>8.3762165210504269E-4</v>
      </c>
      <c r="O18" s="82">
        <f t="shared" si="4"/>
        <v>1.9538852272556563E-2</v>
      </c>
      <c r="P18" s="76">
        <f>分析係数表!C21</f>
        <v>0.10123797610317908</v>
      </c>
      <c r="Q18" s="82">
        <f t="shared" si="5"/>
        <v>1.9780738594526275E-3</v>
      </c>
      <c r="R18" s="83">
        <v>4.5186978979562852E-3</v>
      </c>
      <c r="S18" s="84">
        <f t="shared" si="6"/>
        <v>1.0286823216677368E-2</v>
      </c>
      <c r="T18" s="85">
        <f>分析係数表!F21</f>
        <v>0.42576545349508954</v>
      </c>
      <c r="U18" s="86">
        <f t="shared" si="7"/>
        <v>4.379773951872455E-3</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投入係数表!AD19</f>
        <v>0</v>
      </c>
      <c r="E19" s="77">
        <f t="shared" si="0"/>
        <v>0</v>
      </c>
      <c r="F19" s="76">
        <f>分析係数表!C22</f>
        <v>0.18558159091777837</v>
      </c>
      <c r="G19" s="77">
        <f t="shared" si="1"/>
        <v>0</v>
      </c>
      <c r="H19" s="77">
        <v>8.0115753875893442E-3</v>
      </c>
      <c r="I19" s="77">
        <f t="shared" si="2"/>
        <v>8.0115753875893442E-3</v>
      </c>
      <c r="J19" s="76">
        <f>分析係数表!G22</f>
        <v>0.19466002478672587</v>
      </c>
      <c r="K19" s="78">
        <f t="shared" si="3"/>
        <v>1.5595334635288647E-3</v>
      </c>
      <c r="L19" s="79"/>
      <c r="M19" s="80"/>
      <c r="N19" s="81">
        <f>分析係数表!H22</f>
        <v>4.1466418421041717E-5</v>
      </c>
      <c r="O19" s="82">
        <f t="shared" si="4"/>
        <v>9.6726991448299821E-4</v>
      </c>
      <c r="P19" s="76">
        <f>分析係数表!C22</f>
        <v>0.18558159091777837</v>
      </c>
      <c r="Q19" s="82">
        <f t="shared" si="5"/>
        <v>1.7950748957665824E-4</v>
      </c>
      <c r="R19" s="83">
        <v>1.6378703898921466E-3</v>
      </c>
      <c r="S19" s="84">
        <f t="shared" si="6"/>
        <v>9.6494457774814902E-3</v>
      </c>
      <c r="T19" s="85">
        <f>分析係数表!F22</f>
        <v>0.41305594660826944</v>
      </c>
      <c r="U19" s="86">
        <f t="shared" si="7"/>
        <v>3.9857609598627853E-3</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5.8036194868979897E-4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投入係数表!AD21</f>
        <v>0</v>
      </c>
      <c r="E21" s="77">
        <f t="shared" si="0"/>
        <v>0</v>
      </c>
      <c r="F21" s="76">
        <f>分析係数表!C24</f>
        <v>0.34092150792205422</v>
      </c>
      <c r="G21" s="77">
        <f t="shared" si="1"/>
        <v>0</v>
      </c>
      <c r="H21" s="77">
        <v>1.0345880081883412E-2</v>
      </c>
      <c r="I21" s="77">
        <f t="shared" si="2"/>
        <v>1.0345880081883412E-2</v>
      </c>
      <c r="J21" s="76">
        <f>分析係数表!G24</f>
        <v>0.20813165537270087</v>
      </c>
      <c r="K21" s="78">
        <f t="shared" si="3"/>
        <v>2.1533051477298486E-3</v>
      </c>
      <c r="L21" s="79"/>
      <c r="M21" s="80"/>
      <c r="N21" s="81">
        <f>分析係数表!H24</f>
        <v>3.0270485447360455E-4</v>
      </c>
      <c r="O21" s="82">
        <f t="shared" si="4"/>
        <v>7.0610703757258871E-3</v>
      </c>
      <c r="P21" s="76">
        <f>分析係数表!C24</f>
        <v>0.34092150792205422</v>
      </c>
      <c r="Q21" s="82">
        <f t="shared" si="5"/>
        <v>2.4072707600362154E-3</v>
      </c>
      <c r="R21" s="83">
        <v>8.1931213933089421E-3</v>
      </c>
      <c r="S21" s="84">
        <f t="shared" si="6"/>
        <v>1.8539001475192354E-2</v>
      </c>
      <c r="T21" s="85">
        <f>分析係数表!F24</f>
        <v>0.39206195546950628</v>
      </c>
      <c r="U21" s="86">
        <f t="shared" si="7"/>
        <v>7.2684371708159759E-3</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投入係数表!AD22</f>
        <v>0</v>
      </c>
      <c r="E22" s="77">
        <f t="shared" si="0"/>
        <v>0</v>
      </c>
      <c r="F22" s="76">
        <f>分析係数表!C25</f>
        <v>1.146867511126326E-2</v>
      </c>
      <c r="G22" s="77">
        <f t="shared" si="1"/>
        <v>0</v>
      </c>
      <c r="H22" s="77">
        <v>7.2302384468234278E-4</v>
      </c>
      <c r="I22" s="77">
        <f t="shared" si="2"/>
        <v>7.2302384468234278E-4</v>
      </c>
      <c r="J22" s="76">
        <f>分析係数表!G25</f>
        <v>0.19668246445497631</v>
      </c>
      <c r="K22" s="78">
        <f t="shared" si="3"/>
        <v>1.422061116318352E-4</v>
      </c>
      <c r="L22" s="79"/>
      <c r="M22" s="80"/>
      <c r="N22" s="81">
        <f>分析係数表!H25</f>
        <v>4.6442388631566723E-4</v>
      </c>
      <c r="O22" s="82">
        <f t="shared" si="4"/>
        <v>1.083342304220958E-2</v>
      </c>
      <c r="P22" s="76">
        <f>分析係数表!C25</f>
        <v>1.146867511126326E-2</v>
      </c>
      <c r="Q22" s="82">
        <f t="shared" si="5"/>
        <v>1.2424500921397492E-4</v>
      </c>
      <c r="R22" s="83">
        <v>2.9564572240959133E-4</v>
      </c>
      <c r="S22" s="84">
        <f t="shared" si="6"/>
        <v>1.018669567091934E-3</v>
      </c>
      <c r="T22" s="85">
        <f>分析係数表!F25</f>
        <v>0.34834123222748814</v>
      </c>
      <c r="U22" s="86">
        <f t="shared" si="7"/>
        <v>3.5484461223344617E-4</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投入係数表!AD23</f>
        <v>0</v>
      </c>
      <c r="E23" s="77">
        <f t="shared" si="0"/>
        <v>0</v>
      </c>
      <c r="F23" s="76">
        <f>分析係数表!C26</f>
        <v>9.1946569835300251E-2</v>
      </c>
      <c r="G23" s="77">
        <f t="shared" si="1"/>
        <v>0</v>
      </c>
      <c r="H23" s="77">
        <v>3.4048161562955526E-3</v>
      </c>
      <c r="I23" s="77">
        <f t="shared" si="2"/>
        <v>3.4048161562955526E-3</v>
      </c>
      <c r="J23" s="76">
        <f>分析係数表!G26</f>
        <v>0.19627813403747013</v>
      </c>
      <c r="K23" s="78">
        <f t="shared" si="3"/>
        <v>6.6829096189832237E-4</v>
      </c>
      <c r="L23" s="79"/>
      <c r="M23" s="80"/>
      <c r="N23" s="81">
        <f>分析係数表!H26</f>
        <v>9.5289829531553863E-3</v>
      </c>
      <c r="O23" s="82">
        <f t="shared" si="4"/>
        <v>0.22227862634819298</v>
      </c>
      <c r="P23" s="76">
        <f>分析係数表!C26</f>
        <v>9.1946569835300251E-2</v>
      </c>
      <c r="Q23" s="82">
        <f t="shared" si="5"/>
        <v>2.0437757240418738E-2</v>
      </c>
      <c r="R23" s="83">
        <v>2.1334636062210786E-2</v>
      </c>
      <c r="S23" s="84">
        <f t="shared" si="6"/>
        <v>2.473945221850634E-2</v>
      </c>
      <c r="T23" s="85">
        <f>分析係数表!F26</f>
        <v>0.33471645919778698</v>
      </c>
      <c r="U23" s="86">
        <f t="shared" si="7"/>
        <v>8.2807018490712783E-3</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投入係数表!AD24</f>
        <v>9.4786729857819903E-5</v>
      </c>
      <c r="E24" s="77">
        <f t="shared" si="0"/>
        <v>9.4786729857819895E-3</v>
      </c>
      <c r="F24" s="76">
        <f>分析係数表!C27</f>
        <v>2.4623475974181241E-2</v>
      </c>
      <c r="G24" s="77">
        <f t="shared" si="1"/>
        <v>2.3339787653252358E-4</v>
      </c>
      <c r="H24" s="77">
        <v>4.6545264604675444E-4</v>
      </c>
      <c r="I24" s="77">
        <f t="shared" si="2"/>
        <v>4.6545264604675444E-4</v>
      </c>
      <c r="J24" s="76">
        <f>分析係数表!G27</f>
        <v>0.16949152542372881</v>
      </c>
      <c r="K24" s="78">
        <f t="shared" si="3"/>
        <v>7.8890278990975327E-5</v>
      </c>
      <c r="L24" s="79"/>
      <c r="M24" s="80"/>
      <c r="N24" s="81">
        <f>分析係数表!H27</f>
        <v>1.0092926243681554E-2</v>
      </c>
      <c r="O24" s="82">
        <f t="shared" si="4"/>
        <v>0.23543349718516177</v>
      </c>
      <c r="P24" s="76">
        <f>分析係数表!C27</f>
        <v>2.4623475974181241E-2</v>
      </c>
      <c r="Q24" s="82">
        <f t="shared" si="5"/>
        <v>5.7971910614562977E-3</v>
      </c>
      <c r="R24" s="83">
        <v>5.8575471832687798E-3</v>
      </c>
      <c r="S24" s="84">
        <f t="shared" si="6"/>
        <v>6.3229998293155339E-3</v>
      </c>
      <c r="T24" s="85">
        <f>分析係数表!F27</f>
        <v>0.31826741996233521</v>
      </c>
      <c r="U24" s="86">
        <f t="shared" si="7"/>
        <v>2.0124048420985408E-3</v>
      </c>
      <c r="V24" s="87">
        <f>分析係数表!D27</f>
        <v>0</v>
      </c>
      <c r="W24" s="88">
        <f t="shared" si="8"/>
        <v>0</v>
      </c>
      <c r="X24" s="76">
        <f>分析係数表!E27</f>
        <v>0</v>
      </c>
      <c r="Y24" s="89">
        <f t="shared" si="9"/>
        <v>0</v>
      </c>
    </row>
    <row r="25" spans="1:25" x14ac:dyDescent="0.2">
      <c r="A25" s="6" t="s">
        <v>13</v>
      </c>
      <c r="B25" s="5" t="s">
        <v>192</v>
      </c>
      <c r="C25" s="90"/>
      <c r="D25" s="76">
        <f>投入係数表!AD25</f>
        <v>0</v>
      </c>
      <c r="E25" s="77">
        <f t="shared" si="0"/>
        <v>0</v>
      </c>
      <c r="F25" s="76">
        <f>分析係数表!C28</f>
        <v>0.10144304574762053</v>
      </c>
      <c r="G25" s="77">
        <f t="shared" si="1"/>
        <v>0</v>
      </c>
      <c r="H25" s="77">
        <v>1.4231537005046428E-2</v>
      </c>
      <c r="I25" s="77">
        <f t="shared" si="2"/>
        <v>1.4231537005046428E-2</v>
      </c>
      <c r="J25" s="76">
        <f>分析係数表!G28</f>
        <v>0.12483493265252223</v>
      </c>
      <c r="K25" s="78">
        <f t="shared" si="3"/>
        <v>1.7765929635668487E-3</v>
      </c>
      <c r="L25" s="79"/>
      <c r="M25" s="80"/>
      <c r="N25" s="81">
        <f>分析係数表!H28</f>
        <v>1.8805020753942421E-2</v>
      </c>
      <c r="O25" s="82">
        <f t="shared" si="4"/>
        <v>0.43865690621803977</v>
      </c>
      <c r="P25" s="76">
        <f>分析係数表!C28</f>
        <v>0.10144304574762053</v>
      </c>
      <c r="Q25" s="82">
        <f t="shared" si="5"/>
        <v>4.4498692604986297E-2</v>
      </c>
      <c r="R25" s="83">
        <v>4.8424432080423269E-2</v>
      </c>
      <c r="S25" s="84">
        <f t="shared" si="6"/>
        <v>6.2655969085469693E-2</v>
      </c>
      <c r="T25" s="85">
        <f>分析係数表!F28</f>
        <v>0.21348710273791707</v>
      </c>
      <c r="U25" s="86">
        <f t="shared" si="7"/>
        <v>1.3376241309293425E-2</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投入係数表!AD26</f>
        <v>1.6682464454976304E-2</v>
      </c>
      <c r="E26" s="77">
        <f t="shared" si="0"/>
        <v>1.6682464454976305</v>
      </c>
      <c r="F26" s="76">
        <f>分析係数表!C29</f>
        <v>0.10401376146788988</v>
      </c>
      <c r="G26" s="77">
        <f t="shared" si="1"/>
        <v>0.17352058785164567</v>
      </c>
      <c r="H26" s="77">
        <v>0.18933986192927144</v>
      </c>
      <c r="I26" s="77">
        <f t="shared" si="2"/>
        <v>0.18933986192927144</v>
      </c>
      <c r="J26" s="76">
        <f>分析係数表!G29</f>
        <v>0.26193840067815766</v>
      </c>
      <c r="K26" s="78">
        <f t="shared" si="3"/>
        <v>4.9595380618376553E-2</v>
      </c>
      <c r="L26" s="79"/>
      <c r="M26" s="80"/>
      <c r="N26" s="81">
        <f>分析係数表!H29</f>
        <v>9.1640784710502205E-3</v>
      </c>
      <c r="O26" s="82">
        <f t="shared" si="4"/>
        <v>0.21376665110074264</v>
      </c>
      <c r="P26" s="76">
        <f>分析係数表!C29</f>
        <v>0.10401376146788988</v>
      </c>
      <c r="Q26" s="82">
        <f t="shared" si="5"/>
        <v>2.2234673457382285E-2</v>
      </c>
      <c r="R26" s="83">
        <v>3.084912522928876E-2</v>
      </c>
      <c r="S26" s="84">
        <f t="shared" si="6"/>
        <v>0.2201889871585602</v>
      </c>
      <c r="T26" s="85">
        <f>分析係数表!F29</f>
        <v>0.46764622774795139</v>
      </c>
      <c r="U26" s="86">
        <f t="shared" si="7"/>
        <v>0.10297054923634279</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投入係数表!AD27</f>
        <v>2.6540284360189572E-3</v>
      </c>
      <c r="E27" s="77">
        <f t="shared" si="0"/>
        <v>0.2654028436018957</v>
      </c>
      <c r="F27" s="76">
        <f>分析係数表!C30</f>
        <v>1</v>
      </c>
      <c r="G27" s="77">
        <f t="shared" si="1"/>
        <v>0.2654028436018957</v>
      </c>
      <c r="H27" s="77">
        <v>0.31646326659287577</v>
      </c>
      <c r="I27" s="77">
        <f t="shared" si="2"/>
        <v>0.31646326659287577</v>
      </c>
      <c r="J27" s="76">
        <f>分析係数表!G30</f>
        <v>0.34450655250415957</v>
      </c>
      <c r="K27" s="78">
        <f t="shared" si="3"/>
        <v>0.1090236689681164</v>
      </c>
      <c r="L27" s="79"/>
      <c r="M27" s="80"/>
      <c r="N27" s="81">
        <f>分析係数表!H30</f>
        <v>0</v>
      </c>
      <c r="O27" s="82">
        <f t="shared" si="4"/>
        <v>0</v>
      </c>
      <c r="P27" s="76">
        <f>分析係数表!C30</f>
        <v>1</v>
      </c>
      <c r="Q27" s="82">
        <f t="shared" si="5"/>
        <v>0</v>
      </c>
      <c r="R27" s="83">
        <v>8.8202279485434923E-2</v>
      </c>
      <c r="S27" s="84">
        <f t="shared" si="6"/>
        <v>0.40466554607831068</v>
      </c>
      <c r="T27" s="85">
        <f>分析係数表!F30</f>
        <v>0.44048531528668372</v>
      </c>
      <c r="U27" s="86">
        <f t="shared" si="7"/>
        <v>0.17824923064996273</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投入係数表!AD28</f>
        <v>5.3080568720379143E-3</v>
      </c>
      <c r="E28" s="77">
        <f t="shared" si="0"/>
        <v>0.5308056872037914</v>
      </c>
      <c r="F28" s="76">
        <f>分析係数表!C31</f>
        <v>0.93997640825324391</v>
      </c>
      <c r="G28" s="77">
        <f t="shared" si="1"/>
        <v>0.49894482333821472</v>
      </c>
      <c r="H28" s="77">
        <v>0.68730558947858589</v>
      </c>
      <c r="I28" s="77">
        <f t="shared" si="2"/>
        <v>0.68730558947858589</v>
      </c>
      <c r="J28" s="76">
        <f>分析係数表!G31</f>
        <v>7.0890110114609078E-2</v>
      </c>
      <c r="K28" s="78">
        <f t="shared" si="3"/>
        <v>4.8723168920523259E-2</v>
      </c>
      <c r="L28" s="79"/>
      <c r="M28" s="80"/>
      <c r="N28" s="81">
        <f>分析係数表!H31</f>
        <v>0.11755729622365327</v>
      </c>
      <c r="O28" s="82">
        <f t="shared" si="4"/>
        <v>2.7422102075593</v>
      </c>
      <c r="P28" s="76">
        <f>分析係数表!C31</f>
        <v>0.93997640825324391</v>
      </c>
      <c r="Q28" s="82">
        <f t="shared" si="5"/>
        <v>2.5776129015769733</v>
      </c>
      <c r="R28" s="83">
        <v>2.9726563170276274</v>
      </c>
      <c r="S28" s="84">
        <f t="shared" si="6"/>
        <v>3.6599619065062132</v>
      </c>
      <c r="T28" s="85">
        <f>分析係数表!F31</f>
        <v>0.34466485525751295</v>
      </c>
      <c r="U28" s="86">
        <f t="shared" si="7"/>
        <v>1.2614602407539752</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投入係数表!AD29</f>
        <v>1.2322274881516589E-3</v>
      </c>
      <c r="E29" s="77">
        <f t="shared" si="0"/>
        <v>0.12322274881516589</v>
      </c>
      <c r="F29" s="76">
        <f>分析係数表!C32</f>
        <v>1</v>
      </c>
      <c r="G29" s="77">
        <f t="shared" si="1"/>
        <v>0.12322274881516589</v>
      </c>
      <c r="H29" s="77">
        <v>0.15511433837230032</v>
      </c>
      <c r="I29" s="77">
        <f t="shared" si="2"/>
        <v>0.15511433837230032</v>
      </c>
      <c r="J29" s="76">
        <f>分析係数表!G32</f>
        <v>0.14022787028921999</v>
      </c>
      <c r="K29" s="78">
        <f t="shared" si="3"/>
        <v>2.1751353321269106E-2</v>
      </c>
      <c r="L29" s="79"/>
      <c r="M29" s="80"/>
      <c r="N29" s="81">
        <f>分析係数表!H32</f>
        <v>5.7721254442090076E-3</v>
      </c>
      <c r="O29" s="82">
        <f t="shared" si="4"/>
        <v>0.13464397209603338</v>
      </c>
      <c r="P29" s="76">
        <f>分析係数表!C32</f>
        <v>1</v>
      </c>
      <c r="Q29" s="82">
        <f t="shared" si="5"/>
        <v>0.13464397209603338</v>
      </c>
      <c r="R29" s="83">
        <v>0.17609379507346309</v>
      </c>
      <c r="S29" s="84">
        <f t="shared" si="6"/>
        <v>0.33120813344576339</v>
      </c>
      <c r="T29" s="85">
        <f>分析係数表!F32</f>
        <v>0.48261758691206547</v>
      </c>
      <c r="U29" s="86">
        <f t="shared" si="7"/>
        <v>0.1598468701292437</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投入係数表!AD30</f>
        <v>3.3175355450236967E-3</v>
      </c>
      <c r="E30" s="77">
        <f t="shared" si="0"/>
        <v>0.33175355450236965</v>
      </c>
      <c r="F30" s="76">
        <f>分析係数表!C33</f>
        <v>0.67109402306885713</v>
      </c>
      <c r="G30" s="77">
        <f t="shared" si="1"/>
        <v>0.2226378275583886</v>
      </c>
      <c r="H30" s="77">
        <v>0.23966086487006974</v>
      </c>
      <c r="I30" s="77">
        <f t="shared" si="2"/>
        <v>0.23966086487006974</v>
      </c>
      <c r="J30" s="76">
        <f>分析係数表!G33</f>
        <v>0.50883575883575882</v>
      </c>
      <c r="K30" s="78">
        <f t="shared" si="3"/>
        <v>0.12194801803939619</v>
      </c>
      <c r="L30" s="79"/>
      <c r="M30" s="80"/>
      <c r="N30" s="81">
        <f>分析係数表!H33</f>
        <v>8.6664814499977198E-4</v>
      </c>
      <c r="O30" s="82">
        <f t="shared" si="4"/>
        <v>2.0215941212694665E-2</v>
      </c>
      <c r="P30" s="76">
        <f>分析係数表!C33</f>
        <v>0.67109402306885713</v>
      </c>
      <c r="Q30" s="82">
        <f t="shared" si="5"/>
        <v>1.3566797318550773E-2</v>
      </c>
      <c r="R30" s="83">
        <v>5.8738625658186785E-2</v>
      </c>
      <c r="S30" s="84">
        <f t="shared" si="6"/>
        <v>0.29839949052825654</v>
      </c>
      <c r="T30" s="85">
        <f>分析係数表!F33</f>
        <v>0.64656964656964655</v>
      </c>
      <c r="U30" s="86">
        <f t="shared" si="7"/>
        <v>0.19293605312741743</v>
      </c>
      <c r="V30" s="87">
        <f>分析係数表!D33</f>
        <v>0.19906444906444906</v>
      </c>
      <c r="W30" s="88">
        <f t="shared" si="8"/>
        <v>0</v>
      </c>
      <c r="X30" s="76">
        <f>分析係数表!E33</f>
        <v>0.18035343035343035</v>
      </c>
      <c r="Y30" s="89">
        <f t="shared" si="9"/>
        <v>0</v>
      </c>
    </row>
    <row r="31" spans="1:25" x14ac:dyDescent="0.2">
      <c r="A31" s="6" t="s">
        <v>19</v>
      </c>
      <c r="B31" s="5" t="s">
        <v>275</v>
      </c>
      <c r="C31" s="90"/>
      <c r="D31" s="76">
        <f>投入係数表!AD31</f>
        <v>5.6872037914691941E-3</v>
      </c>
      <c r="E31" s="77">
        <f t="shared" si="0"/>
        <v>0.56872037914691942</v>
      </c>
      <c r="F31" s="76">
        <f>分析係数表!C34</f>
        <v>0.15699510206111233</v>
      </c>
      <c r="G31" s="77">
        <f t="shared" si="1"/>
        <v>8.9286313968405112E-2</v>
      </c>
      <c r="H31" s="77">
        <v>0.13775807860308531</v>
      </c>
      <c r="I31" s="77">
        <f t="shared" si="2"/>
        <v>0.13775807860308531</v>
      </c>
      <c r="J31" s="76">
        <f>分析係数表!G34</f>
        <v>0.42474206923151092</v>
      </c>
      <c r="K31" s="78">
        <f t="shared" si="3"/>
        <v>5.8511651359231587E-2</v>
      </c>
      <c r="L31" s="79"/>
      <c r="M31" s="80"/>
      <c r="N31" s="81">
        <f>分析係数表!H34</f>
        <v>0.14441094879311989</v>
      </c>
      <c r="O31" s="82">
        <f t="shared" si="4"/>
        <v>3.3686142041784897</v>
      </c>
      <c r="P31" s="76">
        <f>分析係数表!C34</f>
        <v>0.15699510206111233</v>
      </c>
      <c r="Q31" s="82">
        <f t="shared" si="5"/>
        <v>0.52885593078951465</v>
      </c>
      <c r="R31" s="83">
        <v>0.574539595018417</v>
      </c>
      <c r="S31" s="84">
        <f t="shared" si="6"/>
        <v>0.71229767362150231</v>
      </c>
      <c r="T31" s="85">
        <f>分析係数表!F34</f>
        <v>0.69954681322919676</v>
      </c>
      <c r="U31" s="86">
        <f t="shared" si="7"/>
        <v>0.49828556765249243</v>
      </c>
      <c r="V31" s="87">
        <f>分析係数表!D34</f>
        <v>0.29129302863754702</v>
      </c>
      <c r="W31" s="88">
        <f t="shared" si="8"/>
        <v>0</v>
      </c>
      <c r="X31" s="76">
        <f>分析係数表!E34</f>
        <v>0.21111753929225727</v>
      </c>
      <c r="Y31" s="89">
        <f t="shared" si="9"/>
        <v>0</v>
      </c>
    </row>
    <row r="32" spans="1:25" x14ac:dyDescent="0.2">
      <c r="A32" s="6" t="s">
        <v>20</v>
      </c>
      <c r="B32" s="5" t="s">
        <v>37</v>
      </c>
      <c r="C32" s="75">
        <f>最終需要_まとめ!C33</f>
        <v>100</v>
      </c>
      <c r="D32" s="76">
        <f>投入係数表!AD32</f>
        <v>4.8056872037914693E-2</v>
      </c>
      <c r="E32" s="77">
        <f t="shared" si="0"/>
        <v>4.8056872037914689</v>
      </c>
      <c r="F32" s="76">
        <f>分析係数表!C35</f>
        <v>0.39629748357108507</v>
      </c>
      <c r="G32" s="77">
        <f t="shared" si="1"/>
        <v>1.9044817456923233</v>
      </c>
      <c r="H32" s="77">
        <v>2.0220401139076438</v>
      </c>
      <c r="I32" s="77">
        <f t="shared" si="2"/>
        <v>102.02204011390765</v>
      </c>
      <c r="J32" s="76">
        <f>分析係数表!G35</f>
        <v>0.3138388625592417</v>
      </c>
      <c r="K32" s="78">
        <f t="shared" si="3"/>
        <v>32.01848102532211</v>
      </c>
      <c r="L32" s="79"/>
      <c r="M32" s="80"/>
      <c r="N32" s="81">
        <f>分析係数表!H35</f>
        <v>5.4188315592617317E-2</v>
      </c>
      <c r="O32" s="82">
        <f t="shared" si="4"/>
        <v>1.2640283242463821</v>
      </c>
      <c r="P32" s="76">
        <f>分析係数表!C35</f>
        <v>0.39629748357108507</v>
      </c>
      <c r="Q32" s="82">
        <f t="shared" si="5"/>
        <v>0.50093124406141687</v>
      </c>
      <c r="R32" s="83">
        <v>0.66202530120127323</v>
      </c>
      <c r="S32" s="84">
        <f t="shared" si="6"/>
        <v>102.68406541510892</v>
      </c>
      <c r="T32" s="85">
        <f>分析係数表!F35</f>
        <v>0.64417061611374404</v>
      </c>
      <c r="U32" s="86">
        <f t="shared" si="7"/>
        <v>66.146057683514712</v>
      </c>
      <c r="V32" s="87">
        <f>分析係数表!D35</f>
        <v>5.7914691943127962E-2</v>
      </c>
      <c r="W32" s="88">
        <f t="shared" si="8"/>
        <v>6</v>
      </c>
      <c r="X32" s="76">
        <f>分析係数表!E35</f>
        <v>5.251184834123223E-2</v>
      </c>
      <c r="Y32" s="89">
        <f t="shared" si="9"/>
        <v>5</v>
      </c>
    </row>
    <row r="33" spans="1:25" x14ac:dyDescent="0.2">
      <c r="A33" s="6" t="s">
        <v>21</v>
      </c>
      <c r="B33" s="5" t="s">
        <v>38</v>
      </c>
      <c r="C33" s="90"/>
      <c r="D33" s="76">
        <f>投入係数表!AD33</f>
        <v>1.4312796208530806E-2</v>
      </c>
      <c r="E33" s="77">
        <f t="shared" si="0"/>
        <v>1.4312796208530807</v>
      </c>
      <c r="F33" s="76">
        <f>分析係数表!C36</f>
        <v>0.84710123832769779</v>
      </c>
      <c r="G33" s="77">
        <f t="shared" si="1"/>
        <v>1.2124387392178424</v>
      </c>
      <c r="H33" s="77">
        <v>1.3388302057403738</v>
      </c>
      <c r="I33" s="77">
        <f t="shared" si="2"/>
        <v>1.3388302057403738</v>
      </c>
      <c r="J33" s="76">
        <f>分析係数表!G36</f>
        <v>4.8807645912591631E-2</v>
      </c>
      <c r="K33" s="78">
        <f t="shared" si="3"/>
        <v>6.5345150618858372E-2</v>
      </c>
      <c r="L33" s="79"/>
      <c r="M33" s="80"/>
      <c r="N33" s="81">
        <f>分析係数表!H36</f>
        <v>0.16462168113153564</v>
      </c>
      <c r="O33" s="82">
        <f t="shared" si="4"/>
        <v>3.8400615604975035</v>
      </c>
      <c r="P33" s="76">
        <f>分析係数表!C36</f>
        <v>0.84710123832769779</v>
      </c>
      <c r="Q33" s="82">
        <f t="shared" si="5"/>
        <v>3.252920903152027</v>
      </c>
      <c r="R33" s="83">
        <v>3.37673182171463</v>
      </c>
      <c r="S33" s="84">
        <f t="shared" si="6"/>
        <v>4.7155620274550039</v>
      </c>
      <c r="T33" s="85">
        <f>分析係数表!F36</f>
        <v>0.84954068850329401</v>
      </c>
      <c r="U33" s="86">
        <f t="shared" si="7"/>
        <v>4.0060618114841127</v>
      </c>
      <c r="V33" s="87">
        <f>分析係数表!D36</f>
        <v>1.1366799665955276E-2</v>
      </c>
      <c r="W33" s="88">
        <f t="shared" si="8"/>
        <v>0</v>
      </c>
      <c r="X33" s="76">
        <f>分析係数表!E36</f>
        <v>4.8482880207850049E-3</v>
      </c>
      <c r="Y33" s="89">
        <f t="shared" si="9"/>
        <v>0</v>
      </c>
    </row>
    <row r="34" spans="1:25" x14ac:dyDescent="0.2">
      <c r="A34" s="6" t="s">
        <v>22</v>
      </c>
      <c r="B34" s="5" t="s">
        <v>378</v>
      </c>
      <c r="C34" s="90"/>
      <c r="D34" s="76">
        <f>投入係数表!AD34</f>
        <v>2.853080568720379E-2</v>
      </c>
      <c r="E34" s="77">
        <f t="shared" si="0"/>
        <v>2.8530805687203791</v>
      </c>
      <c r="F34" s="76">
        <f>分析係数表!C37</f>
        <v>0.28253997483350213</v>
      </c>
      <c r="G34" s="77">
        <f t="shared" si="1"/>
        <v>0.80610931208420988</v>
      </c>
      <c r="H34" s="77">
        <v>0.89473564233757219</v>
      </c>
      <c r="I34" s="77">
        <f t="shared" si="2"/>
        <v>0.89473564233757219</v>
      </c>
      <c r="J34" s="76">
        <f>分析係数表!G37</f>
        <v>0.45113451763349577</v>
      </c>
      <c r="K34" s="78">
        <f t="shared" si="3"/>
        <v>0.4036461324154566</v>
      </c>
      <c r="L34" s="79"/>
      <c r="M34" s="80"/>
      <c r="N34" s="81">
        <f>分析係数表!H37</f>
        <v>4.3875617331304247E-2</v>
      </c>
      <c r="O34" s="82">
        <f t="shared" si="4"/>
        <v>1.0234682965144606</v>
      </c>
      <c r="P34" s="76">
        <f>分析係数表!C37</f>
        <v>0.28253997483350213</v>
      </c>
      <c r="Q34" s="82">
        <f t="shared" si="5"/>
        <v>0.28917070674008299</v>
      </c>
      <c r="R34" s="83">
        <v>0.35526383930224792</v>
      </c>
      <c r="S34" s="84">
        <f t="shared" si="6"/>
        <v>1.2499994816398201</v>
      </c>
      <c r="T34" s="85">
        <f>分析係数表!F37</f>
        <v>0.69774144526541948</v>
      </c>
      <c r="U34" s="86">
        <f t="shared" si="7"/>
        <v>0.87217644490039326</v>
      </c>
      <c r="V34" s="87">
        <f>分析係数表!D37</f>
        <v>9.4272389037363097E-2</v>
      </c>
      <c r="W34" s="88">
        <f t="shared" si="8"/>
        <v>0</v>
      </c>
      <c r="X34" s="76">
        <f>分析係数表!E37</f>
        <v>8.6411989729078237E-2</v>
      </c>
      <c r="Y34" s="89">
        <f t="shared" si="9"/>
        <v>0</v>
      </c>
    </row>
    <row r="35" spans="1:25" x14ac:dyDescent="0.2">
      <c r="A35" s="6" t="s">
        <v>23</v>
      </c>
      <c r="B35" s="5" t="s">
        <v>194</v>
      </c>
      <c r="C35" s="90"/>
      <c r="D35" s="76">
        <f>投入係数表!AD35</f>
        <v>5.819905213270142E-2</v>
      </c>
      <c r="E35" s="77">
        <f t="shared" si="0"/>
        <v>5.8199052132701423</v>
      </c>
      <c r="F35" s="76">
        <f>分析係数表!C38</f>
        <v>4.1342922192909581E-2</v>
      </c>
      <c r="G35" s="77">
        <f t="shared" si="1"/>
        <v>0.24061188840233633</v>
      </c>
      <c r="H35" s="77">
        <v>0.26094148410804885</v>
      </c>
      <c r="I35" s="77">
        <f t="shared" si="2"/>
        <v>0.26094148410804885</v>
      </c>
      <c r="J35" s="76">
        <f>分析係数表!G38</f>
        <v>0.30500268961807425</v>
      </c>
      <c r="K35" s="78">
        <f t="shared" si="3"/>
        <v>7.9587854485886872E-2</v>
      </c>
      <c r="L35" s="79"/>
      <c r="M35" s="80"/>
      <c r="N35" s="81">
        <f>分析係数表!H38</f>
        <v>3.9185765407884425E-2</v>
      </c>
      <c r="O35" s="82">
        <f t="shared" si="4"/>
        <v>0.91407006918643341</v>
      </c>
      <c r="P35" s="76">
        <f>分析係数表!C38</f>
        <v>4.1342922192909581E-2</v>
      </c>
      <c r="Q35" s="82">
        <f t="shared" si="5"/>
        <v>3.7790327749242195E-2</v>
      </c>
      <c r="R35" s="83">
        <v>4.5787828296230695E-2</v>
      </c>
      <c r="S35" s="84">
        <f t="shared" si="6"/>
        <v>0.30672931240427953</v>
      </c>
      <c r="T35" s="85">
        <f>分析係数表!F38</f>
        <v>0.49596557288864979</v>
      </c>
      <c r="U35" s="86">
        <f t="shared" si="7"/>
        <v>0.15212717914833013</v>
      </c>
      <c r="V35" s="87">
        <f>分析係数表!D38</f>
        <v>0.31629908552985475</v>
      </c>
      <c r="W35" s="88">
        <f t="shared" si="8"/>
        <v>0</v>
      </c>
      <c r="X35" s="76">
        <f>分析係数表!E38</f>
        <v>0.37385691231845081</v>
      </c>
      <c r="Y35" s="89">
        <f t="shared" si="9"/>
        <v>0</v>
      </c>
    </row>
    <row r="36" spans="1:25" x14ac:dyDescent="0.2">
      <c r="A36" s="6" t="s">
        <v>24</v>
      </c>
      <c r="B36" s="5" t="s">
        <v>39</v>
      </c>
      <c r="C36" s="90"/>
      <c r="D36" s="76">
        <f>投入係数表!AD36</f>
        <v>0</v>
      </c>
      <c r="E36" s="77">
        <f t="shared" si="0"/>
        <v>0</v>
      </c>
      <c r="F36" s="76">
        <f>分析係数表!C39</f>
        <v>1</v>
      </c>
      <c r="G36" s="77">
        <f t="shared" si="1"/>
        <v>0</v>
      </c>
      <c r="H36" s="77">
        <v>3.5168209490642588E-2</v>
      </c>
      <c r="I36" s="77">
        <f t="shared" si="2"/>
        <v>3.5168209490642588E-2</v>
      </c>
      <c r="J36" s="76">
        <f>分析係数表!G39</f>
        <v>0.35079793048167313</v>
      </c>
      <c r="K36" s="78">
        <f t="shared" si="3"/>
        <v>1.2336935108063355E-2</v>
      </c>
      <c r="L36" s="79"/>
      <c r="M36" s="80"/>
      <c r="N36" s="81">
        <f>分析係数表!H39</f>
        <v>3.4624459381569837E-3</v>
      </c>
      <c r="O36" s="82">
        <f t="shared" si="4"/>
        <v>8.0767037859330357E-2</v>
      </c>
      <c r="P36" s="76">
        <f>分析係数表!C39</f>
        <v>1</v>
      </c>
      <c r="Q36" s="82">
        <f t="shared" si="5"/>
        <v>8.0767037859330357E-2</v>
      </c>
      <c r="R36" s="83">
        <v>0.10012850659101695</v>
      </c>
      <c r="S36" s="84">
        <f t="shared" si="6"/>
        <v>0.13529671608165955</v>
      </c>
      <c r="T36" s="85">
        <f>分析係数表!F39</f>
        <v>0.70145012023609998</v>
      </c>
      <c r="U36" s="86">
        <f t="shared" si="7"/>
        <v>9.4903897763029571E-2</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投入係数表!AD37</f>
        <v>2.8436018957345974E-4</v>
      </c>
      <c r="E37" s="77">
        <f t="shared" si="0"/>
        <v>2.8436018957345974E-2</v>
      </c>
      <c r="F37" s="76">
        <f>分析係数表!C40</f>
        <v>0.65368852459016391</v>
      </c>
      <c r="G37" s="77">
        <f t="shared" si="1"/>
        <v>1.858829927744542E-2</v>
      </c>
      <c r="H37" s="77">
        <v>2.1071015429821188E-2</v>
      </c>
      <c r="I37" s="77">
        <f t="shared" si="2"/>
        <v>2.1071015429821188E-2</v>
      </c>
      <c r="J37" s="76">
        <f>分析係数表!G40</f>
        <v>0.54296393832561696</v>
      </c>
      <c r="K37" s="78">
        <f t="shared" si="3"/>
        <v>1.1440801522295554E-2</v>
      </c>
      <c r="L37" s="79"/>
      <c r="M37" s="80"/>
      <c r="N37" s="81">
        <f>分析係数表!H40</f>
        <v>2.8732081323939809E-2</v>
      </c>
      <c r="O37" s="82">
        <f t="shared" si="4"/>
        <v>0.67022132374526955</v>
      </c>
      <c r="P37" s="76">
        <f>分析係数表!C40</f>
        <v>0.65368852459016391</v>
      </c>
      <c r="Q37" s="82">
        <f t="shared" si="5"/>
        <v>0.43811598826791182</v>
      </c>
      <c r="R37" s="83">
        <v>0.43882806520326317</v>
      </c>
      <c r="S37" s="84">
        <f t="shared" si="6"/>
        <v>0.45989908063308438</v>
      </c>
      <c r="T37" s="85">
        <f>分析係数表!F40</f>
        <v>0.73971031729176395</v>
      </c>
      <c r="U37" s="86">
        <f t="shared" si="7"/>
        <v>0.34019209485728941</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投入係数表!AD38</f>
        <v>9.4786729857819903E-5</v>
      </c>
      <c r="E38" s="77">
        <f t="shared" si="0"/>
        <v>9.4786729857819895E-3</v>
      </c>
      <c r="F38" s="76">
        <f>分析係数表!C41</f>
        <v>0.74623649477748177</v>
      </c>
      <c r="G38" s="77">
        <f t="shared" si="1"/>
        <v>7.0733317040519595E-3</v>
      </c>
      <c r="H38" s="77">
        <v>8.3685723702859836E-3</v>
      </c>
      <c r="I38" s="77">
        <f t="shared" si="2"/>
        <v>8.3685723702859836E-3</v>
      </c>
      <c r="J38" s="76">
        <f>分析係数表!G41</f>
        <v>0.4504064389540704</v>
      </c>
      <c r="K38" s="78">
        <f t="shared" si="3"/>
        <v>3.769258880429934E-3</v>
      </c>
      <c r="L38" s="79"/>
      <c r="M38" s="80"/>
      <c r="N38" s="81">
        <f>分析係数表!H41</f>
        <v>4.8308377460513606E-2</v>
      </c>
      <c r="O38" s="82">
        <f t="shared" si="4"/>
        <v>1.126869450372693</v>
      </c>
      <c r="P38" s="76">
        <f>分析係数表!C41</f>
        <v>0.74623649477748177</v>
      </c>
      <c r="Q38" s="82">
        <f t="shared" si="5"/>
        <v>0.84091110871794594</v>
      </c>
      <c r="R38" s="83">
        <v>0.85455510411801172</v>
      </c>
      <c r="S38" s="84">
        <f t="shared" si="6"/>
        <v>0.86292367648829771</v>
      </c>
      <c r="T38" s="85">
        <f>分析係数表!F41</f>
        <v>0.55435870740399629</v>
      </c>
      <c r="U38" s="86">
        <f t="shared" si="7"/>
        <v>0.47836925388635698</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投入係数表!AD39</f>
        <v>2.6540284360189572E-3</v>
      </c>
      <c r="E39" s="77">
        <f>$C$32*D39</f>
        <v>0.2654028436018957</v>
      </c>
      <c r="F39" s="76">
        <f>分析係数表!C42</f>
        <v>0.40538573508005826</v>
      </c>
      <c r="G39" s="77">
        <f>E39*F39</f>
        <v>0.10759052684589222</v>
      </c>
      <c r="H39" s="77">
        <v>0.11905182540479803</v>
      </c>
      <c r="I39" s="77">
        <f>C39+H39</f>
        <v>0.11905182540479803</v>
      </c>
      <c r="J39" s="76">
        <f>分析係数表!G42</f>
        <v>0.48634204275534443</v>
      </c>
      <c r="K39" s="78">
        <f>I39*J39</f>
        <v>5.7899907961122085E-2</v>
      </c>
      <c r="L39" s="79"/>
      <c r="M39" s="80"/>
      <c r="N39" s="81">
        <f>分析係数表!H42</f>
        <v>1.1287159094207556E-2</v>
      </c>
      <c r="O39" s="82">
        <f t="shared" si="4"/>
        <v>0.26329087072227214</v>
      </c>
      <c r="P39" s="76">
        <f>分析係数表!C42</f>
        <v>0.40538573508005826</v>
      </c>
      <c r="Q39" s="82">
        <f>O39*P39</f>
        <v>0.10673436316761688</v>
      </c>
      <c r="R39" s="83">
        <v>0.1117574981723741</v>
      </c>
      <c r="S39" s="84">
        <f>I39+R39</f>
        <v>0.23080932357717213</v>
      </c>
      <c r="T39" s="85">
        <f>分析係数表!F42</f>
        <v>0.55819477434679332</v>
      </c>
      <c r="U39" s="86">
        <f>S39*T39</f>
        <v>0.12883655829129559</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投入係数表!AD40</f>
        <v>0.1157345971563981</v>
      </c>
      <c r="E40" s="77">
        <f>$C$32*D40</f>
        <v>11.57345971563981</v>
      </c>
      <c r="F40" s="76">
        <f>分析係数表!C43</f>
        <v>0.69968719053083295</v>
      </c>
      <c r="G40" s="77">
        <f>E40*F40</f>
        <v>8.0978015131577923</v>
      </c>
      <c r="H40" s="77">
        <v>9.5134943104102625</v>
      </c>
      <c r="I40" s="77">
        <f>C40+H40</f>
        <v>9.5134943104102625</v>
      </c>
      <c r="J40" s="76">
        <f>分析係数表!G43</f>
        <v>0.42616397779886694</v>
      </c>
      <c r="K40" s="78">
        <f>I40*J40</f>
        <v>4.0543085780913257</v>
      </c>
      <c r="L40" s="79"/>
      <c r="M40" s="80"/>
      <c r="N40" s="81">
        <f>分析係数表!H43</f>
        <v>3.1178600010781269E-2</v>
      </c>
      <c r="O40" s="82">
        <f t="shared" si="4"/>
        <v>0.72729024869976644</v>
      </c>
      <c r="P40" s="76">
        <f>分析係数表!C43</f>
        <v>0.69968719053083295</v>
      </c>
      <c r="Q40" s="82">
        <f>O40*P40</f>
        <v>0.50887567081321039</v>
      </c>
      <c r="R40" s="83">
        <v>1.0554157706190079</v>
      </c>
      <c r="S40" s="84">
        <f>I40+R40</f>
        <v>10.568910081029271</v>
      </c>
      <c r="T40" s="85">
        <f>分析係数表!F43</f>
        <v>0.68219595663301991</v>
      </c>
      <c r="U40" s="86">
        <f>S40*T40</f>
        <v>7.2100677232961319</v>
      </c>
      <c r="V40" s="87">
        <f>分析係数表!D43</f>
        <v>0.16164840537198402</v>
      </c>
      <c r="W40" s="88">
        <f>ROUND(S40*V40,0)</f>
        <v>2</v>
      </c>
      <c r="X40" s="76">
        <f>分析係数表!E43</f>
        <v>0.1317976591033273</v>
      </c>
      <c r="Y40" s="89">
        <f>ROUND(S40*X40,0)</f>
        <v>1</v>
      </c>
    </row>
    <row r="41" spans="1:25" x14ac:dyDescent="0.2">
      <c r="A41" s="6" t="s">
        <v>341</v>
      </c>
      <c r="B41" s="5" t="s">
        <v>42</v>
      </c>
      <c r="C41" s="90"/>
      <c r="D41" s="76">
        <f>投入係数表!AD41</f>
        <v>9.4786729857819903E-5</v>
      </c>
      <c r="E41" s="77">
        <f>$C$32*D41</f>
        <v>9.4786729857819895E-3</v>
      </c>
      <c r="F41" s="76">
        <f>分析係数表!C44</f>
        <v>0.39267545462210851</v>
      </c>
      <c r="G41" s="77">
        <f>E41*F41</f>
        <v>3.7220422239062413E-3</v>
      </c>
      <c r="H41" s="77">
        <v>1.0701439553341536E-2</v>
      </c>
      <c r="I41" s="77">
        <f>C41+H41</f>
        <v>1.0701439553341536E-2</v>
      </c>
      <c r="J41" s="76">
        <f>分析係数表!G44</f>
        <v>0.27061110819189743</v>
      </c>
      <c r="K41" s="78">
        <f>I41*J41</f>
        <v>2.8959284167783569E-3</v>
      </c>
      <c r="L41" s="79"/>
      <c r="M41" s="80"/>
      <c r="N41" s="81">
        <f>分析係数表!H44</f>
        <v>0.10303160985076236</v>
      </c>
      <c r="O41" s="82">
        <f t="shared" si="4"/>
        <v>2.4033755565159058</v>
      </c>
      <c r="P41" s="76">
        <f>分析係数表!C44</f>
        <v>0.39267545462210851</v>
      </c>
      <c r="Q41" s="82">
        <f>O41*P41</f>
        <v>0.9437465892825464</v>
      </c>
      <c r="R41" s="83">
        <v>0.95603904624035052</v>
      </c>
      <c r="S41" s="84">
        <f>I41+R41</f>
        <v>0.96674048579369209</v>
      </c>
      <c r="T41" s="85">
        <f>分析係数表!F44</f>
        <v>0.47233461194892545</v>
      </c>
      <c r="U41" s="86">
        <f>S41*T41</f>
        <v>0.45662499221267921</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投入係数表!AD42</f>
        <v>6.4454976303317535E-3</v>
      </c>
      <c r="E42" s="77">
        <f>$C$32*D42</f>
        <v>0.64454976303317535</v>
      </c>
      <c r="F42" s="76">
        <f>分析係数表!C45</f>
        <v>1</v>
      </c>
      <c r="G42" s="77">
        <f>E42*F42</f>
        <v>0.64454976303317535</v>
      </c>
      <c r="H42" s="77">
        <v>0.69837388082683838</v>
      </c>
      <c r="I42" s="77">
        <f>C42+H42</f>
        <v>0.69837388082683838</v>
      </c>
      <c r="J42" s="76">
        <f>分析係数表!G45</f>
        <v>0</v>
      </c>
      <c r="K42" s="78">
        <f>I42*J42</f>
        <v>0</v>
      </c>
      <c r="L42" s="79"/>
      <c r="M42" s="80"/>
      <c r="N42" s="81">
        <f>分析係数表!H45</f>
        <v>0</v>
      </c>
      <c r="O42" s="82">
        <f t="shared" si="4"/>
        <v>0</v>
      </c>
      <c r="P42" s="76">
        <f>分析係数表!C45</f>
        <v>1</v>
      </c>
      <c r="Q42" s="82">
        <f>O42*P42</f>
        <v>0</v>
      </c>
      <c r="R42" s="83">
        <v>2.436517471244623E-2</v>
      </c>
      <c r="S42" s="84">
        <f>I42+R42</f>
        <v>0.72273905553928464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8.6255924170616106E-3</v>
      </c>
      <c r="E43" s="77">
        <f>$C$32*D43</f>
        <v>0.86255924170616105</v>
      </c>
      <c r="F43" s="76">
        <f>分析係数表!C46</f>
        <v>0.19269273551809707</v>
      </c>
      <c r="G43" s="77">
        <f>E43*F43</f>
        <v>0.16620889983077566</v>
      </c>
      <c r="H43" s="77">
        <v>0.1854547869635054</v>
      </c>
      <c r="I43" s="77">
        <f>C43+H43</f>
        <v>0.1854547869635054</v>
      </c>
      <c r="J43" s="76">
        <f>分析係数表!G46</f>
        <v>9.3043863535666807E-3</v>
      </c>
      <c r="K43" s="78">
        <f>I43*J43</f>
        <v>1.7255429890268555E-3</v>
      </c>
      <c r="L43" s="79"/>
      <c r="M43" s="80"/>
      <c r="N43" s="81">
        <f>分析係数表!H46</f>
        <v>2.0061453232099985E-2</v>
      </c>
      <c r="O43" s="82">
        <f t="shared" si="4"/>
        <v>0.46796518462687459</v>
      </c>
      <c r="P43" s="76">
        <f>分析係数表!C46</f>
        <v>0.19269273551809707</v>
      </c>
      <c r="Q43" s="82">
        <f>O43*P43</f>
        <v>9.0173491552983806E-2</v>
      </c>
      <c r="R43" s="83">
        <v>0.10210008160611354</v>
      </c>
      <c r="S43" s="84">
        <f>I43+R43</f>
        <v>0.28755486856961893</v>
      </c>
      <c r="T43" s="85">
        <f>分析係数表!F46</f>
        <v>0.3136907399202481</v>
      </c>
      <c r="U43" s="86">
        <f>S43*T43</f>
        <v>9.0203299489273456E-2</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投入係数表!AD44</f>
        <v>0.32767772511848342</v>
      </c>
      <c r="E44" s="91">
        <f>SUM(E5:E43)</f>
        <v>32.767772511848342</v>
      </c>
      <c r="F44" s="92">
        <f>分析係数表!C47</f>
        <v>0.36342947545192861</v>
      </c>
      <c r="G44" s="91">
        <f>SUM(G5:G43)</f>
        <v>14.689836478654685</v>
      </c>
      <c r="H44" s="91">
        <f>SUM(H5:H43)</f>
        <v>17.200832891573867</v>
      </c>
      <c r="I44" s="91">
        <f>SUM(I5:I43)</f>
        <v>117.20083289157388</v>
      </c>
      <c r="J44" s="92">
        <f>分析係数表!G47</f>
        <v>0.22147530218644357</v>
      </c>
      <c r="K44" s="93">
        <f>SUM(K5:K43)</f>
        <v>37.183716042530079</v>
      </c>
      <c r="L44" s="94">
        <f>最終需要_まとめ!$L$33</f>
        <v>0.62733333333333341</v>
      </c>
      <c r="M44" s="91">
        <f>K44*L44</f>
        <v>23.326584530680538</v>
      </c>
      <c r="N44" s="95">
        <f>分析係数表!H47</f>
        <v>1</v>
      </c>
      <c r="O44" s="96">
        <f>SUM(O5:O43)</f>
        <v>23.326584530680538</v>
      </c>
      <c r="P44" s="92">
        <f>分析係数表!C47</f>
        <v>0.36342947545192861</v>
      </c>
      <c r="Q44" s="96">
        <f>SUM(Q5:Q43)</f>
        <v>10.702866020009267</v>
      </c>
      <c r="R44" s="91">
        <f>SUM(R5:R43)</f>
        <v>12.424729712728125</v>
      </c>
      <c r="S44" s="97">
        <f>SUM(S5:S43)</f>
        <v>129.62556260430199</v>
      </c>
      <c r="T44" s="98">
        <f>分析係数表!F47</f>
        <v>0.45852567064717759</v>
      </c>
      <c r="U44" s="99">
        <f>SUM(U5:U43)</f>
        <v>82.646755299911604</v>
      </c>
      <c r="V44" s="100">
        <f>分析係数表!D47</f>
        <v>5.1302381010287716E-2</v>
      </c>
      <c r="W44" s="101">
        <f>SUM(W5:W43)</f>
        <v>8</v>
      </c>
      <c r="X44" s="92">
        <f>分析係数表!E47</f>
        <v>4.4653063209864535E-2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291</v>
      </c>
      <c r="S2" s="3" t="s">
        <v>153</v>
      </c>
      <c r="U2" s="64" t="s">
        <v>210</v>
      </c>
      <c r="W2" s="3" t="s">
        <v>130</v>
      </c>
      <c r="Y2" s="3" t="s">
        <v>154</v>
      </c>
    </row>
    <row r="3" spans="1:25" ht="44" x14ac:dyDescent="0.2">
      <c r="B3" s="65"/>
      <c r="C3" s="66" t="s">
        <v>228</v>
      </c>
      <c r="D3" s="66" t="s">
        <v>233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1.2703197330175442E-2</v>
      </c>
      <c r="G5" s="77">
        <f t="shared" ref="G5:G38" si="1">E5*F5</f>
        <v>0</v>
      </c>
      <c r="H5" s="77">
        <f t="array" ref="H5:H43">MMULT(逆行列係数!C5:AO43,'29'!G5:G43)</f>
        <v>2.0875447386226077E-5</v>
      </c>
      <c r="I5" s="77">
        <f t="shared" ref="I5:I38" si="2">C5+H5</f>
        <v>2.0875447386226077E-5</v>
      </c>
      <c r="J5" s="76">
        <f>分析係数表!G8</f>
        <v>0.12096774193548387</v>
      </c>
      <c r="K5" s="78">
        <f t="shared" ref="K5:K38" si="3">I5*J5</f>
        <v>2.5252557322047674E-6</v>
      </c>
      <c r="L5" s="79" t="s">
        <v>186</v>
      </c>
      <c r="M5" s="80" t="s">
        <v>186</v>
      </c>
      <c r="N5" s="81">
        <f>分析係数表!H8</f>
        <v>1.0105366169207868E-2</v>
      </c>
      <c r="O5" s="82">
        <f t="shared" ref="O5:O43" si="4">$M$44*N5</f>
        <v>4.7533480097124305E-2</v>
      </c>
      <c r="P5" s="76">
        <f>分析係数表!C8</f>
        <v>1.2703197330175442E-2</v>
      </c>
      <c r="Q5" s="82">
        <f t="shared" ref="Q5:Q38" si="5">O5*P5</f>
        <v>6.0382717746373699E-4</v>
      </c>
      <c r="R5" s="83">
        <f t="array" ref="R5:R43">MMULT(逆行列係数!C5:AO43,'29'!Q5:Q43)</f>
        <v>7.696311933866666E-4</v>
      </c>
      <c r="S5" s="84">
        <f t="shared" ref="S5:S38" si="6">I5+R5</f>
        <v>7.9050664077289271E-4</v>
      </c>
      <c r="T5" s="85">
        <f>分析係数表!F8</f>
        <v>0.45967741935483869</v>
      </c>
      <c r="U5" s="86">
        <f t="shared" ref="U5:U38" si="7">S5*T5</f>
        <v>3.6337805261334584E-4</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投入係数表!AE6</f>
        <v>0</v>
      </c>
      <c r="E6" s="77">
        <f t="shared" si="0"/>
        <v>0</v>
      </c>
      <c r="F6" s="76">
        <f>分析係数表!C9</f>
        <v>3.6231884057971064E-2</v>
      </c>
      <c r="G6" s="77">
        <f t="shared" si="1"/>
        <v>0</v>
      </c>
      <c r="H6" s="77">
        <v>2.1536683560375514E-5</v>
      </c>
      <c r="I6" s="77">
        <f t="shared" si="2"/>
        <v>2.1536683560375514E-5</v>
      </c>
      <c r="J6" s="76">
        <f>分析係数表!G9</f>
        <v>0.3125</v>
      </c>
      <c r="K6" s="78">
        <f t="shared" si="3"/>
        <v>6.7302136126173483E-6</v>
      </c>
      <c r="L6" s="79"/>
      <c r="M6" s="80"/>
      <c r="N6" s="81">
        <f>分析係数表!H9</f>
        <v>5.3491679763143819E-4</v>
      </c>
      <c r="O6" s="82">
        <f t="shared" si="4"/>
        <v>2.5161341536844625E-3</v>
      </c>
      <c r="P6" s="76">
        <f>分析係数表!C9</f>
        <v>3.6231884057971064E-2</v>
      </c>
      <c r="Q6" s="82">
        <f t="shared" si="5"/>
        <v>9.1164280930596585E-5</v>
      </c>
      <c r="R6" s="83">
        <v>1.0463783801264945E-4</v>
      </c>
      <c r="S6" s="84">
        <f t="shared" si="6"/>
        <v>1.2617452157302495E-4</v>
      </c>
      <c r="T6" s="85">
        <f>分析係数表!F9</f>
        <v>0.8125</v>
      </c>
      <c r="U6" s="86">
        <f t="shared" si="7"/>
        <v>1.0251679877808277E-4</v>
      </c>
      <c r="V6" s="87">
        <f>分析係数表!D9</f>
        <v>0</v>
      </c>
      <c r="W6" s="88">
        <f t="shared" si="8"/>
        <v>0</v>
      </c>
      <c r="X6" s="76">
        <f>分析係数表!E9</f>
        <v>0</v>
      </c>
      <c r="Y6" s="89">
        <f t="shared" si="9"/>
        <v>0</v>
      </c>
    </row>
    <row r="7" spans="1:25" x14ac:dyDescent="0.2">
      <c r="A7" s="6" t="s">
        <v>221</v>
      </c>
      <c r="B7" s="5" t="s">
        <v>267</v>
      </c>
      <c r="C7" s="90"/>
      <c r="D7" s="76">
        <f>投入係数表!AE7</f>
        <v>0</v>
      </c>
      <c r="E7" s="77">
        <f t="shared" si="0"/>
        <v>0</v>
      </c>
      <c r="F7" s="76">
        <f>分析係数表!C10</f>
        <v>0.26183431952662717</v>
      </c>
      <c r="G7" s="77">
        <f t="shared" si="1"/>
        <v>0</v>
      </c>
      <c r="H7" s="77">
        <v>4.0580938328310581E-5</v>
      </c>
      <c r="I7" s="77">
        <f t="shared" si="2"/>
        <v>4.0580938328310581E-5</v>
      </c>
      <c r="J7" s="76">
        <f>分析係数表!G10</f>
        <v>0.17889908256880735</v>
      </c>
      <c r="K7" s="78">
        <f t="shared" si="3"/>
        <v>7.2598926367161135E-6</v>
      </c>
      <c r="L7" s="79"/>
      <c r="M7" s="80"/>
      <c r="N7" s="81">
        <f>分析係数表!H10</f>
        <v>1.0159272513155222E-3</v>
      </c>
      <c r="O7" s="82">
        <f t="shared" si="4"/>
        <v>4.7787044004084754E-3</v>
      </c>
      <c r="P7" s="76">
        <f>分析係数表!C10</f>
        <v>0.26183431952662717</v>
      </c>
      <c r="Q7" s="82">
        <f t="shared" si="5"/>
        <v>1.2512288148998521E-3</v>
      </c>
      <c r="R7" s="83">
        <v>1.8765116955141016E-3</v>
      </c>
      <c r="S7" s="84">
        <f t="shared" si="6"/>
        <v>1.9170926338424122E-3</v>
      </c>
      <c r="T7" s="85">
        <f>分析係数表!F10</f>
        <v>0.51834862385321101</v>
      </c>
      <c r="U7" s="86">
        <f t="shared" si="7"/>
        <v>9.93722328551342E-4</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投入係数表!AE8</f>
        <v>0</v>
      </c>
      <c r="E8" s="77">
        <f t="shared" si="0"/>
        <v>0</v>
      </c>
      <c r="F8" s="76">
        <f>分析係数表!C11</f>
        <v>1.7921757268741234E-2</v>
      </c>
      <c r="G8" s="77">
        <f t="shared" si="1"/>
        <v>0</v>
      </c>
      <c r="H8" s="77">
        <v>3.0090348577664957E-3</v>
      </c>
      <c r="I8" s="77">
        <f t="shared" si="2"/>
        <v>3.0090348577664957E-3</v>
      </c>
      <c r="J8" s="76">
        <f>分析係数表!G11</f>
        <v>0.34197730956239869</v>
      </c>
      <c r="K8" s="78">
        <f t="shared" si="3"/>
        <v>1.0290216450384612E-3</v>
      </c>
      <c r="L8" s="79"/>
      <c r="M8" s="80"/>
      <c r="N8" s="81">
        <f>分析係数表!H11</f>
        <v>-1.6586567368416687E-5</v>
      </c>
      <c r="O8" s="82">
        <f t="shared" si="4"/>
        <v>-7.8019663680138366E-5</v>
      </c>
      <c r="P8" s="76">
        <f>分析係数表!C11</f>
        <v>1.7921757268741234E-2</v>
      </c>
      <c r="Q8" s="82">
        <f t="shared" si="5"/>
        <v>-1.3982494746642662E-6</v>
      </c>
      <c r="R8" s="83">
        <v>3.2910737818528405E-3</v>
      </c>
      <c r="S8" s="84">
        <f t="shared" si="6"/>
        <v>6.3001086396193362E-3</v>
      </c>
      <c r="T8" s="85">
        <f>分析係数表!F11</f>
        <v>0.56401944894651534</v>
      </c>
      <c r="U8" s="86">
        <f t="shared" si="7"/>
        <v>3.5533838032212784E-3</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投入係数表!AE9</f>
        <v>0</v>
      </c>
      <c r="E9" s="77">
        <f t="shared" si="0"/>
        <v>0</v>
      </c>
      <c r="F9" s="76">
        <f>分析係数表!C12</f>
        <v>0.1131360576170346</v>
      </c>
      <c r="G9" s="77">
        <f t="shared" si="1"/>
        <v>0</v>
      </c>
      <c r="H9" s="77">
        <v>5.1076122115873931E-4</v>
      </c>
      <c r="I9" s="77">
        <f t="shared" si="2"/>
        <v>5.1076122115873931E-4</v>
      </c>
      <c r="J9" s="76">
        <f>分析係数表!G12</f>
        <v>0.13242034500958361</v>
      </c>
      <c r="K9" s="78">
        <f t="shared" si="3"/>
        <v>6.7635177123356494E-5</v>
      </c>
      <c r="L9" s="79"/>
      <c r="M9" s="80"/>
      <c r="N9" s="81">
        <f>分析係数表!H12</f>
        <v>8.227352078918887E-2</v>
      </c>
      <c r="O9" s="82">
        <f t="shared" si="4"/>
        <v>0.38699703676940633</v>
      </c>
      <c r="P9" s="76">
        <f>分析係数表!C12</f>
        <v>0.1131360576170346</v>
      </c>
      <c r="Q9" s="82">
        <f t="shared" si="5"/>
        <v>4.3783319049565214E-2</v>
      </c>
      <c r="R9" s="83">
        <v>4.8870259735375558E-2</v>
      </c>
      <c r="S9" s="84">
        <f t="shared" si="6"/>
        <v>4.9381020956534301E-2</v>
      </c>
      <c r="T9" s="85">
        <f>分析係数表!F12</f>
        <v>0.36784355120975581</v>
      </c>
      <c r="U9" s="86">
        <f t="shared" si="7"/>
        <v>1.8164490111014949E-2</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投入係数表!AE10</f>
        <v>2.3197550338684236E-5</v>
      </c>
      <c r="E10" s="77">
        <f t="shared" si="0"/>
        <v>2.3197550338684234E-3</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6.1030881913788235E-2</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投入係数表!AE11</f>
        <v>3.247657047415793E-4</v>
      </c>
      <c r="E11" s="77">
        <f t="shared" si="0"/>
        <v>3.2476570474157931E-2</v>
      </c>
      <c r="F11" s="76">
        <f>分析係数表!C14</f>
        <v>0.20006209251785156</v>
      </c>
      <c r="G11" s="77">
        <f t="shared" si="1"/>
        <v>6.4973306468635106E-3</v>
      </c>
      <c r="H11" s="77">
        <v>4.0775555823435561E-2</v>
      </c>
      <c r="I11" s="77">
        <f t="shared" si="2"/>
        <v>4.0775555823435561E-2</v>
      </c>
      <c r="J11" s="76">
        <f>分析係数表!G14</f>
        <v>0.15826840914802714</v>
      </c>
      <c r="K11" s="78">
        <f t="shared" si="3"/>
        <v>6.4534823523017199E-3</v>
      </c>
      <c r="L11" s="79"/>
      <c r="M11" s="80"/>
      <c r="N11" s="81">
        <f>分析係数表!H14</f>
        <v>1.0573936697365637E-3</v>
      </c>
      <c r="O11" s="82">
        <f t="shared" si="4"/>
        <v>4.9737535596088202E-3</v>
      </c>
      <c r="P11" s="76">
        <f>分析係数表!C14</f>
        <v>0.20006209251785156</v>
      </c>
      <c r="Q11" s="82">
        <f t="shared" si="5"/>
        <v>9.950595448034534E-4</v>
      </c>
      <c r="R11" s="83">
        <v>4.7558213708409998E-3</v>
      </c>
      <c r="S11" s="84">
        <f t="shared" si="6"/>
        <v>4.5531377194276558E-2</v>
      </c>
      <c r="T11" s="85">
        <f>分析係数表!F14</f>
        <v>0.29957275697411412</v>
      </c>
      <c r="U11" s="86">
        <f t="shared" si="7"/>
        <v>1.3639960194917733E-2</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投入係数表!AE12</f>
        <v>2.3197550338684236E-5</v>
      </c>
      <c r="E12" s="77">
        <f t="shared" si="0"/>
        <v>2.3197550338684234E-3</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3.5576966638143095E-2</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投入係数表!AE13</f>
        <v>3.4796325508026351E-4</v>
      </c>
      <c r="E13" s="77">
        <f t="shared" si="0"/>
        <v>3.4796325508026353E-2</v>
      </c>
      <c r="F13" s="76">
        <f>分析係数表!C16</f>
        <v>4.6443435489973539E-2</v>
      </c>
      <c r="G13" s="77">
        <f t="shared" si="1"/>
        <v>1.6160608990201427E-3</v>
      </c>
      <c r="H13" s="77">
        <v>4.1349781431988886E-3</v>
      </c>
      <c r="I13" s="77">
        <f t="shared" si="2"/>
        <v>4.1349781431988886E-3</v>
      </c>
      <c r="J13" s="76">
        <f>分析係数表!G16</f>
        <v>3.3687125057683433E-2</v>
      </c>
      <c r="K13" s="78">
        <f t="shared" si="3"/>
        <v>1.3929552582072859E-4</v>
      </c>
      <c r="L13" s="79"/>
      <c r="M13" s="80"/>
      <c r="N13" s="81">
        <f>分析係数表!H16</f>
        <v>1.5193295709469685E-2</v>
      </c>
      <c r="O13" s="82">
        <f t="shared" si="4"/>
        <v>7.146601193100674E-2</v>
      </c>
      <c r="P13" s="76">
        <f>分析係数表!C16</f>
        <v>4.6443435489973539E-2</v>
      </c>
      <c r="Q13" s="82">
        <f t="shared" si="5"/>
        <v>3.3191271148433907E-3</v>
      </c>
      <c r="R13" s="83">
        <v>5.2677909830777967E-3</v>
      </c>
      <c r="S13" s="84">
        <f t="shared" si="6"/>
        <v>9.4027691262766853E-3</v>
      </c>
      <c r="T13" s="85">
        <f>分析係数表!F16</f>
        <v>0.28887863405629904</v>
      </c>
      <c r="U13" s="86">
        <f t="shared" si="7"/>
        <v>2.7162591015455493E-3</v>
      </c>
      <c r="V13" s="87">
        <f>分析係数表!D16</f>
        <v>0</v>
      </c>
      <c r="W13" s="88">
        <f t="shared" si="8"/>
        <v>0</v>
      </c>
      <c r="X13" s="76">
        <f>分析係数表!E16</f>
        <v>0</v>
      </c>
      <c r="Y13" s="89">
        <f t="shared" si="9"/>
        <v>0</v>
      </c>
    </row>
    <row r="14" spans="1:25" x14ac:dyDescent="0.2">
      <c r="A14" s="6" t="s">
        <v>2</v>
      </c>
      <c r="B14" s="5" t="s">
        <v>365</v>
      </c>
      <c r="C14" s="90"/>
      <c r="D14" s="76">
        <f>投入係数表!AE14</f>
        <v>4.6395100677368468E-4</v>
      </c>
      <c r="E14" s="77">
        <f t="shared" si="0"/>
        <v>4.6395100677368468E-2</v>
      </c>
      <c r="F14" s="76">
        <f>分析係数表!C17</f>
        <v>4.6514856984171016E-2</v>
      </c>
      <c r="G14" s="77">
        <f t="shared" si="1"/>
        <v>2.1580614727740102E-3</v>
      </c>
      <c r="H14" s="77">
        <v>4.3156012123697785E-3</v>
      </c>
      <c r="I14" s="77">
        <f t="shared" si="2"/>
        <v>4.3156012123697785E-3</v>
      </c>
      <c r="J14" s="76">
        <f>分析係数表!G17</f>
        <v>0.21533442088091354</v>
      </c>
      <c r="K14" s="78">
        <f t="shared" si="3"/>
        <v>9.2929748781861465E-4</v>
      </c>
      <c r="L14" s="79"/>
      <c r="M14" s="80"/>
      <c r="N14" s="81">
        <f>分析係数表!H17</f>
        <v>2.6953171973677116E-3</v>
      </c>
      <c r="O14" s="82">
        <f t="shared" si="4"/>
        <v>1.2678195348022484E-2</v>
      </c>
      <c r="P14" s="76">
        <f>分析係数表!C17</f>
        <v>4.6514856984171016E-2</v>
      </c>
      <c r="Q14" s="82">
        <f t="shared" si="5"/>
        <v>5.8972444343064812E-4</v>
      </c>
      <c r="R14" s="83">
        <v>9.9955720914981908E-4</v>
      </c>
      <c r="S14" s="84">
        <f t="shared" si="6"/>
        <v>5.3151584215195974E-3</v>
      </c>
      <c r="T14" s="85">
        <f>分析係数表!F17</f>
        <v>0.33325565136331858</v>
      </c>
      <c r="U14" s="86">
        <f t="shared" si="7"/>
        <v>1.7713065818627416E-3</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投入係数表!AE15</f>
        <v>6.9592651016052705E-5</v>
      </c>
      <c r="E15" s="77">
        <f t="shared" si="0"/>
        <v>6.9592651016052703E-3</v>
      </c>
      <c r="F15" s="76">
        <f>分析係数表!C18</f>
        <v>0.85217062328572779</v>
      </c>
      <c r="G15" s="77">
        <f t="shared" si="1"/>
        <v>5.9304812792455768E-3</v>
      </c>
      <c r="H15" s="77">
        <v>5.8476905843050875E-2</v>
      </c>
      <c r="I15" s="77">
        <f t="shared" si="2"/>
        <v>5.8476905843050875E-2</v>
      </c>
      <c r="J15" s="76">
        <f>分析係数表!G18</f>
        <v>0.21571921623052903</v>
      </c>
      <c r="K15" s="78">
        <f t="shared" si="3"/>
        <v>1.2614592296049379E-2</v>
      </c>
      <c r="L15" s="79"/>
      <c r="M15" s="80"/>
      <c r="N15" s="81">
        <f>分析係数表!H18</f>
        <v>4.022242586841047E-4</v>
      </c>
      <c r="O15" s="82">
        <f t="shared" si="4"/>
        <v>1.8919768442433556E-3</v>
      </c>
      <c r="P15" s="76">
        <f>分析係数表!C18</f>
        <v>0.85217062328572779</v>
      </c>
      <c r="Q15" s="82">
        <f t="shared" si="5"/>
        <v>1.6122870866010248E-3</v>
      </c>
      <c r="R15" s="83">
        <v>4.1101014298864846E-3</v>
      </c>
      <c r="S15" s="84">
        <f t="shared" si="6"/>
        <v>6.2587007272937353E-2</v>
      </c>
      <c r="T15" s="85">
        <f>分析係数表!F18</f>
        <v>0.45957889739047864</v>
      </c>
      <c r="U15" s="86">
        <f t="shared" si="7"/>
        <v>2.8763667793466417E-2</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投入係数表!AE16</f>
        <v>0</v>
      </c>
      <c r="E16" s="77">
        <f t="shared" si="0"/>
        <v>0</v>
      </c>
      <c r="F16" s="76">
        <f>分析係数表!C19</f>
        <v>5.907451152740395E-2</v>
      </c>
      <c r="G16" s="77">
        <f t="shared" si="1"/>
        <v>0</v>
      </c>
      <c r="H16" s="77">
        <v>1.645894036293208E-3</v>
      </c>
      <c r="I16" s="77">
        <f t="shared" si="2"/>
        <v>1.645894036293208E-3</v>
      </c>
      <c r="J16" s="76">
        <f>分析係数表!G19</f>
        <v>5.7619514930604236E-2</v>
      </c>
      <c r="K16" s="78">
        <f t="shared" si="3"/>
        <v>9.4835615998388971E-5</v>
      </c>
      <c r="L16" s="79"/>
      <c r="M16" s="80"/>
      <c r="N16" s="81">
        <f>分析係数表!H19</f>
        <v>-1.036660460526043E-4</v>
      </c>
      <c r="O16" s="82">
        <f t="shared" si="4"/>
        <v>-4.876228980008648E-4</v>
      </c>
      <c r="P16" s="76">
        <f>分析係数表!C19</f>
        <v>5.907451152740395E-2</v>
      </c>
      <c r="Q16" s="82">
        <f t="shared" si="5"/>
        <v>-2.880608450897821E-5</v>
      </c>
      <c r="R16" s="83">
        <v>7.1919487406571647E-5</v>
      </c>
      <c r="S16" s="84">
        <f t="shared" si="6"/>
        <v>1.7178135236997796E-3</v>
      </c>
      <c r="T16" s="85">
        <f>分析係数表!F19</f>
        <v>0.24001121547735876</v>
      </c>
      <c r="U16" s="86">
        <f t="shared" si="7"/>
        <v>4.1229451178662876E-4</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投入係数表!AE17</f>
        <v>0</v>
      </c>
      <c r="E17" s="77">
        <f t="shared" si="0"/>
        <v>0</v>
      </c>
      <c r="F17" s="76">
        <f>分析係数表!C20</f>
        <v>0.1238117647058824</v>
      </c>
      <c r="G17" s="77">
        <f t="shared" si="1"/>
        <v>0</v>
      </c>
      <c r="H17" s="77">
        <v>1.5212240089999671E-3</v>
      </c>
      <c r="I17" s="77">
        <f t="shared" si="2"/>
        <v>1.5212240089999671E-3</v>
      </c>
      <c r="J17" s="76">
        <f>分析係数表!G20</f>
        <v>0.1000078622533218</v>
      </c>
      <c r="K17" s="78">
        <f t="shared" si="3"/>
        <v>1.5213436114851466E-4</v>
      </c>
      <c r="L17" s="79"/>
      <c r="M17" s="80"/>
      <c r="N17" s="81">
        <f>分析係数表!H20</f>
        <v>5.0174366289460479E-4</v>
      </c>
      <c r="O17" s="82">
        <f t="shared" si="4"/>
        <v>2.3600948263241858E-3</v>
      </c>
      <c r="P17" s="76">
        <f>分析係数表!C20</f>
        <v>0.1238117647058824</v>
      </c>
      <c r="Q17" s="82">
        <f t="shared" si="5"/>
        <v>2.9220750532042049E-4</v>
      </c>
      <c r="R17" s="83">
        <v>5.3853939972276811E-4</v>
      </c>
      <c r="S17" s="84">
        <f t="shared" si="6"/>
        <v>2.0597634087227354E-3</v>
      </c>
      <c r="T17" s="85">
        <f>分析係数表!F20</f>
        <v>0.22289488167308752</v>
      </c>
      <c r="U17" s="86">
        <f t="shared" si="7"/>
        <v>4.5911072126180949E-4</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投入係数表!AE18</f>
        <v>2.7837060406421082E-4</v>
      </c>
      <c r="E18" s="77">
        <f t="shared" si="0"/>
        <v>2.7837060406421081E-2</v>
      </c>
      <c r="F18" s="76">
        <f>分析係数表!C21</f>
        <v>0.10123797610317908</v>
      </c>
      <c r="G18" s="77">
        <f t="shared" si="1"/>
        <v>2.8181676562080101E-3</v>
      </c>
      <c r="H18" s="77">
        <v>1.265176132448423E-2</v>
      </c>
      <c r="I18" s="77">
        <f t="shared" si="2"/>
        <v>1.265176132448423E-2</v>
      </c>
      <c r="J18" s="76">
        <f>分析係数表!G21</f>
        <v>0.28509532062391679</v>
      </c>
      <c r="K18" s="78">
        <f t="shared" si="3"/>
        <v>3.6069579512611021E-3</v>
      </c>
      <c r="L18" s="79"/>
      <c r="M18" s="80"/>
      <c r="N18" s="81">
        <f>分析係数表!H21</f>
        <v>8.3762165210504269E-4</v>
      </c>
      <c r="O18" s="82">
        <f t="shared" si="4"/>
        <v>3.9399930158469871E-3</v>
      </c>
      <c r="P18" s="76">
        <f>分析係数表!C21</f>
        <v>0.10123797610317908</v>
      </c>
      <c r="Q18" s="82">
        <f t="shared" si="5"/>
        <v>3.9887691878500976E-4</v>
      </c>
      <c r="R18" s="83">
        <v>9.111916048250415E-4</v>
      </c>
      <c r="S18" s="84">
        <f t="shared" si="6"/>
        <v>1.3562952929309272E-2</v>
      </c>
      <c r="T18" s="85">
        <f>分析係数表!F21</f>
        <v>0.42576545349508954</v>
      </c>
      <c r="U18" s="86">
        <f t="shared" si="7"/>
        <v>5.7746368046799152E-3</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投入係数表!AE19</f>
        <v>0</v>
      </c>
      <c r="E19" s="77">
        <f t="shared" si="0"/>
        <v>0</v>
      </c>
      <c r="F19" s="76">
        <f>分析係数表!C22</f>
        <v>0.18558159091777837</v>
      </c>
      <c r="G19" s="77">
        <f t="shared" si="1"/>
        <v>0</v>
      </c>
      <c r="H19" s="77">
        <v>3.1905703091816198E-3</v>
      </c>
      <c r="I19" s="77">
        <f t="shared" si="2"/>
        <v>3.1905703091816198E-3</v>
      </c>
      <c r="J19" s="76">
        <f>分析係数表!G22</f>
        <v>0.19466002478672587</v>
      </c>
      <c r="K19" s="78">
        <f t="shared" si="3"/>
        <v>6.2107649546908571E-4</v>
      </c>
      <c r="L19" s="79"/>
      <c r="M19" s="80"/>
      <c r="N19" s="81">
        <f>分析係数表!H22</f>
        <v>4.1466418421041717E-5</v>
      </c>
      <c r="O19" s="82">
        <f t="shared" si="4"/>
        <v>1.9504915920034592E-4</v>
      </c>
      <c r="P19" s="76">
        <f>分析係数表!C22</f>
        <v>0.18558159091777837</v>
      </c>
      <c r="Q19" s="82">
        <f t="shared" si="5"/>
        <v>3.6197533271575226E-5</v>
      </c>
      <c r="R19" s="83">
        <v>3.3027517722223254E-4</v>
      </c>
      <c r="S19" s="84">
        <f t="shared" si="6"/>
        <v>3.5208454864038524E-3</v>
      </c>
      <c r="T19" s="85">
        <f>分析係数表!F22</f>
        <v>0.41305594660826944</v>
      </c>
      <c r="U19" s="86">
        <f t="shared" si="7"/>
        <v>1.4543061652479961E-3</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1.1702949552020754E-4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投入係数表!AE21</f>
        <v>0</v>
      </c>
      <c r="E21" s="77">
        <f t="shared" si="0"/>
        <v>0</v>
      </c>
      <c r="F21" s="76">
        <f>分析係数表!C24</f>
        <v>0.34092150792205422</v>
      </c>
      <c r="G21" s="77">
        <f t="shared" si="1"/>
        <v>0</v>
      </c>
      <c r="H21" s="77">
        <v>2.3983618333429202E-3</v>
      </c>
      <c r="I21" s="77">
        <f t="shared" si="2"/>
        <v>2.3983618333429202E-3</v>
      </c>
      <c r="J21" s="76">
        <f>分析係数表!G24</f>
        <v>0.20813165537270087</v>
      </c>
      <c r="K21" s="78">
        <f t="shared" si="3"/>
        <v>4.9917501855636774E-4</v>
      </c>
      <c r="L21" s="79"/>
      <c r="M21" s="80"/>
      <c r="N21" s="81">
        <f>分析係数表!H24</f>
        <v>3.0270485447360455E-4</v>
      </c>
      <c r="O21" s="82">
        <f t="shared" si="4"/>
        <v>1.4238588621625253E-3</v>
      </c>
      <c r="P21" s="76">
        <f>分析係数表!C24</f>
        <v>0.34092150792205422</v>
      </c>
      <c r="Q21" s="82">
        <f t="shared" si="5"/>
        <v>4.8542411035662849E-4</v>
      </c>
      <c r="R21" s="83">
        <v>1.6521359912713026E-3</v>
      </c>
      <c r="S21" s="84">
        <f t="shared" si="6"/>
        <v>4.0504978246142225E-3</v>
      </c>
      <c r="T21" s="85">
        <f>分析係数表!F24</f>
        <v>0.39206195546950628</v>
      </c>
      <c r="U21" s="86">
        <f t="shared" si="7"/>
        <v>1.5880460977432333E-3</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投入係数表!AE22</f>
        <v>0</v>
      </c>
      <c r="E22" s="77">
        <f t="shared" si="0"/>
        <v>0</v>
      </c>
      <c r="F22" s="76">
        <f>分析係数表!C25</f>
        <v>1.146867511126326E-2</v>
      </c>
      <c r="G22" s="77">
        <f t="shared" si="1"/>
        <v>0</v>
      </c>
      <c r="H22" s="77">
        <v>1.8455109362726794E-4</v>
      </c>
      <c r="I22" s="77">
        <f t="shared" si="2"/>
        <v>1.8455109362726794E-4</v>
      </c>
      <c r="J22" s="76">
        <f>分析係数表!G25</f>
        <v>0.19668246445497631</v>
      </c>
      <c r="K22" s="78">
        <f t="shared" si="3"/>
        <v>3.6297963912472134E-5</v>
      </c>
      <c r="L22" s="79"/>
      <c r="M22" s="80"/>
      <c r="N22" s="81">
        <f>分析係数表!H25</f>
        <v>4.6442388631566723E-4</v>
      </c>
      <c r="O22" s="82">
        <f t="shared" si="4"/>
        <v>2.1845505830438744E-3</v>
      </c>
      <c r="P22" s="76">
        <f>分析係数表!C25</f>
        <v>1.146867511126326E-2</v>
      </c>
      <c r="Q22" s="82">
        <f t="shared" si="5"/>
        <v>2.5053900901050926E-5</v>
      </c>
      <c r="R22" s="83">
        <v>5.9616709579964136E-5</v>
      </c>
      <c r="S22" s="84">
        <f t="shared" si="6"/>
        <v>2.4416780320723206E-4</v>
      </c>
      <c r="T22" s="85">
        <f>分析係数表!F25</f>
        <v>0.34834123222748814</v>
      </c>
      <c r="U22" s="86">
        <f t="shared" si="7"/>
        <v>8.5053713439486051E-5</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投入係数表!AE23</f>
        <v>0</v>
      </c>
      <c r="E23" s="77">
        <f t="shared" si="0"/>
        <v>0</v>
      </c>
      <c r="F23" s="76">
        <f>分析係数表!C26</f>
        <v>9.1946569835300251E-2</v>
      </c>
      <c r="G23" s="77">
        <f t="shared" si="1"/>
        <v>0</v>
      </c>
      <c r="H23" s="77">
        <v>1.5140988998765008E-3</v>
      </c>
      <c r="I23" s="77">
        <f t="shared" si="2"/>
        <v>1.5140988998765008E-3</v>
      </c>
      <c r="J23" s="76">
        <f>分析係数表!G26</f>
        <v>0.19627813403747013</v>
      </c>
      <c r="K23" s="78">
        <f t="shared" si="3"/>
        <v>2.9718450681594591E-4</v>
      </c>
      <c r="L23" s="79"/>
      <c r="M23" s="80"/>
      <c r="N23" s="81">
        <f>分析係数表!H26</f>
        <v>9.5289829531553863E-3</v>
      </c>
      <c r="O23" s="82">
        <f t="shared" si="4"/>
        <v>4.482229678423949E-2</v>
      </c>
      <c r="P23" s="76">
        <f>分析係数表!C26</f>
        <v>9.1946569835300251E-2</v>
      </c>
      <c r="Q23" s="82">
        <f t="shared" si="5"/>
        <v>4.1212564414506306E-3</v>
      </c>
      <c r="R23" s="83">
        <v>4.3021112964149117E-3</v>
      </c>
      <c r="S23" s="84">
        <f t="shared" si="6"/>
        <v>5.8162101962914124E-3</v>
      </c>
      <c r="T23" s="85">
        <f>分析係数表!F26</f>
        <v>0.33471645919778698</v>
      </c>
      <c r="U23" s="86">
        <f t="shared" si="7"/>
        <v>1.9467812828527272E-3</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投入係数表!AE24</f>
        <v>6.9592651016052705E-5</v>
      </c>
      <c r="E24" s="77">
        <f t="shared" si="0"/>
        <v>6.9592651016052703E-3</v>
      </c>
      <c r="F24" s="76">
        <f>分析係数表!C27</f>
        <v>2.4623475974181241E-2</v>
      </c>
      <c r="G24" s="77">
        <f t="shared" si="1"/>
        <v>1.7136129702733535E-4</v>
      </c>
      <c r="H24" s="77">
        <v>2.7507481925889173E-4</v>
      </c>
      <c r="I24" s="77">
        <f t="shared" si="2"/>
        <v>2.7507481925889173E-4</v>
      </c>
      <c r="J24" s="76">
        <f>分析係数表!G27</f>
        <v>0.16949152542372881</v>
      </c>
      <c r="K24" s="78">
        <f t="shared" si="3"/>
        <v>4.6622850721846052E-5</v>
      </c>
      <c r="L24" s="79"/>
      <c r="M24" s="80"/>
      <c r="N24" s="81">
        <f>分析係数表!H27</f>
        <v>1.0092926243681554E-2</v>
      </c>
      <c r="O24" s="82">
        <f t="shared" si="4"/>
        <v>4.7474965349364198E-2</v>
      </c>
      <c r="P24" s="76">
        <f>分析係数表!C27</f>
        <v>2.4623475974181241E-2</v>
      </c>
      <c r="Q24" s="82">
        <f t="shared" si="5"/>
        <v>1.1689986686551563E-3</v>
      </c>
      <c r="R24" s="83">
        <v>1.1811694295108899E-3</v>
      </c>
      <c r="S24" s="84">
        <f t="shared" si="6"/>
        <v>1.4562442487697817E-3</v>
      </c>
      <c r="T24" s="85">
        <f>分析係数表!F27</f>
        <v>0.31826741996233521</v>
      </c>
      <c r="U24" s="86">
        <f t="shared" si="7"/>
        <v>4.6347509989094743E-4</v>
      </c>
      <c r="V24" s="87">
        <f>分析係数表!D27</f>
        <v>0</v>
      </c>
      <c r="W24" s="88">
        <f t="shared" si="8"/>
        <v>0</v>
      </c>
      <c r="X24" s="76">
        <f>分析係数表!E27</f>
        <v>0</v>
      </c>
      <c r="Y24" s="89">
        <f t="shared" si="9"/>
        <v>0</v>
      </c>
    </row>
    <row r="25" spans="1:25" x14ac:dyDescent="0.2">
      <c r="A25" s="6" t="s">
        <v>13</v>
      </c>
      <c r="B25" s="5" t="s">
        <v>192</v>
      </c>
      <c r="C25" s="90"/>
      <c r="D25" s="76">
        <f>投入係数表!AE25</f>
        <v>0</v>
      </c>
      <c r="E25" s="77">
        <f t="shared" si="0"/>
        <v>0</v>
      </c>
      <c r="F25" s="76">
        <f>分析係数表!C28</f>
        <v>0.10144304574762053</v>
      </c>
      <c r="G25" s="77">
        <f t="shared" si="1"/>
        <v>0</v>
      </c>
      <c r="H25" s="77">
        <v>3.6395435612665457E-3</v>
      </c>
      <c r="I25" s="77">
        <f t="shared" si="2"/>
        <v>3.6395435612665457E-3</v>
      </c>
      <c r="J25" s="76">
        <f>分析係数表!G28</f>
        <v>0.12483493265252223</v>
      </c>
      <c r="K25" s="78">
        <f t="shared" si="3"/>
        <v>4.5434217535663014E-4</v>
      </c>
      <c r="L25" s="79"/>
      <c r="M25" s="80"/>
      <c r="N25" s="81">
        <f>分析係数表!H28</f>
        <v>1.8805020753942421E-2</v>
      </c>
      <c r="O25" s="82">
        <f t="shared" si="4"/>
        <v>8.8454793697356884E-2</v>
      </c>
      <c r="P25" s="76">
        <f>分析係数表!C28</f>
        <v>0.10144304574762053</v>
      </c>
      <c r="Q25" s="82">
        <f t="shared" si="5"/>
        <v>8.9731236836373112E-3</v>
      </c>
      <c r="R25" s="83">
        <v>9.7647457246607412E-3</v>
      </c>
      <c r="S25" s="84">
        <f t="shared" si="6"/>
        <v>1.3404289285927287E-2</v>
      </c>
      <c r="T25" s="85">
        <f>分析係数表!F28</f>
        <v>0.21348710273791707</v>
      </c>
      <c r="U25" s="86">
        <f t="shared" si="7"/>
        <v>2.8616428839135198E-3</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投入係数表!AE26</f>
        <v>6.9592651016052705E-5</v>
      </c>
      <c r="E26" s="77">
        <f t="shared" si="0"/>
        <v>6.9592651016052703E-3</v>
      </c>
      <c r="F26" s="76">
        <f>分析係数表!C29</f>
        <v>0.10401376146788988</v>
      </c>
      <c r="G26" s="77">
        <f t="shared" si="1"/>
        <v>7.2385934027018094E-4</v>
      </c>
      <c r="H26" s="77">
        <v>9.5750112918520144E-3</v>
      </c>
      <c r="I26" s="77">
        <f t="shared" si="2"/>
        <v>9.5750112918520144E-3</v>
      </c>
      <c r="J26" s="76">
        <f>分析係数表!G29</f>
        <v>0.26193840067815766</v>
      </c>
      <c r="K26" s="78">
        <f t="shared" si="3"/>
        <v>2.5080631442630169E-3</v>
      </c>
      <c r="L26" s="79"/>
      <c r="M26" s="80"/>
      <c r="N26" s="81">
        <f>分析係数表!H29</f>
        <v>9.1640784710502205E-3</v>
      </c>
      <c r="O26" s="82">
        <f t="shared" si="4"/>
        <v>4.310586418327645E-2</v>
      </c>
      <c r="P26" s="76">
        <f>分析係数表!C29</f>
        <v>0.10401376146788988</v>
      </c>
      <c r="Q26" s="82">
        <f t="shared" si="5"/>
        <v>4.4836030750265744E-3</v>
      </c>
      <c r="R26" s="83">
        <v>6.2206999803721434E-3</v>
      </c>
      <c r="S26" s="84">
        <f t="shared" si="6"/>
        <v>1.5795711272224157E-2</v>
      </c>
      <c r="T26" s="85">
        <f>分析係数表!F29</f>
        <v>0.46764622774795139</v>
      </c>
      <c r="U26" s="86">
        <f t="shared" si="7"/>
        <v>7.3868047910514208E-3</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投入係数表!AE27</f>
        <v>8.606291175651851E-3</v>
      </c>
      <c r="E27" s="77">
        <f t="shared" si="0"/>
        <v>0.86062911756518512</v>
      </c>
      <c r="F27" s="76">
        <f>分析係数表!C30</f>
        <v>1</v>
      </c>
      <c r="G27" s="77">
        <f t="shared" si="1"/>
        <v>0.86062911756518512</v>
      </c>
      <c r="H27" s="77">
        <v>0.89853811982281218</v>
      </c>
      <c r="I27" s="77">
        <f t="shared" si="2"/>
        <v>0.89853811982281218</v>
      </c>
      <c r="J27" s="76">
        <f>分析係数表!G30</f>
        <v>0.34450655250415957</v>
      </c>
      <c r="K27" s="78">
        <f t="shared" si="3"/>
        <v>0.30955226995372648</v>
      </c>
      <c r="L27" s="79"/>
      <c r="M27" s="80"/>
      <c r="N27" s="81">
        <f>分析係数表!H30</f>
        <v>0</v>
      </c>
      <c r="O27" s="82">
        <f t="shared" si="4"/>
        <v>0</v>
      </c>
      <c r="P27" s="76">
        <f>分析係数表!C30</f>
        <v>1</v>
      </c>
      <c r="Q27" s="82">
        <f t="shared" si="5"/>
        <v>0</v>
      </c>
      <c r="R27" s="83">
        <v>1.7785914971193278E-2</v>
      </c>
      <c r="S27" s="84">
        <f t="shared" si="6"/>
        <v>0.91632403479400548</v>
      </c>
      <c r="T27" s="85">
        <f>分析係数表!F30</f>
        <v>0.44048531528668372</v>
      </c>
      <c r="U27" s="86">
        <f t="shared" si="7"/>
        <v>0.40362728137100362</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投入係数表!AE28</f>
        <v>4.4075345643500045E-3</v>
      </c>
      <c r="E28" s="77">
        <f t="shared" si="0"/>
        <v>0.44075345643500047</v>
      </c>
      <c r="F28" s="76">
        <f>分析係数表!C31</f>
        <v>0.93997640825324391</v>
      </c>
      <c r="G28" s="77">
        <f t="shared" si="1"/>
        <v>0.41429785090497434</v>
      </c>
      <c r="H28" s="77">
        <v>0.51550209305766825</v>
      </c>
      <c r="I28" s="77">
        <f t="shared" si="2"/>
        <v>0.51550209305766825</v>
      </c>
      <c r="J28" s="76">
        <f>分析係数表!G31</f>
        <v>7.0890110114609078E-2</v>
      </c>
      <c r="K28" s="78">
        <f t="shared" si="3"/>
        <v>3.6544000141169555E-2</v>
      </c>
      <c r="L28" s="79"/>
      <c r="M28" s="80"/>
      <c r="N28" s="81">
        <f>分析係数表!H31</f>
        <v>0.11755729622365327</v>
      </c>
      <c r="O28" s="82">
        <f t="shared" si="4"/>
        <v>0.55296436633298063</v>
      </c>
      <c r="P28" s="76">
        <f>分析係数表!C31</f>
        <v>0.93997640825324391</v>
      </c>
      <c r="Q28" s="82">
        <f t="shared" si="5"/>
        <v>0.5197734589577061</v>
      </c>
      <c r="R28" s="83">
        <v>0.59943362917241549</v>
      </c>
      <c r="S28" s="84">
        <f t="shared" si="6"/>
        <v>1.1149357222300837</v>
      </c>
      <c r="T28" s="85">
        <f>分析係数表!F31</f>
        <v>0.34466485525751295</v>
      </c>
      <c r="U28" s="86">
        <f t="shared" si="7"/>
        <v>0.38427915932386247</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投入係数表!AE29</f>
        <v>4.6395100677368468E-4</v>
      </c>
      <c r="E29" s="77">
        <f t="shared" si="0"/>
        <v>4.6395100677368468E-2</v>
      </c>
      <c r="F29" s="76">
        <f>分析係数表!C32</f>
        <v>1</v>
      </c>
      <c r="G29" s="77">
        <f t="shared" si="1"/>
        <v>4.6395100677368468E-2</v>
      </c>
      <c r="H29" s="77">
        <v>6.0777896579405487E-2</v>
      </c>
      <c r="I29" s="77">
        <f t="shared" si="2"/>
        <v>6.0777896579405487E-2</v>
      </c>
      <c r="J29" s="76">
        <f>分析係数表!G32</f>
        <v>0.14022787028921999</v>
      </c>
      <c r="K29" s="78">
        <f t="shared" si="3"/>
        <v>8.5227549979884996E-3</v>
      </c>
      <c r="L29" s="79"/>
      <c r="M29" s="80"/>
      <c r="N29" s="81">
        <f>分析係数表!H32</f>
        <v>5.7721254442090076E-3</v>
      </c>
      <c r="O29" s="82">
        <f t="shared" si="4"/>
        <v>2.7150842960688155E-2</v>
      </c>
      <c r="P29" s="76">
        <f>分析係数表!C32</f>
        <v>1</v>
      </c>
      <c r="Q29" s="82">
        <f t="shared" si="5"/>
        <v>2.7150842960688155E-2</v>
      </c>
      <c r="R29" s="83">
        <v>3.5509164665620034E-2</v>
      </c>
      <c r="S29" s="84">
        <f t="shared" si="6"/>
        <v>9.6287061245025521E-2</v>
      </c>
      <c r="T29" s="85">
        <f>分析係数表!F32</f>
        <v>0.48261758691206547</v>
      </c>
      <c r="U29" s="86">
        <f t="shared" si="7"/>
        <v>4.6469829148928478E-2</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投入係数表!AE30</f>
        <v>0</v>
      </c>
      <c r="E30" s="77">
        <f t="shared" si="0"/>
        <v>0</v>
      </c>
      <c r="F30" s="76">
        <f>分析係数表!C33</f>
        <v>0.67109402306885713</v>
      </c>
      <c r="G30" s="77">
        <f t="shared" si="1"/>
        <v>0</v>
      </c>
      <c r="H30" s="77">
        <v>1.4448421563183966E-2</v>
      </c>
      <c r="I30" s="77">
        <f t="shared" si="2"/>
        <v>1.4448421563183966E-2</v>
      </c>
      <c r="J30" s="76">
        <f>分析係数表!G33</f>
        <v>0.50883575883575882</v>
      </c>
      <c r="K30" s="78">
        <f t="shared" si="3"/>
        <v>7.3518735500816539E-3</v>
      </c>
      <c r="L30" s="79"/>
      <c r="M30" s="80"/>
      <c r="N30" s="81">
        <f>分析係数表!H33</f>
        <v>8.6664814499977198E-4</v>
      </c>
      <c r="O30" s="82">
        <f t="shared" si="4"/>
        <v>4.0765274272872298E-3</v>
      </c>
      <c r="P30" s="76">
        <f>分析係数表!C33</f>
        <v>0.67109402306885713</v>
      </c>
      <c r="Q30" s="82">
        <f t="shared" si="5"/>
        <v>2.7357331913287252E-3</v>
      </c>
      <c r="R30" s="83">
        <v>1.1844594125866999E-2</v>
      </c>
      <c r="S30" s="84">
        <f t="shared" si="6"/>
        <v>2.6293015689050965E-2</v>
      </c>
      <c r="T30" s="85">
        <f>分析係数表!F33</f>
        <v>0.64656964656964655</v>
      </c>
      <c r="U30" s="86">
        <f t="shared" si="7"/>
        <v>1.7000265861319853E-2</v>
      </c>
      <c r="V30" s="87">
        <f>分析係数表!D33</f>
        <v>0.19906444906444906</v>
      </c>
      <c r="W30" s="88">
        <f t="shared" si="8"/>
        <v>0</v>
      </c>
      <c r="X30" s="76">
        <f>分析係数表!E33</f>
        <v>0.18035343035343035</v>
      </c>
      <c r="Y30" s="89">
        <f t="shared" si="9"/>
        <v>0</v>
      </c>
    </row>
    <row r="31" spans="1:25" x14ac:dyDescent="0.2">
      <c r="A31" s="6" t="s">
        <v>19</v>
      </c>
      <c r="B31" s="5" t="s">
        <v>275</v>
      </c>
      <c r="C31" s="90"/>
      <c r="D31" s="76">
        <f>投入係数表!AE31</f>
        <v>1.0206922149021064E-3</v>
      </c>
      <c r="E31" s="77">
        <f t="shared" si="0"/>
        <v>0.10206922149021064</v>
      </c>
      <c r="F31" s="76">
        <f>分析係数表!C34</f>
        <v>0.15699510206111233</v>
      </c>
      <c r="G31" s="77">
        <f t="shared" si="1"/>
        <v>1.6024367845153899E-2</v>
      </c>
      <c r="H31" s="77">
        <v>3.8390991610507207E-2</v>
      </c>
      <c r="I31" s="77">
        <f t="shared" si="2"/>
        <v>3.8390991610507207E-2</v>
      </c>
      <c r="J31" s="76">
        <f>分析係数表!G34</f>
        <v>0.42474206923151092</v>
      </c>
      <c r="K31" s="78">
        <f t="shared" si="3"/>
        <v>1.6306269216496406E-2</v>
      </c>
      <c r="L31" s="79"/>
      <c r="M31" s="80"/>
      <c r="N31" s="81">
        <f>分析係数表!H34</f>
        <v>0.14441094879311989</v>
      </c>
      <c r="O31" s="82">
        <f t="shared" si="4"/>
        <v>0.67927820183112464</v>
      </c>
      <c r="P31" s="76">
        <f>分析係数表!C34</f>
        <v>0.15699510206111233</v>
      </c>
      <c r="Q31" s="82">
        <f t="shared" si="5"/>
        <v>0.10664335062436628</v>
      </c>
      <c r="R31" s="83">
        <v>0.11585542283256786</v>
      </c>
      <c r="S31" s="84">
        <f t="shared" si="6"/>
        <v>0.15424641444307507</v>
      </c>
      <c r="T31" s="85">
        <f>分析係数表!F34</f>
        <v>0.69954681322919676</v>
      </c>
      <c r="U31" s="86">
        <f t="shared" si="7"/>
        <v>0.10790258767568311</v>
      </c>
      <c r="V31" s="87">
        <f>分析係数表!D34</f>
        <v>0.29129302863754702</v>
      </c>
      <c r="W31" s="88">
        <f t="shared" si="8"/>
        <v>0</v>
      </c>
      <c r="X31" s="76">
        <f>分析係数表!E34</f>
        <v>0.21111753929225727</v>
      </c>
      <c r="Y31" s="89">
        <f t="shared" si="9"/>
        <v>0</v>
      </c>
    </row>
    <row r="32" spans="1:25" x14ac:dyDescent="0.2">
      <c r="A32" s="6" t="s">
        <v>20</v>
      </c>
      <c r="B32" s="5" t="s">
        <v>37</v>
      </c>
      <c r="C32" s="90"/>
      <c r="D32" s="76">
        <f>投入係数表!AE32</f>
        <v>7.9266029507284036E-2</v>
      </c>
      <c r="E32" s="77">
        <f t="shared" si="0"/>
        <v>7.9266029507284035</v>
      </c>
      <c r="F32" s="76">
        <f>分析係数表!C35</f>
        <v>0.39629748357108507</v>
      </c>
      <c r="G32" s="77">
        <f t="shared" si="1"/>
        <v>3.141292802640804</v>
      </c>
      <c r="H32" s="77">
        <v>3.2746453131513844</v>
      </c>
      <c r="I32" s="77">
        <f t="shared" si="2"/>
        <v>3.2746453131513844</v>
      </c>
      <c r="J32" s="76">
        <f>分析係数表!G35</f>
        <v>0.3138388625592417</v>
      </c>
      <c r="K32" s="78">
        <f t="shared" si="3"/>
        <v>1.0277109603643824</v>
      </c>
      <c r="L32" s="79"/>
      <c r="M32" s="80"/>
      <c r="N32" s="81">
        <f>分析係数表!H35</f>
        <v>5.4188315592617317E-2</v>
      </c>
      <c r="O32" s="82">
        <f t="shared" si="4"/>
        <v>0.25489024124301207</v>
      </c>
      <c r="P32" s="76">
        <f>分析係数表!C35</f>
        <v>0.39629748357108507</v>
      </c>
      <c r="Q32" s="82">
        <f t="shared" si="5"/>
        <v>0.10101236119143249</v>
      </c>
      <c r="R32" s="83">
        <v>0.13349684140406892</v>
      </c>
      <c r="S32" s="84">
        <f t="shared" si="6"/>
        <v>3.4081421545554536</v>
      </c>
      <c r="T32" s="85">
        <f>分析係数表!F35</f>
        <v>0.64417061611374404</v>
      </c>
      <c r="U32" s="86">
        <f t="shared" si="7"/>
        <v>2.1954250315032096</v>
      </c>
      <c r="V32" s="87">
        <f>分析係数表!D35</f>
        <v>5.7914691943127962E-2</v>
      </c>
      <c r="W32" s="88">
        <f t="shared" si="8"/>
        <v>0</v>
      </c>
      <c r="X32" s="76">
        <f>分析係数表!E35</f>
        <v>5.251184834123223E-2</v>
      </c>
      <c r="Y32" s="89">
        <f t="shared" si="9"/>
        <v>0</v>
      </c>
    </row>
    <row r="33" spans="1:25" x14ac:dyDescent="0.2">
      <c r="A33" s="6" t="s">
        <v>21</v>
      </c>
      <c r="B33" s="5" t="s">
        <v>38</v>
      </c>
      <c r="C33" s="75">
        <f>最終需要_まとめ!C34</f>
        <v>100</v>
      </c>
      <c r="D33" s="76">
        <f>投入係数表!AE33</f>
        <v>1.999628839194581E-2</v>
      </c>
      <c r="E33" s="77">
        <f t="shared" si="0"/>
        <v>1.9996288391945809</v>
      </c>
      <c r="F33" s="76">
        <f>分析係数表!C36</f>
        <v>0.84710123832769779</v>
      </c>
      <c r="G33" s="77">
        <f t="shared" si="1"/>
        <v>1.6938880658775064</v>
      </c>
      <c r="H33" s="77">
        <v>1.7839489012079324</v>
      </c>
      <c r="I33" s="77">
        <f t="shared" si="2"/>
        <v>101.78394890120794</v>
      </c>
      <c r="J33" s="76">
        <f>分析係数表!G36</f>
        <v>4.8807645912591631E-2</v>
      </c>
      <c r="K33" s="78">
        <f t="shared" si="3"/>
        <v>4.9678349375554767</v>
      </c>
      <c r="L33" s="79"/>
      <c r="M33" s="80"/>
      <c r="N33" s="81">
        <f>分析係数表!H36</f>
        <v>0.16462168113153564</v>
      </c>
      <c r="O33" s="82">
        <f t="shared" si="4"/>
        <v>0.7743451620253734</v>
      </c>
      <c r="P33" s="76">
        <f>分析係数表!C36</f>
        <v>0.84710123832769779</v>
      </c>
      <c r="Q33" s="82">
        <f t="shared" si="5"/>
        <v>0.65594874564475558</v>
      </c>
      <c r="R33" s="83">
        <v>0.68091511253353199</v>
      </c>
      <c r="S33" s="84">
        <f t="shared" si="6"/>
        <v>102.46486401374146</v>
      </c>
      <c r="T33" s="85">
        <f>分析係数表!F36</f>
        <v>0.84954068850329401</v>
      </c>
      <c r="U33" s="86">
        <f t="shared" si="7"/>
        <v>87.048071121630315</v>
      </c>
      <c r="V33" s="87">
        <f>分析係数表!D36</f>
        <v>1.1366799665955276E-2</v>
      </c>
      <c r="W33" s="88">
        <f t="shared" si="8"/>
        <v>1</v>
      </c>
      <c r="X33" s="76">
        <f>分析係数表!E36</f>
        <v>4.8482880207850049E-3</v>
      </c>
      <c r="Y33" s="89">
        <f t="shared" si="9"/>
        <v>0</v>
      </c>
    </row>
    <row r="34" spans="1:25" x14ac:dyDescent="0.2">
      <c r="A34" s="6" t="s">
        <v>22</v>
      </c>
      <c r="B34" s="5" t="s">
        <v>378</v>
      </c>
      <c r="C34" s="90"/>
      <c r="D34" s="76">
        <f>投入係数表!AE34</f>
        <v>4.8714855711236895E-4</v>
      </c>
      <c r="E34" s="77">
        <f t="shared" si="0"/>
        <v>4.8714855711236897E-2</v>
      </c>
      <c r="F34" s="76">
        <f>分析係数表!C37</f>
        <v>0.28253997483350213</v>
      </c>
      <c r="G34" s="77">
        <f t="shared" si="1"/>
        <v>1.376389410667056E-2</v>
      </c>
      <c r="H34" s="77">
        <v>6.3550102493605612E-2</v>
      </c>
      <c r="I34" s="77">
        <f t="shared" si="2"/>
        <v>6.3550102493605612E-2</v>
      </c>
      <c r="J34" s="76">
        <f>分析係数表!G37</f>
        <v>0.45113451763349577</v>
      </c>
      <c r="K34" s="78">
        <f t="shared" si="3"/>
        <v>2.8669644834011986E-2</v>
      </c>
      <c r="L34" s="79"/>
      <c r="M34" s="80"/>
      <c r="N34" s="81">
        <f>分析係数表!H37</f>
        <v>4.3875617331304247E-2</v>
      </c>
      <c r="O34" s="82">
        <f t="shared" si="4"/>
        <v>0.20638151534988605</v>
      </c>
      <c r="P34" s="76">
        <f>分析係数表!C37</f>
        <v>0.28253997483350213</v>
      </c>
      <c r="Q34" s="82">
        <f t="shared" si="5"/>
        <v>5.8311028153056839E-2</v>
      </c>
      <c r="R34" s="83">
        <v>7.1638652368535186E-2</v>
      </c>
      <c r="S34" s="84">
        <f t="shared" si="6"/>
        <v>0.1351887548621408</v>
      </c>
      <c r="T34" s="85">
        <f>分析係数表!F37</f>
        <v>0.69774144526541948</v>
      </c>
      <c r="U34" s="86">
        <f t="shared" si="7"/>
        <v>9.432679720114262E-2</v>
      </c>
      <c r="V34" s="87">
        <f>分析係数表!D37</f>
        <v>9.4272389037363097E-2</v>
      </c>
      <c r="W34" s="88">
        <f t="shared" si="8"/>
        <v>0</v>
      </c>
      <c r="X34" s="76">
        <f>分析係数表!E37</f>
        <v>8.6411989729078237E-2</v>
      </c>
      <c r="Y34" s="89">
        <f t="shared" si="9"/>
        <v>0</v>
      </c>
    </row>
    <row r="35" spans="1:25" x14ac:dyDescent="0.2">
      <c r="A35" s="6" t="s">
        <v>23</v>
      </c>
      <c r="B35" s="5" t="s">
        <v>194</v>
      </c>
      <c r="C35" s="90"/>
      <c r="D35" s="76">
        <f>投入係数表!AE35</f>
        <v>2.4125452352231603E-3</v>
      </c>
      <c r="E35" s="77">
        <f t="shared" si="0"/>
        <v>0.24125452352231602</v>
      </c>
      <c r="F35" s="76">
        <f>分析係数表!C38</f>
        <v>4.1342922192909581E-2</v>
      </c>
      <c r="G35" s="77">
        <f t="shared" si="1"/>
        <v>9.9741669946705851E-3</v>
      </c>
      <c r="H35" s="77">
        <v>2.2094268784562825E-2</v>
      </c>
      <c r="I35" s="77">
        <f t="shared" si="2"/>
        <v>2.2094268784562825E-2</v>
      </c>
      <c r="J35" s="76">
        <f>分析係数表!G38</f>
        <v>0.30500268961807425</v>
      </c>
      <c r="K35" s="78">
        <f t="shared" si="3"/>
        <v>6.738811404436322E-3</v>
      </c>
      <c r="L35" s="79"/>
      <c r="M35" s="80"/>
      <c r="N35" s="81">
        <f>分析係数表!H38</f>
        <v>3.9185765407884425E-2</v>
      </c>
      <c r="O35" s="82">
        <f t="shared" si="4"/>
        <v>0.1843214554443269</v>
      </c>
      <c r="P35" s="76">
        <f>分析係数表!C38</f>
        <v>4.1342922192909581E-2</v>
      </c>
      <c r="Q35" s="82">
        <f t="shared" si="5"/>
        <v>7.6203875909186571E-3</v>
      </c>
      <c r="R35" s="83">
        <v>9.2330768041753077E-3</v>
      </c>
      <c r="S35" s="84">
        <f t="shared" si="6"/>
        <v>3.1327345588738134E-2</v>
      </c>
      <c r="T35" s="85">
        <f>分析係数表!F38</f>
        <v>0.49596557288864979</v>
      </c>
      <c r="U35" s="86">
        <f t="shared" si="7"/>
        <v>1.5537284901999224E-2</v>
      </c>
      <c r="V35" s="87">
        <f>分析係数表!D38</f>
        <v>0.31629908552985475</v>
      </c>
      <c r="W35" s="88">
        <f t="shared" si="8"/>
        <v>0</v>
      </c>
      <c r="X35" s="76">
        <f>分析係数表!E38</f>
        <v>0.37385691231845081</v>
      </c>
      <c r="Y35" s="89">
        <f t="shared" si="9"/>
        <v>0</v>
      </c>
    </row>
    <row r="36" spans="1:25" x14ac:dyDescent="0.2">
      <c r="A36" s="6" t="s">
        <v>24</v>
      </c>
      <c r="B36" s="5" t="s">
        <v>39</v>
      </c>
      <c r="C36" s="90"/>
      <c r="D36" s="76">
        <f>投入係数表!AE36</f>
        <v>0</v>
      </c>
      <c r="E36" s="77">
        <f t="shared" si="0"/>
        <v>0</v>
      </c>
      <c r="F36" s="76">
        <f>分析係数表!C39</f>
        <v>1</v>
      </c>
      <c r="G36" s="77">
        <f t="shared" si="1"/>
        <v>0</v>
      </c>
      <c r="H36" s="77">
        <v>1.1137026370929622E-2</v>
      </c>
      <c r="I36" s="77">
        <f t="shared" si="2"/>
        <v>1.1137026370929622E-2</v>
      </c>
      <c r="J36" s="76">
        <f>分析係数表!G39</f>
        <v>0.35079793048167313</v>
      </c>
      <c r="K36" s="78">
        <f t="shared" si="3"/>
        <v>3.9068458026419294E-3</v>
      </c>
      <c r="L36" s="79"/>
      <c r="M36" s="80"/>
      <c r="N36" s="81">
        <f>分析係数表!H39</f>
        <v>3.4624459381569837E-3</v>
      </c>
      <c r="O36" s="82">
        <f t="shared" si="4"/>
        <v>1.6286604793228885E-2</v>
      </c>
      <c r="P36" s="76">
        <f>分析係数表!C39</f>
        <v>1</v>
      </c>
      <c r="Q36" s="82">
        <f t="shared" si="5"/>
        <v>1.6286604793228885E-2</v>
      </c>
      <c r="R36" s="83">
        <v>2.01908285682625E-2</v>
      </c>
      <c r="S36" s="84">
        <f t="shared" si="6"/>
        <v>3.1327854939192122E-2</v>
      </c>
      <c r="T36" s="85">
        <f>分析係数表!F39</f>
        <v>0.70145012023609998</v>
      </c>
      <c r="U36" s="86">
        <f t="shared" si="7"/>
        <v>2.1974927613835411E-2</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投入係数表!AE37</f>
        <v>0</v>
      </c>
      <c r="E37" s="77">
        <f t="shared" si="0"/>
        <v>0</v>
      </c>
      <c r="F37" s="76">
        <f>分析係数表!C40</f>
        <v>0.65368852459016391</v>
      </c>
      <c r="G37" s="77">
        <f t="shared" si="1"/>
        <v>0</v>
      </c>
      <c r="H37" s="77">
        <v>1.1543040604550493E-3</v>
      </c>
      <c r="I37" s="77">
        <f t="shared" si="2"/>
        <v>1.1543040604550493E-3</v>
      </c>
      <c r="J37" s="76">
        <f>分析係数表!G40</f>
        <v>0.54296393832561696</v>
      </c>
      <c r="K37" s="78">
        <f t="shared" si="3"/>
        <v>6.2674547868992456E-4</v>
      </c>
      <c r="L37" s="79"/>
      <c r="M37" s="80"/>
      <c r="N37" s="81">
        <f>分析係数表!H40</f>
        <v>2.8732081323939809E-2</v>
      </c>
      <c r="O37" s="82">
        <f t="shared" si="4"/>
        <v>0.13514956240991971</v>
      </c>
      <c r="P37" s="76">
        <f>分析係数表!C40</f>
        <v>0.65368852459016391</v>
      </c>
      <c r="Q37" s="82">
        <f t="shared" si="5"/>
        <v>8.8345718050746688E-2</v>
      </c>
      <c r="R37" s="83">
        <v>8.848930776179488E-2</v>
      </c>
      <c r="S37" s="84">
        <f t="shared" si="6"/>
        <v>8.9643611822249933E-2</v>
      </c>
      <c r="T37" s="85">
        <f>分析係数表!F40</f>
        <v>0.73971031729176395</v>
      </c>
      <c r="U37" s="86">
        <f t="shared" si="7"/>
        <v>6.6310304544216214E-2</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投入係数表!AE38</f>
        <v>0</v>
      </c>
      <c r="E38" s="77">
        <f t="shared" si="0"/>
        <v>0</v>
      </c>
      <c r="F38" s="76">
        <f>分析係数表!C41</f>
        <v>0.74623649477748177</v>
      </c>
      <c r="G38" s="77">
        <f t="shared" si="1"/>
        <v>0</v>
      </c>
      <c r="H38" s="77">
        <v>4.7370358656952186E-4</v>
      </c>
      <c r="I38" s="77">
        <f t="shared" si="2"/>
        <v>4.7370358656952186E-4</v>
      </c>
      <c r="J38" s="76">
        <f>分析係数表!G41</f>
        <v>0.4504064389540704</v>
      </c>
      <c r="K38" s="78">
        <f t="shared" si="3"/>
        <v>2.1335914554654955E-4</v>
      </c>
      <c r="L38" s="79"/>
      <c r="M38" s="80"/>
      <c r="N38" s="81">
        <f>分析係数表!H41</f>
        <v>4.8308377460513606E-2</v>
      </c>
      <c r="O38" s="82">
        <f t="shared" si="4"/>
        <v>0.22723227046840302</v>
      </c>
      <c r="P38" s="76">
        <f>分析係数表!C41</f>
        <v>0.74623649477748177</v>
      </c>
      <c r="Q38" s="82">
        <f t="shared" si="5"/>
        <v>0.16956901301466976</v>
      </c>
      <c r="R38" s="83">
        <v>0.17232031313376694</v>
      </c>
      <c r="S38" s="84">
        <f t="shared" si="6"/>
        <v>0.17279401672033648</v>
      </c>
      <c r="T38" s="85">
        <f>分析係数表!F41</f>
        <v>0.55435870740399629</v>
      </c>
      <c r="U38" s="86">
        <f t="shared" si="7"/>
        <v>9.5789867756230246E-2</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投入係数表!AE39</f>
        <v>1.6238285237078965E-4</v>
      </c>
      <c r="E39" s="77">
        <f>$C$33*D39</f>
        <v>1.6238285237078966E-2</v>
      </c>
      <c r="F39" s="76">
        <f>分析係数表!C42</f>
        <v>0.40538573508005826</v>
      </c>
      <c r="G39" s="77">
        <f>E39*F39</f>
        <v>6.5827691972729146E-3</v>
      </c>
      <c r="H39" s="77">
        <v>1.2815535129350084E-2</v>
      </c>
      <c r="I39" s="77">
        <f>C39+H39</f>
        <v>1.2815535129350084E-2</v>
      </c>
      <c r="J39" s="76">
        <f>分析係数表!G42</f>
        <v>0.48634204275534443</v>
      </c>
      <c r="K39" s="78">
        <f>I39*J39</f>
        <v>6.232733533810997E-3</v>
      </c>
      <c r="L39" s="79"/>
      <c r="M39" s="80"/>
      <c r="N39" s="81">
        <f>分析係数表!H42</f>
        <v>1.1287159094207556E-2</v>
      </c>
      <c r="O39" s="82">
        <f t="shared" si="4"/>
        <v>5.3092381134334163E-2</v>
      </c>
      <c r="P39" s="76">
        <f>分析係数表!C42</f>
        <v>0.40538573508005826</v>
      </c>
      <c r="Q39" s="82">
        <f>O39*P39</f>
        <v>2.1522893953292672E-2</v>
      </c>
      <c r="R39" s="83">
        <v>2.253580487356191E-2</v>
      </c>
      <c r="S39" s="84">
        <f>I39+R39</f>
        <v>3.5351340002911992E-2</v>
      </c>
      <c r="T39" s="85">
        <f>分析係数表!F42</f>
        <v>0.55819477434679332</v>
      </c>
      <c r="U39" s="86">
        <f>S39*T39</f>
        <v>1.9732933255782226E-2</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投入係数表!AE40</f>
        <v>2.5354922520181868E-2</v>
      </c>
      <c r="E40" s="77">
        <f>$C$33*D40</f>
        <v>2.5354922520181868</v>
      </c>
      <c r="F40" s="76">
        <f>分析係数表!C43</f>
        <v>0.69968719053083295</v>
      </c>
      <c r="G40" s="77">
        <f>E40*F40</f>
        <v>1.7740514504272997</v>
      </c>
      <c r="H40" s="77">
        <v>2.443969415711337</v>
      </c>
      <c r="I40" s="77">
        <f>C40+H40</f>
        <v>2.443969415711337</v>
      </c>
      <c r="J40" s="76">
        <f>分析係数表!G43</f>
        <v>0.42616397779886694</v>
      </c>
      <c r="K40" s="78">
        <f>I40*J40</f>
        <v>1.041531727818316</v>
      </c>
      <c r="L40" s="79"/>
      <c r="M40" s="80"/>
      <c r="N40" s="81">
        <f>分析係数表!H43</f>
        <v>3.1178600010781269E-2</v>
      </c>
      <c r="O40" s="82">
        <f t="shared" si="4"/>
        <v>0.14665746280274011</v>
      </c>
      <c r="P40" s="76">
        <f>分析係数表!C43</f>
        <v>0.69968719053083295</v>
      </c>
      <c r="Q40" s="82">
        <f>O40*P40</f>
        <v>0.10261434811882937</v>
      </c>
      <c r="R40" s="83">
        <v>0.21282369645090518</v>
      </c>
      <c r="S40" s="84">
        <f>I40+R40</f>
        <v>2.6567931121622421</v>
      </c>
      <c r="T40" s="85">
        <f>分析係数表!F43</f>
        <v>0.68219595663301991</v>
      </c>
      <c r="U40" s="86">
        <f>S40*T40</f>
        <v>1.812453518727539</v>
      </c>
      <c r="V40" s="87">
        <f>分析係数表!D43</f>
        <v>0.16164840537198402</v>
      </c>
      <c r="W40" s="88">
        <f>ROUND(S40*V40,0)</f>
        <v>0</v>
      </c>
      <c r="X40" s="76">
        <f>分析係数表!E43</f>
        <v>0.1317976591033273</v>
      </c>
      <c r="Y40" s="89">
        <f>ROUND(S40*X40,0)</f>
        <v>0</v>
      </c>
    </row>
    <row r="41" spans="1:25" x14ac:dyDescent="0.2">
      <c r="A41" s="6" t="s">
        <v>341</v>
      </c>
      <c r="B41" s="5" t="s">
        <v>42</v>
      </c>
      <c r="C41" s="90"/>
      <c r="D41" s="76">
        <f>投入係数表!AE41</f>
        <v>5.3354365778973743E-4</v>
      </c>
      <c r="E41" s="77">
        <f>$C$33*D41</f>
        <v>5.335436577897374E-2</v>
      </c>
      <c r="F41" s="76">
        <f>分析係数表!C44</f>
        <v>0.39267545462210851</v>
      </c>
      <c r="G41" s="77">
        <f>E41*F41</f>
        <v>2.0950949838332782E-2</v>
      </c>
      <c r="H41" s="77">
        <v>2.2944170153046679E-2</v>
      </c>
      <c r="I41" s="77">
        <f>C41+H41</f>
        <v>2.2944170153046679E-2</v>
      </c>
      <c r="J41" s="76">
        <f>分析係数表!G44</f>
        <v>0.27061110819189743</v>
      </c>
      <c r="K41" s="78">
        <f>I41*J41</f>
        <v>6.208947311659419E-3</v>
      </c>
      <c r="L41" s="79"/>
      <c r="M41" s="80"/>
      <c r="N41" s="81">
        <f>分析係数表!H44</f>
        <v>0.10303160985076236</v>
      </c>
      <c r="O41" s="82">
        <f t="shared" si="4"/>
        <v>0.48463864586509953</v>
      </c>
      <c r="P41" s="76">
        <f>分析係数表!C44</f>
        <v>0.39267545462210851</v>
      </c>
      <c r="Q41" s="82">
        <f>O41*P41</f>
        <v>0.190305700592521</v>
      </c>
      <c r="R41" s="83">
        <v>0.19278446412917841</v>
      </c>
      <c r="S41" s="84">
        <f>I41+R41</f>
        <v>0.21572863428222508</v>
      </c>
      <c r="T41" s="85">
        <f>分析係数表!F44</f>
        <v>0.47233461194892545</v>
      </c>
      <c r="U41" s="86">
        <f>S41*T41</f>
        <v>0.10189610075996644</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投入係数表!AE42</f>
        <v>6.0313630880579007E-4</v>
      </c>
      <c r="E42" s="77">
        <f>$C$33*D42</f>
        <v>6.0313630880579006E-2</v>
      </c>
      <c r="F42" s="76">
        <f>分析係数表!C45</f>
        <v>1</v>
      </c>
      <c r="G42" s="77">
        <f>E42*F42</f>
        <v>6.0313630880579006E-2</v>
      </c>
      <c r="H42" s="77">
        <v>9.3094797193400136E-2</v>
      </c>
      <c r="I42" s="77">
        <f>C42+H42</f>
        <v>9.3094797193400136E-2</v>
      </c>
      <c r="J42" s="76">
        <f>分析係数表!G45</f>
        <v>0</v>
      </c>
      <c r="K42" s="78">
        <f>I42*J42</f>
        <v>0</v>
      </c>
      <c r="L42" s="79"/>
      <c r="M42" s="80"/>
      <c r="N42" s="81">
        <f>分析係数表!H45</f>
        <v>0</v>
      </c>
      <c r="O42" s="82">
        <f t="shared" si="4"/>
        <v>0</v>
      </c>
      <c r="P42" s="76">
        <f>分析係数表!C45</f>
        <v>1</v>
      </c>
      <c r="Q42" s="82">
        <f>O42*P42</f>
        <v>0</v>
      </c>
      <c r="R42" s="83">
        <v>4.9132168490656596E-3</v>
      </c>
      <c r="S42" s="84">
        <f>I42+R42</f>
        <v>9.8008014042465799E-2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2.4125452352231603E-3</v>
      </c>
      <c r="E43" s="77">
        <f>$C$33*D43</f>
        <v>0.24125452352231602</v>
      </c>
      <c r="F43" s="76">
        <f>分析係数表!C46</f>
        <v>0.19269273551809707</v>
      </c>
      <c r="G43" s="77">
        <f>E43*F43</f>
        <v>4.6487994093630171E-2</v>
      </c>
      <c r="H43" s="77">
        <v>5.8729599343897557E-2</v>
      </c>
      <c r="I43" s="77">
        <f>C43+H43</f>
        <v>5.8729599343897557E-2</v>
      </c>
      <c r="J43" s="76">
        <f>分析係数表!G46</f>
        <v>9.3043863535666807E-3</v>
      </c>
      <c r="K43" s="78">
        <f>I43*J43</f>
        <v>5.4644288268579908E-4</v>
      </c>
      <c r="L43" s="79"/>
      <c r="M43" s="80"/>
      <c r="N43" s="81">
        <f>分析係数表!H46</f>
        <v>2.0061453232099985E-2</v>
      </c>
      <c r="O43" s="82">
        <f t="shared" si="4"/>
        <v>9.436478322112736E-2</v>
      </c>
      <c r="P43" s="76">
        <f>分析係数表!C46</f>
        <v>0.19269273551809707</v>
      </c>
      <c r="Q43" s="82">
        <f>O43*P43</f>
        <v>1.8183408215451259E-2</v>
      </c>
      <c r="R43" s="83">
        <v>2.0588395000586148E-2</v>
      </c>
      <c r="S43" s="84">
        <f>I43+R43</f>
        <v>7.9317994344483708E-2</v>
      </c>
      <c r="T43" s="85">
        <f>分析係数表!F46</f>
        <v>0.3136907399202481</v>
      </c>
      <c r="U43" s="86">
        <f>S43*T43</f>
        <v>2.4881320334911149E-2</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投入係数表!AE44</f>
        <v>0.14739723485199963</v>
      </c>
      <c r="E44" s="91">
        <f>SUM(E5:E43)</f>
        <v>14.739723485199967</v>
      </c>
      <c r="F44" s="92">
        <f>分析係数表!C47</f>
        <v>0.36342947545192861</v>
      </c>
      <c r="G44" s="91">
        <f>SUM(G5:G43)</f>
        <v>8.1245674836408561</v>
      </c>
      <c r="H44" s="91">
        <f>SUM(H5:H43)</f>
        <v>9.4641165811684864</v>
      </c>
      <c r="I44" s="91">
        <f>SUM(I5:I43)</f>
        <v>109.46411658116848</v>
      </c>
      <c r="J44" s="92">
        <f>分析係数表!G47</f>
        <v>0.22147530218644357</v>
      </c>
      <c r="K44" s="93">
        <f>SUM(K5:K43)</f>
        <v>7.4980648539207575</v>
      </c>
      <c r="L44" s="94">
        <f>最終需要_まとめ!$L$33</f>
        <v>0.62733333333333341</v>
      </c>
      <c r="M44" s="91">
        <f>K44*L44</f>
        <v>4.7037860183596223</v>
      </c>
      <c r="N44" s="95">
        <f>分析係数表!H47</f>
        <v>1</v>
      </c>
      <c r="O44" s="96">
        <f>SUM(O5:O43)</f>
        <v>4.7037860183596232</v>
      </c>
      <c r="P44" s="92">
        <f>分析係数表!C47</f>
        <v>0.36342947545192861</v>
      </c>
      <c r="Q44" s="96">
        <f>SUM(Q5:Q43)</f>
        <v>2.1582238700689507</v>
      </c>
      <c r="R44" s="91">
        <f>SUM(R5:R43)</f>
        <v>2.5054362256831806</v>
      </c>
      <c r="S44" s="97">
        <f>SUM(S5:S43)</f>
        <v>111.96955280685167</v>
      </c>
      <c r="T44" s="98">
        <f>分析係数表!F47</f>
        <v>0.45852567064717759</v>
      </c>
      <c r="U44" s="99">
        <f>SUM(U5:U43)</f>
        <v>92.548179168447788</v>
      </c>
      <c r="V44" s="100">
        <f>分析係数表!D47</f>
        <v>5.1302381010287716E-2</v>
      </c>
      <c r="W44" s="101">
        <f>SUM(W5:W43)</f>
        <v>1</v>
      </c>
      <c r="X44" s="92">
        <f>分析係数表!E47</f>
        <v>4.4653063209864535E-2</v>
      </c>
      <c r="Y44" s="102">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378</v>
      </c>
      <c r="S2" s="3" t="s">
        <v>153</v>
      </c>
      <c r="U2" s="64" t="s">
        <v>210</v>
      </c>
      <c r="W2" s="3" t="s">
        <v>130</v>
      </c>
      <c r="Y2" s="3" t="s">
        <v>154</v>
      </c>
    </row>
    <row r="3" spans="1:25" ht="44" x14ac:dyDescent="0.2">
      <c r="B3" s="65"/>
      <c r="C3" s="66" t="s">
        <v>228</v>
      </c>
      <c r="D3" s="66" t="s">
        <v>382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5.2402662055232405E-5</v>
      </c>
      <c r="E5" s="77">
        <f t="shared" ref="E5:E38" si="0">$C$34*D5</f>
        <v>5.2402662055232403E-3</v>
      </c>
      <c r="F5" s="76">
        <f>分析係数表!C8</f>
        <v>1.2703197330175442E-2</v>
      </c>
      <c r="G5" s="77">
        <f t="shared" ref="G5:G38" si="1">E5*F5</f>
        <v>6.6568135671411419E-5</v>
      </c>
      <c r="H5" s="77">
        <f t="array" ref="H5:H43">MMULT(逆行列係数!C5:AO43,'30'!G5:G43)</f>
        <v>9.0013301132817162E-5</v>
      </c>
      <c r="I5" s="77">
        <f t="shared" ref="I5:I38" si="2">C5+H5</f>
        <v>9.0013301132817162E-5</v>
      </c>
      <c r="J5" s="76">
        <f>分析係数表!G8</f>
        <v>0.12096774193548387</v>
      </c>
      <c r="K5" s="78">
        <f t="shared" ref="K5:K38" si="3">I5*J5</f>
        <v>1.0888705782195624E-5</v>
      </c>
      <c r="L5" s="79" t="s">
        <v>187</v>
      </c>
      <c r="M5" s="80" t="s">
        <v>187</v>
      </c>
      <c r="N5" s="81">
        <f>分析係数表!H8</f>
        <v>1.0105366169207868E-2</v>
      </c>
      <c r="O5" s="82">
        <f t="shared" ref="O5:O43" si="4">$M$44*N5</f>
        <v>0.31293205842244431</v>
      </c>
      <c r="P5" s="76">
        <f>分析係数表!C8</f>
        <v>1.2703197330175442E-2</v>
      </c>
      <c r="Q5" s="82">
        <f t="shared" ref="Q5:Q38" si="5">O5*P5</f>
        <v>3.9752376890783E-3</v>
      </c>
      <c r="R5" s="83">
        <f t="array" ref="R5:R43">MMULT(逆行列係数!C5:AO43,'30'!Q5:Q43)</f>
        <v>5.0667923552094943E-3</v>
      </c>
      <c r="S5" s="84">
        <f t="shared" ref="S5:S38" si="6">I5+R5</f>
        <v>5.1568056563423116E-3</v>
      </c>
      <c r="T5" s="85">
        <f>分析係数表!F8</f>
        <v>0.45967741935483869</v>
      </c>
      <c r="U5" s="86">
        <f t="shared" ref="U5:U38" si="7">S5*T5</f>
        <v>2.3704671162218692E-3</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投入係数表!AF6</f>
        <v>0</v>
      </c>
      <c r="E6" s="77">
        <f t="shared" si="0"/>
        <v>0</v>
      </c>
      <c r="F6" s="76">
        <f>分析係数表!C9</f>
        <v>3.6231884057971064E-2</v>
      </c>
      <c r="G6" s="77">
        <f t="shared" si="1"/>
        <v>0</v>
      </c>
      <c r="H6" s="77">
        <v>9.8803616839126892E-5</v>
      </c>
      <c r="I6" s="77">
        <f t="shared" si="2"/>
        <v>9.8803616839126892E-5</v>
      </c>
      <c r="J6" s="76">
        <f>分析係数表!G9</f>
        <v>0.3125</v>
      </c>
      <c r="K6" s="78">
        <f t="shared" si="3"/>
        <v>3.0876130262227153E-5</v>
      </c>
      <c r="L6" s="79"/>
      <c r="M6" s="80"/>
      <c r="N6" s="81">
        <f>分析係数表!H9</f>
        <v>5.3491679763143819E-4</v>
      </c>
      <c r="O6" s="82">
        <f t="shared" si="4"/>
        <v>1.6564725291955403E-2</v>
      </c>
      <c r="P6" s="76">
        <f>分析係数表!C9</f>
        <v>3.6231884057971064E-2</v>
      </c>
      <c r="Q6" s="82">
        <f t="shared" si="5"/>
        <v>6.0017120623026901E-4</v>
      </c>
      <c r="R6" s="83">
        <v>6.8887306318128529E-4</v>
      </c>
      <c r="S6" s="84">
        <f t="shared" si="6"/>
        <v>7.8767668002041223E-4</v>
      </c>
      <c r="T6" s="85">
        <f>分析係数表!F9</f>
        <v>0.8125</v>
      </c>
      <c r="U6" s="86">
        <f t="shared" si="7"/>
        <v>6.3998730251658498E-4</v>
      </c>
      <c r="V6" s="87">
        <f>分析係数表!D9</f>
        <v>0</v>
      </c>
      <c r="W6" s="88">
        <f t="shared" si="8"/>
        <v>0</v>
      </c>
      <c r="X6" s="76">
        <f>分析係数表!E9</f>
        <v>0</v>
      </c>
      <c r="Y6" s="89">
        <f t="shared" si="9"/>
        <v>0</v>
      </c>
    </row>
    <row r="7" spans="1:25" x14ac:dyDescent="0.2">
      <c r="A7" s="6" t="s">
        <v>221</v>
      </c>
      <c r="B7" s="5" t="s">
        <v>267</v>
      </c>
      <c r="C7" s="90"/>
      <c r="D7" s="76">
        <f>投入係数表!AF7</f>
        <v>0</v>
      </c>
      <c r="E7" s="77">
        <f t="shared" si="0"/>
        <v>0</v>
      </c>
      <c r="F7" s="76">
        <f>分析係数表!C10</f>
        <v>0.26183431952662717</v>
      </c>
      <c r="G7" s="77">
        <f t="shared" si="1"/>
        <v>0</v>
      </c>
      <c r="H7" s="77">
        <v>8.0601083099422508E-5</v>
      </c>
      <c r="I7" s="77">
        <f t="shared" si="2"/>
        <v>8.0601083099422508E-5</v>
      </c>
      <c r="J7" s="76">
        <f>分析係数表!G10</f>
        <v>0.17889908256880735</v>
      </c>
      <c r="K7" s="78">
        <f t="shared" si="3"/>
        <v>1.4419459820538889E-5</v>
      </c>
      <c r="L7" s="79"/>
      <c r="M7" s="80"/>
      <c r="N7" s="81">
        <f>分析係数表!H10</f>
        <v>1.0159272513155222E-3</v>
      </c>
      <c r="O7" s="82">
        <f t="shared" si="4"/>
        <v>3.1460137182395924E-2</v>
      </c>
      <c r="P7" s="76">
        <f>分析係数表!C10</f>
        <v>0.26183431952662717</v>
      </c>
      <c r="Q7" s="82">
        <f t="shared" si="5"/>
        <v>8.237343611366979E-3</v>
      </c>
      <c r="R7" s="83">
        <v>1.2353832842265319E-2</v>
      </c>
      <c r="S7" s="84">
        <f t="shared" si="6"/>
        <v>1.2434433925364741E-2</v>
      </c>
      <c r="T7" s="85">
        <f>分析係数表!F10</f>
        <v>0.51834862385321101</v>
      </c>
      <c r="U7" s="86">
        <f t="shared" si="7"/>
        <v>6.4453717136064943E-3</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投入係数表!AF8</f>
        <v>0</v>
      </c>
      <c r="E8" s="77">
        <f t="shared" si="0"/>
        <v>0</v>
      </c>
      <c r="F8" s="76">
        <f>分析係数表!C11</f>
        <v>1.7921757268741234E-2</v>
      </c>
      <c r="G8" s="77">
        <f t="shared" si="1"/>
        <v>0</v>
      </c>
      <c r="H8" s="77">
        <v>6.4408425176063801E-3</v>
      </c>
      <c r="I8" s="77">
        <f t="shared" si="2"/>
        <v>6.4408425176063801E-3</v>
      </c>
      <c r="J8" s="76">
        <f>分析係数表!G11</f>
        <v>0.34197730956239869</v>
      </c>
      <c r="K8" s="78">
        <f t="shared" si="3"/>
        <v>2.2026219954861363E-3</v>
      </c>
      <c r="L8" s="79"/>
      <c r="M8" s="80"/>
      <c r="N8" s="81">
        <f>分析係数表!H11</f>
        <v>-1.6586567368416687E-5</v>
      </c>
      <c r="O8" s="82">
        <f t="shared" si="4"/>
        <v>-5.1363489277381094E-4</v>
      </c>
      <c r="P8" s="76">
        <f>分析係数表!C11</f>
        <v>1.7921757268741234E-2</v>
      </c>
      <c r="Q8" s="82">
        <f t="shared" si="5"/>
        <v>-9.2052398730481713E-6</v>
      </c>
      <c r="R8" s="83">
        <v>2.1666465212961637E-2</v>
      </c>
      <c r="S8" s="84">
        <f t="shared" si="6"/>
        <v>2.8107307730568017E-2</v>
      </c>
      <c r="T8" s="85">
        <f>分析係数表!F11</f>
        <v>0.56401944894651534</v>
      </c>
      <c r="U8" s="86">
        <f t="shared" si="7"/>
        <v>1.5853068217565103E-2</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投入係数表!AF9</f>
        <v>2.0961064822092962E-4</v>
      </c>
      <c r="E9" s="77">
        <f t="shared" si="0"/>
        <v>2.0961064822092961E-2</v>
      </c>
      <c r="F9" s="76">
        <f>分析係数表!C12</f>
        <v>0.1131360576170346</v>
      </c>
      <c r="G9" s="77">
        <f t="shared" si="1"/>
        <v>2.3714522374267064E-3</v>
      </c>
      <c r="H9" s="77">
        <v>3.01917116549664E-3</v>
      </c>
      <c r="I9" s="77">
        <f t="shared" si="2"/>
        <v>3.01917116549664E-3</v>
      </c>
      <c r="J9" s="76">
        <f>分析係数表!G12</f>
        <v>0.13242034500958361</v>
      </c>
      <c r="K9" s="78">
        <f t="shared" si="3"/>
        <v>3.9979968737805172E-4</v>
      </c>
      <c r="L9" s="79"/>
      <c r="M9" s="80"/>
      <c r="N9" s="81">
        <f>分析係数表!H12</f>
        <v>8.227352078918887E-2</v>
      </c>
      <c r="O9" s="82">
        <f t="shared" si="4"/>
        <v>2.5477574768812956</v>
      </c>
      <c r="P9" s="76">
        <f>分析係数表!C12</f>
        <v>0.1131360576170346</v>
      </c>
      <c r="Q9" s="82">
        <f t="shared" si="5"/>
        <v>0.28824323669867297</v>
      </c>
      <c r="R9" s="83">
        <v>0.32173261758622612</v>
      </c>
      <c r="S9" s="84">
        <f t="shared" si="6"/>
        <v>0.32475178875172278</v>
      </c>
      <c r="T9" s="85">
        <f>分析係数表!F12</f>
        <v>0.36784355120975581</v>
      </c>
      <c r="U9" s="86">
        <f t="shared" si="7"/>
        <v>0.11945785123615414</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投入係数表!AF10</f>
        <v>1.5196771996017397E-3</v>
      </c>
      <c r="E10" s="77">
        <f t="shared" si="0"/>
        <v>0.15196771996017397</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0.40179089487231362</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投入係数表!AF11</f>
        <v>5.7118901640203319E-3</v>
      </c>
      <c r="E11" s="77">
        <f t="shared" si="0"/>
        <v>0.57118901640203323</v>
      </c>
      <c r="F11" s="76">
        <f>分析係数表!C14</f>
        <v>0.20006209251785156</v>
      </c>
      <c r="G11" s="77">
        <f t="shared" si="1"/>
        <v>0.1142732698446042</v>
      </c>
      <c r="H11" s="77">
        <v>0.20715857862349848</v>
      </c>
      <c r="I11" s="77">
        <f t="shared" si="2"/>
        <v>0.20715857862349848</v>
      </c>
      <c r="J11" s="76">
        <f>分析係数表!G14</f>
        <v>0.15826840914802714</v>
      </c>
      <c r="K11" s="78">
        <f t="shared" si="3"/>
        <v>3.2786658680107605E-2</v>
      </c>
      <c r="L11" s="79"/>
      <c r="M11" s="80"/>
      <c r="N11" s="81">
        <f>分析係数表!H14</f>
        <v>1.0573936697365637E-3</v>
      </c>
      <c r="O11" s="82">
        <f t="shared" si="4"/>
        <v>3.2744224414330447E-2</v>
      </c>
      <c r="P11" s="76">
        <f>分析係数表!C14</f>
        <v>0.20006209251785156</v>
      </c>
      <c r="Q11" s="82">
        <f t="shared" si="5"/>
        <v>6.5508780542050723E-3</v>
      </c>
      <c r="R11" s="83">
        <v>3.1309488975471873E-2</v>
      </c>
      <c r="S11" s="84">
        <f t="shared" si="6"/>
        <v>0.23846806759897035</v>
      </c>
      <c r="T11" s="85">
        <f>分析係数表!F14</f>
        <v>0.29957275697411412</v>
      </c>
      <c r="U11" s="86">
        <f t="shared" si="7"/>
        <v>7.1438536460912958E-2</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投入係数表!AF12</f>
        <v>6.2883194466278891E-4</v>
      </c>
      <c r="E12" s="77">
        <f t="shared" si="0"/>
        <v>6.2883194466278894E-2</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0.23421751110485781</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投入係数表!AF13</f>
        <v>4.6690771891212075E-2</v>
      </c>
      <c r="E13" s="77">
        <f t="shared" si="0"/>
        <v>4.6690771891212073</v>
      </c>
      <c r="F13" s="76">
        <f>分析係数表!C16</f>
        <v>4.6443435489973539E-2</v>
      </c>
      <c r="G13" s="77">
        <f t="shared" si="1"/>
        <v>0.21684798523065776</v>
      </c>
      <c r="H13" s="77">
        <v>0.2245804041827959</v>
      </c>
      <c r="I13" s="77">
        <f t="shared" si="2"/>
        <v>0.2245804041827959</v>
      </c>
      <c r="J13" s="76">
        <f>分析係数表!G16</f>
        <v>3.3687125057683433E-2</v>
      </c>
      <c r="K13" s="78">
        <f t="shared" si="3"/>
        <v>7.5654681612109366E-3</v>
      </c>
      <c r="L13" s="79"/>
      <c r="M13" s="80"/>
      <c r="N13" s="81">
        <f>分析係数表!H16</f>
        <v>1.5193295709469685E-2</v>
      </c>
      <c r="O13" s="82">
        <f t="shared" si="4"/>
        <v>0.47048956178081081</v>
      </c>
      <c r="P13" s="76">
        <f>分析係数表!C16</f>
        <v>4.6443435489973539E-2</v>
      </c>
      <c r="Q13" s="82">
        <f t="shared" si="5"/>
        <v>2.1851151611273007E-2</v>
      </c>
      <c r="R13" s="83">
        <v>3.4679991288360468E-2</v>
      </c>
      <c r="S13" s="84">
        <f t="shared" si="6"/>
        <v>0.25926039547115637</v>
      </c>
      <c r="T13" s="85">
        <f>分析係数表!F16</f>
        <v>0.28887863405629904</v>
      </c>
      <c r="U13" s="86">
        <f t="shared" si="7"/>
        <v>7.4894788908603557E-2</v>
      </c>
      <c r="V13" s="87">
        <f>分析係数表!D16</f>
        <v>0</v>
      </c>
      <c r="W13" s="88">
        <f t="shared" si="8"/>
        <v>0</v>
      </c>
      <c r="X13" s="76">
        <f>分析係数表!E16</f>
        <v>0</v>
      </c>
      <c r="Y13" s="89">
        <f t="shared" si="9"/>
        <v>0</v>
      </c>
    </row>
    <row r="14" spans="1:25" x14ac:dyDescent="0.2">
      <c r="A14" s="6" t="s">
        <v>2</v>
      </c>
      <c r="B14" s="5" t="s">
        <v>365</v>
      </c>
      <c r="C14" s="90"/>
      <c r="D14" s="76">
        <f>投入係数表!AF14</f>
        <v>2.5153277786511556E-3</v>
      </c>
      <c r="E14" s="77">
        <f t="shared" si="0"/>
        <v>0.25153277786511558</v>
      </c>
      <c r="F14" s="76">
        <f>分析係数表!C17</f>
        <v>4.6514856984171016E-2</v>
      </c>
      <c r="G14" s="77">
        <f t="shared" si="1"/>
        <v>1.1700011189227108E-2</v>
      </c>
      <c r="H14" s="77">
        <v>1.5499197423989553E-2</v>
      </c>
      <c r="I14" s="77">
        <f t="shared" si="2"/>
        <v>1.5499197423989553E-2</v>
      </c>
      <c r="J14" s="76">
        <f>分析係数表!G17</f>
        <v>0.21533442088091354</v>
      </c>
      <c r="K14" s="78">
        <f t="shared" si="3"/>
        <v>3.3375107014137371E-3</v>
      </c>
      <c r="L14" s="79"/>
      <c r="M14" s="80"/>
      <c r="N14" s="81">
        <f>分析係数表!H17</f>
        <v>2.6953171973677116E-3</v>
      </c>
      <c r="O14" s="82">
        <f t="shared" si="4"/>
        <v>8.3465670075744278E-2</v>
      </c>
      <c r="P14" s="76">
        <f>分析係数表!C17</f>
        <v>4.6514856984171016E-2</v>
      </c>
      <c r="Q14" s="82">
        <f t="shared" si="5"/>
        <v>3.8823937066612474E-3</v>
      </c>
      <c r="R14" s="83">
        <v>6.5804879914351192E-3</v>
      </c>
      <c r="S14" s="84">
        <f t="shared" si="6"/>
        <v>2.2079685415424672E-2</v>
      </c>
      <c r="T14" s="85">
        <f>分析係数表!F17</f>
        <v>0.33325565136331858</v>
      </c>
      <c r="U14" s="86">
        <f t="shared" si="7"/>
        <v>7.3581799450145148E-3</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投入係数表!AF15</f>
        <v>0</v>
      </c>
      <c r="E15" s="77">
        <f t="shared" si="0"/>
        <v>0</v>
      </c>
      <c r="F15" s="76">
        <f>分析係数表!C18</f>
        <v>0.85217062328572779</v>
      </c>
      <c r="G15" s="77">
        <f t="shared" si="1"/>
        <v>0</v>
      </c>
      <c r="H15" s="77">
        <v>3.7771188978824394E-2</v>
      </c>
      <c r="I15" s="77">
        <f t="shared" si="2"/>
        <v>3.7771188978824394E-2</v>
      </c>
      <c r="J15" s="76">
        <f>分析係数表!G18</f>
        <v>0.21571921623052903</v>
      </c>
      <c r="K15" s="78">
        <f t="shared" si="3"/>
        <v>8.147971282607195E-3</v>
      </c>
      <c r="L15" s="79"/>
      <c r="M15" s="80"/>
      <c r="N15" s="81">
        <f>分析係数表!H18</f>
        <v>4.022242586841047E-4</v>
      </c>
      <c r="O15" s="82">
        <f t="shared" si="4"/>
        <v>1.2455646149764917E-2</v>
      </c>
      <c r="P15" s="76">
        <f>分析係数表!C18</f>
        <v>0.85217062328572779</v>
      </c>
      <c r="Q15" s="82">
        <f t="shared" si="5"/>
        <v>1.0614335742871645E-2</v>
      </c>
      <c r="R15" s="83">
        <v>2.7058454338949645E-2</v>
      </c>
      <c r="S15" s="84">
        <f t="shared" si="6"/>
        <v>6.4829643317774036E-2</v>
      </c>
      <c r="T15" s="85">
        <f>分析係数表!F18</f>
        <v>0.45957889739047864</v>
      </c>
      <c r="U15" s="86">
        <f t="shared" si="7"/>
        <v>2.9794335994200602E-2</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投入係数表!AF16</f>
        <v>3.6681863438662682E-4</v>
      </c>
      <c r="E16" s="77">
        <f t="shared" si="0"/>
        <v>3.6681863438662685E-2</v>
      </c>
      <c r="F16" s="76">
        <f>分析係数表!C19</f>
        <v>5.907451152740395E-2</v>
      </c>
      <c r="G16" s="77">
        <f t="shared" si="1"/>
        <v>2.1669631645539361E-3</v>
      </c>
      <c r="H16" s="77">
        <v>3.4599354173785479E-3</v>
      </c>
      <c r="I16" s="77">
        <f t="shared" si="2"/>
        <v>3.4599354173785479E-3</v>
      </c>
      <c r="J16" s="76">
        <f>分析係数表!G19</f>
        <v>5.7619514930604236E-2</v>
      </c>
      <c r="K16" s="78">
        <f t="shared" si="3"/>
        <v>1.9935980044056965E-4</v>
      </c>
      <c r="L16" s="79"/>
      <c r="M16" s="80"/>
      <c r="N16" s="81">
        <f>分析係数表!H19</f>
        <v>-1.036660460526043E-4</v>
      </c>
      <c r="O16" s="82">
        <f t="shared" si="4"/>
        <v>-3.2102180798363185E-3</v>
      </c>
      <c r="P16" s="76">
        <f>分析係数表!C19</f>
        <v>5.907451152740395E-2</v>
      </c>
      <c r="Q16" s="82">
        <f t="shared" si="5"/>
        <v>-1.8964206496277118E-4</v>
      </c>
      <c r="R16" s="83">
        <v>4.7347497361522017E-4</v>
      </c>
      <c r="S16" s="84">
        <f t="shared" si="6"/>
        <v>3.9334103909937678E-3</v>
      </c>
      <c r="T16" s="85">
        <f>分析係数表!F19</f>
        <v>0.24001121547735876</v>
      </c>
      <c r="U16" s="86">
        <f t="shared" si="7"/>
        <v>9.4406260891368723E-4</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投入係数表!AF17</f>
        <v>0</v>
      </c>
      <c r="E17" s="77">
        <f t="shared" si="0"/>
        <v>0</v>
      </c>
      <c r="F17" s="76">
        <f>分析係数表!C20</f>
        <v>0.1238117647058824</v>
      </c>
      <c r="G17" s="77">
        <f t="shared" si="1"/>
        <v>0</v>
      </c>
      <c r="H17" s="77">
        <v>1.3899187055849318E-3</v>
      </c>
      <c r="I17" s="77">
        <f t="shared" si="2"/>
        <v>1.3899187055849318E-3</v>
      </c>
      <c r="J17" s="76">
        <f>分析係数表!G20</f>
        <v>0.1000078622533218</v>
      </c>
      <c r="K17" s="78">
        <f t="shared" si="3"/>
        <v>1.390027984514532E-4</v>
      </c>
      <c r="L17" s="79"/>
      <c r="M17" s="80"/>
      <c r="N17" s="81">
        <f>分析係数表!H20</f>
        <v>5.0174366289460479E-4</v>
      </c>
      <c r="O17" s="82">
        <f t="shared" si="4"/>
        <v>1.5537455506407781E-2</v>
      </c>
      <c r="P17" s="76">
        <f>分析係数表!C20</f>
        <v>0.1238117647058824</v>
      </c>
      <c r="Q17" s="82">
        <f t="shared" si="5"/>
        <v>1.9237197852874769E-3</v>
      </c>
      <c r="R17" s="83">
        <v>3.5454219331823955E-3</v>
      </c>
      <c r="S17" s="84">
        <f t="shared" si="6"/>
        <v>4.9353406387673271E-3</v>
      </c>
      <c r="T17" s="85">
        <f>分析係数表!F20</f>
        <v>0.22289488167308752</v>
      </c>
      <c r="U17" s="86">
        <f t="shared" si="7"/>
        <v>1.1000621676944236E-3</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投入係数表!AF18</f>
        <v>1.7816905098779019E-3</v>
      </c>
      <c r="E18" s="77">
        <f t="shared" si="0"/>
        <v>0.17816905098779018</v>
      </c>
      <c r="F18" s="76">
        <f>分析係数表!C21</f>
        <v>0.10123797610317908</v>
      </c>
      <c r="G18" s="77">
        <f t="shared" si="1"/>
        <v>1.8037474126227998E-2</v>
      </c>
      <c r="H18" s="77">
        <v>2.3517983451706873E-2</v>
      </c>
      <c r="I18" s="77">
        <f t="shared" si="2"/>
        <v>2.3517983451706873E-2</v>
      </c>
      <c r="J18" s="76">
        <f>分析係数表!G21</f>
        <v>0.28509532062391679</v>
      </c>
      <c r="K18" s="78">
        <f t="shared" si="3"/>
        <v>6.7048670325923401E-3</v>
      </c>
      <c r="L18" s="79"/>
      <c r="M18" s="80"/>
      <c r="N18" s="81">
        <f>分析係数表!H21</f>
        <v>8.3762165210504269E-4</v>
      </c>
      <c r="O18" s="82">
        <f t="shared" si="4"/>
        <v>2.593856208507745E-2</v>
      </c>
      <c r="P18" s="76">
        <f>分析係数表!C21</f>
        <v>0.10123797610317908</v>
      </c>
      <c r="Q18" s="82">
        <f t="shared" si="5"/>
        <v>2.6259675285198979E-3</v>
      </c>
      <c r="R18" s="83">
        <v>5.9987416013413501E-3</v>
      </c>
      <c r="S18" s="84">
        <f t="shared" si="6"/>
        <v>2.9516725053048223E-2</v>
      </c>
      <c r="T18" s="85">
        <f>分析係数表!F21</f>
        <v>0.42576545349508954</v>
      </c>
      <c r="U18" s="86">
        <f t="shared" si="7"/>
        <v>1.2567201827900948E-2</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投入係数表!AF19</f>
        <v>5.2402662055232405E-5</v>
      </c>
      <c r="E19" s="77">
        <f t="shared" si="0"/>
        <v>5.2402662055232403E-3</v>
      </c>
      <c r="F19" s="76">
        <f>分析係数表!C22</f>
        <v>0.18558159091777837</v>
      </c>
      <c r="G19" s="77">
        <f t="shared" si="1"/>
        <v>9.7249693925367266E-4</v>
      </c>
      <c r="H19" s="77">
        <v>6.580883859501974E-3</v>
      </c>
      <c r="I19" s="77">
        <f t="shared" si="2"/>
        <v>6.580883859501974E-3</v>
      </c>
      <c r="J19" s="76">
        <f>分析係数表!G22</f>
        <v>0.19466002478672587</v>
      </c>
      <c r="K19" s="78">
        <f t="shared" si="3"/>
        <v>1.2810350152092185E-3</v>
      </c>
      <c r="L19" s="79"/>
      <c r="M19" s="80"/>
      <c r="N19" s="81">
        <f>分析係数表!H22</f>
        <v>4.1466418421041717E-5</v>
      </c>
      <c r="O19" s="82">
        <f t="shared" si="4"/>
        <v>1.2840872319345273E-3</v>
      </c>
      <c r="P19" s="76">
        <f>分析係数表!C22</f>
        <v>0.18558159091777837</v>
      </c>
      <c r="Q19" s="82">
        <f t="shared" si="5"/>
        <v>2.3830295137961584E-4</v>
      </c>
      <c r="R19" s="83">
        <v>2.174334613051897E-3</v>
      </c>
      <c r="S19" s="84">
        <f t="shared" si="6"/>
        <v>8.7552184725538714E-3</v>
      </c>
      <c r="T19" s="85">
        <f>分析係数表!F22</f>
        <v>0.41305594660826944</v>
      </c>
      <c r="U19" s="86">
        <f t="shared" si="7"/>
        <v>3.6163950539429461E-3</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投入係数表!AF20</f>
        <v>5.2402662055232405E-5</v>
      </c>
      <c r="E20" s="77">
        <f t="shared" si="0"/>
        <v>5.2402662055232403E-3</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7.7045233916071636E-4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投入係数表!AF21</f>
        <v>5.2402662055232405E-5</v>
      </c>
      <c r="E21" s="77">
        <f t="shared" si="0"/>
        <v>5.2402662055232403E-3</v>
      </c>
      <c r="F21" s="76">
        <f>分析係数表!C24</f>
        <v>0.34092150792205422</v>
      </c>
      <c r="G21" s="77">
        <f t="shared" si="1"/>
        <v>1.7865194566999644E-3</v>
      </c>
      <c r="H21" s="77">
        <v>8.7746743742261168E-3</v>
      </c>
      <c r="I21" s="77">
        <f t="shared" si="2"/>
        <v>8.7746743742261168E-3</v>
      </c>
      <c r="J21" s="76">
        <f>分析係数表!G24</f>
        <v>0.20813165537270087</v>
      </c>
      <c r="K21" s="78">
        <f t="shared" si="3"/>
        <v>1.8262875028640998E-3</v>
      </c>
      <c r="L21" s="79"/>
      <c r="M21" s="80"/>
      <c r="N21" s="81">
        <f>分析係数表!H24</f>
        <v>3.0270485447360455E-4</v>
      </c>
      <c r="O21" s="82">
        <f t="shared" si="4"/>
        <v>9.3738367931220489E-3</v>
      </c>
      <c r="P21" s="76">
        <f>分析係数表!C24</f>
        <v>0.34092150792205422</v>
      </c>
      <c r="Q21" s="82">
        <f t="shared" si="5"/>
        <v>3.1957425745264018E-3</v>
      </c>
      <c r="R21" s="83">
        <v>1.0876677143898245E-2</v>
      </c>
      <c r="S21" s="84">
        <f t="shared" si="6"/>
        <v>1.965135151812436E-2</v>
      </c>
      <c r="T21" s="85">
        <f>分析係数表!F24</f>
        <v>0.39206195546950628</v>
      </c>
      <c r="U21" s="86">
        <f t="shared" si="7"/>
        <v>7.7045473038144874E-3</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投入係数表!AF22</f>
        <v>0</v>
      </c>
      <c r="E22" s="77">
        <f t="shared" si="0"/>
        <v>0</v>
      </c>
      <c r="F22" s="76">
        <f>分析係数表!C25</f>
        <v>1.146867511126326E-2</v>
      </c>
      <c r="G22" s="77">
        <f t="shared" si="1"/>
        <v>0</v>
      </c>
      <c r="H22" s="77">
        <v>4.8136858737630453E-4</v>
      </c>
      <c r="I22" s="77">
        <f t="shared" si="2"/>
        <v>4.8136858737630453E-4</v>
      </c>
      <c r="J22" s="76">
        <f>分析係数表!G25</f>
        <v>0.19668246445497631</v>
      </c>
      <c r="K22" s="78">
        <f t="shared" si="3"/>
        <v>9.4676760076382177E-5</v>
      </c>
      <c r="L22" s="79"/>
      <c r="M22" s="80"/>
      <c r="N22" s="81">
        <f>分析係数表!H25</f>
        <v>4.6442388631566723E-4</v>
      </c>
      <c r="O22" s="82">
        <f t="shared" si="4"/>
        <v>1.4381776997666705E-2</v>
      </c>
      <c r="P22" s="76">
        <f>分析係数表!C25</f>
        <v>1.146867511126326E-2</v>
      </c>
      <c r="Q22" s="82">
        <f t="shared" si="5"/>
        <v>1.649399279088786E-4</v>
      </c>
      <c r="R22" s="83">
        <v>3.9248082839951555E-4</v>
      </c>
      <c r="S22" s="84">
        <f t="shared" si="6"/>
        <v>8.7384941577582013E-4</v>
      </c>
      <c r="T22" s="85">
        <f>分析係数表!F25</f>
        <v>0.34834123222748814</v>
      </c>
      <c r="U22" s="86">
        <f t="shared" si="7"/>
        <v>3.0439778227261982E-4</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投入係数表!AF23</f>
        <v>1.5720798616569723E-4</v>
      </c>
      <c r="E23" s="77">
        <f t="shared" si="0"/>
        <v>1.5720798616569723E-2</v>
      </c>
      <c r="F23" s="76">
        <f>分析係数表!C26</f>
        <v>9.1946569835300251E-2</v>
      </c>
      <c r="G23" s="77">
        <f t="shared" si="1"/>
        <v>1.4454735078651196E-3</v>
      </c>
      <c r="H23" s="77">
        <v>3.8682800892586551E-3</v>
      </c>
      <c r="I23" s="77">
        <f t="shared" si="2"/>
        <v>3.8682800892586551E-3</v>
      </c>
      <c r="J23" s="76">
        <f>分析係数表!G26</f>
        <v>0.19627813403747013</v>
      </c>
      <c r="K23" s="78">
        <f t="shared" si="3"/>
        <v>7.5925879785398726E-4</v>
      </c>
      <c r="L23" s="79"/>
      <c r="M23" s="80"/>
      <c r="N23" s="81">
        <f>分析係数表!H26</f>
        <v>9.5289829531553863E-3</v>
      </c>
      <c r="O23" s="82">
        <f t="shared" si="4"/>
        <v>0.29508324589855434</v>
      </c>
      <c r="P23" s="76">
        <f>分析係数表!C26</f>
        <v>9.1946569835300251E-2</v>
      </c>
      <c r="Q23" s="82">
        <f t="shared" si="5"/>
        <v>2.7131892276238502E-2</v>
      </c>
      <c r="R23" s="83">
        <v>2.8322532682201317E-2</v>
      </c>
      <c r="S23" s="84">
        <f t="shared" si="6"/>
        <v>3.2190812771459971E-2</v>
      </c>
      <c r="T23" s="85">
        <f>分析係数表!F26</f>
        <v>0.33471645919778698</v>
      </c>
      <c r="U23" s="86">
        <f t="shared" si="7"/>
        <v>1.0774794869561982E-2</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投入係数表!AF24</f>
        <v>1.5720798616569723E-4</v>
      </c>
      <c r="E24" s="77">
        <f t="shared" si="0"/>
        <v>1.5720798616569723E-2</v>
      </c>
      <c r="F24" s="76">
        <f>分析係数表!C27</f>
        <v>2.4623475974181241E-2</v>
      </c>
      <c r="G24" s="77">
        <f t="shared" si="1"/>
        <v>3.871007070300463E-4</v>
      </c>
      <c r="H24" s="77">
        <v>5.5287983837461142E-4</v>
      </c>
      <c r="I24" s="77">
        <f t="shared" si="2"/>
        <v>5.5287983837461142E-4</v>
      </c>
      <c r="J24" s="76">
        <f>分析係数表!G27</f>
        <v>0.16949152542372881</v>
      </c>
      <c r="K24" s="78">
        <f t="shared" si="3"/>
        <v>9.3708447182137529E-5</v>
      </c>
      <c r="L24" s="79"/>
      <c r="M24" s="80"/>
      <c r="N24" s="81">
        <f>分析係数表!H27</f>
        <v>1.0092926243681554E-2</v>
      </c>
      <c r="O24" s="82">
        <f t="shared" si="4"/>
        <v>0.31254683225286395</v>
      </c>
      <c r="P24" s="76">
        <f>分析係数表!C27</f>
        <v>2.4623475974181241E-2</v>
      </c>
      <c r="Q24" s="82">
        <f t="shared" si="5"/>
        <v>7.69598941478485E-3</v>
      </c>
      <c r="R24" s="83">
        <v>7.7761144390702565E-3</v>
      </c>
      <c r="S24" s="84">
        <f t="shared" si="6"/>
        <v>8.3289942774448684E-3</v>
      </c>
      <c r="T24" s="85">
        <f>分析係数表!F27</f>
        <v>0.31826741996233521</v>
      </c>
      <c r="U24" s="86">
        <f t="shared" si="7"/>
        <v>2.6508475195634327E-3</v>
      </c>
      <c r="V24" s="87">
        <f>分析係数表!D27</f>
        <v>0</v>
      </c>
      <c r="W24" s="88">
        <f t="shared" si="8"/>
        <v>0</v>
      </c>
      <c r="X24" s="76">
        <f>分析係数表!E27</f>
        <v>0</v>
      </c>
      <c r="Y24" s="89">
        <f t="shared" si="9"/>
        <v>0</v>
      </c>
    </row>
    <row r="25" spans="1:25" x14ac:dyDescent="0.2">
      <c r="A25" s="6" t="s">
        <v>13</v>
      </c>
      <c r="B25" s="5" t="s">
        <v>192</v>
      </c>
      <c r="C25" s="90"/>
      <c r="D25" s="76">
        <f>投入係数表!AF25</f>
        <v>9.9565057904941567E-4</v>
      </c>
      <c r="E25" s="77">
        <f t="shared" si="0"/>
        <v>9.9565057904941565E-2</v>
      </c>
      <c r="F25" s="76">
        <f>分析係数表!C28</f>
        <v>0.10144304574762053</v>
      </c>
      <c r="G25" s="77">
        <f t="shared" si="1"/>
        <v>1.0100182723915474E-2</v>
      </c>
      <c r="H25" s="77">
        <v>1.9916216429222134E-2</v>
      </c>
      <c r="I25" s="77">
        <f t="shared" si="2"/>
        <v>1.9916216429222134E-2</v>
      </c>
      <c r="J25" s="76">
        <f>分析係数表!G28</f>
        <v>0.12483493265252223</v>
      </c>
      <c r="K25" s="78">
        <f t="shared" si="3"/>
        <v>2.486239536635002E-3</v>
      </c>
      <c r="L25" s="79"/>
      <c r="M25" s="80"/>
      <c r="N25" s="81">
        <f>分析係数表!H28</f>
        <v>1.8805020753942421E-2</v>
      </c>
      <c r="O25" s="82">
        <f t="shared" si="4"/>
        <v>0.58233355968230816</v>
      </c>
      <c r="P25" s="76">
        <f>分析係数表!C28</f>
        <v>0.10144304574762053</v>
      </c>
      <c r="Q25" s="82">
        <f t="shared" si="5"/>
        <v>5.9073689935227096E-2</v>
      </c>
      <c r="R25" s="83">
        <v>6.4285256904106025E-2</v>
      </c>
      <c r="S25" s="84">
        <f t="shared" si="6"/>
        <v>8.4201473333328156E-2</v>
      </c>
      <c r="T25" s="85">
        <f>分析係数表!F28</f>
        <v>0.21348710273791707</v>
      </c>
      <c r="U25" s="86">
        <f t="shared" si="7"/>
        <v>1.7975928588196213E-2</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投入係数表!AF26</f>
        <v>3.0917570612587117E-3</v>
      </c>
      <c r="E26" s="77">
        <f t="shared" si="0"/>
        <v>0.3091757061258712</v>
      </c>
      <c r="F26" s="76">
        <f>分析係数表!C29</f>
        <v>0.10401376146788988</v>
      </c>
      <c r="G26" s="77">
        <f t="shared" si="1"/>
        <v>3.2158528148642784E-2</v>
      </c>
      <c r="H26" s="77">
        <v>4.1605655540972224E-2</v>
      </c>
      <c r="I26" s="77">
        <f t="shared" si="2"/>
        <v>4.1605655540972224E-2</v>
      </c>
      <c r="J26" s="76">
        <f>分析係数表!G29</f>
        <v>0.26193840067815766</v>
      </c>
      <c r="K26" s="78">
        <f t="shared" si="3"/>
        <v>1.0898118871568593E-2</v>
      </c>
      <c r="L26" s="79"/>
      <c r="M26" s="80"/>
      <c r="N26" s="81">
        <f>分析係数表!H29</f>
        <v>9.1640784710502205E-3</v>
      </c>
      <c r="O26" s="82">
        <f t="shared" si="4"/>
        <v>0.28378327825753058</v>
      </c>
      <c r="P26" s="76">
        <f>分析係数表!C29</f>
        <v>0.10401376146788988</v>
      </c>
      <c r="Q26" s="82">
        <f t="shared" si="5"/>
        <v>2.9517366213254605E-2</v>
      </c>
      <c r="R26" s="83">
        <v>4.0953375299025985E-2</v>
      </c>
      <c r="S26" s="84">
        <f t="shared" si="6"/>
        <v>8.2559030839998215E-2</v>
      </c>
      <c r="T26" s="85">
        <f>分析係数表!F29</f>
        <v>0.46764622774795139</v>
      </c>
      <c r="U26" s="86">
        <f t="shared" si="7"/>
        <v>3.8608419338851951E-2</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投入係数表!AF27</f>
        <v>3.3537703715348739E-3</v>
      </c>
      <c r="E27" s="77">
        <f t="shared" si="0"/>
        <v>0.33537703715348738</v>
      </c>
      <c r="F27" s="76">
        <f>分析係数表!C30</f>
        <v>1</v>
      </c>
      <c r="G27" s="77">
        <f t="shared" si="1"/>
        <v>0.33537703715348738</v>
      </c>
      <c r="H27" s="77">
        <v>0.3832894365126156</v>
      </c>
      <c r="I27" s="77">
        <f t="shared" si="2"/>
        <v>0.3832894365126156</v>
      </c>
      <c r="J27" s="76">
        <f>分析係数表!G30</f>
        <v>0.34450655250415957</v>
      </c>
      <c r="K27" s="78">
        <f t="shared" si="3"/>
        <v>0.13204572238422313</v>
      </c>
      <c r="L27" s="79"/>
      <c r="M27" s="80"/>
      <c r="N27" s="81">
        <f>分析係数表!H30</f>
        <v>0</v>
      </c>
      <c r="O27" s="82">
        <f t="shared" si="4"/>
        <v>0</v>
      </c>
      <c r="P27" s="76">
        <f>分析係数表!C30</f>
        <v>1</v>
      </c>
      <c r="Q27" s="82">
        <f t="shared" si="5"/>
        <v>0</v>
      </c>
      <c r="R27" s="83">
        <v>0.11709184708314263</v>
      </c>
      <c r="S27" s="84">
        <f t="shared" si="6"/>
        <v>0.50038128359575818</v>
      </c>
      <c r="T27" s="85">
        <f>分析係数表!F30</f>
        <v>0.44048531528668372</v>
      </c>
      <c r="U27" s="86">
        <f t="shared" si="7"/>
        <v>0.22041060746823304</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投入係数表!AF28</f>
        <v>5.9739034742964945E-3</v>
      </c>
      <c r="E28" s="77">
        <f t="shared" si="0"/>
        <v>0.59739034742964947</v>
      </c>
      <c r="F28" s="76">
        <f>分析係数表!C31</f>
        <v>0.93997640825324391</v>
      </c>
      <c r="G28" s="77">
        <f t="shared" si="1"/>
        <v>0.56153283310207946</v>
      </c>
      <c r="H28" s="77">
        <v>0.73341116441919996</v>
      </c>
      <c r="I28" s="77">
        <f t="shared" si="2"/>
        <v>0.73341116441919996</v>
      </c>
      <c r="J28" s="76">
        <f>分析係数表!G31</f>
        <v>7.0890110114609078E-2</v>
      </c>
      <c r="K28" s="78">
        <f t="shared" si="3"/>
        <v>5.199159820496075E-2</v>
      </c>
      <c r="L28" s="79"/>
      <c r="M28" s="80"/>
      <c r="N28" s="81">
        <f>分析係数表!H31</f>
        <v>0.11755729622365327</v>
      </c>
      <c r="O28" s="82">
        <f t="shared" si="4"/>
        <v>3.6403873025343847</v>
      </c>
      <c r="P28" s="76">
        <f>分析係数表!C31</f>
        <v>0.93997640825324391</v>
      </c>
      <c r="Q28" s="82">
        <f t="shared" si="5"/>
        <v>3.4218781812869863</v>
      </c>
      <c r="R28" s="83">
        <v>3.9463131898038442</v>
      </c>
      <c r="S28" s="84">
        <f t="shared" si="6"/>
        <v>4.679724354223044</v>
      </c>
      <c r="T28" s="85">
        <f>分析係数表!F31</f>
        <v>0.34466485525751295</v>
      </c>
      <c r="U28" s="86">
        <f t="shared" si="7"/>
        <v>1.6129365171933436</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投入係数表!AF29</f>
        <v>1.3624692134360425E-3</v>
      </c>
      <c r="E29" s="77">
        <f t="shared" si="0"/>
        <v>0.13624692134360425</v>
      </c>
      <c r="F29" s="76">
        <f>分析係数表!C32</f>
        <v>1</v>
      </c>
      <c r="G29" s="77">
        <f t="shared" si="1"/>
        <v>0.13624692134360425</v>
      </c>
      <c r="H29" s="77">
        <v>0.16581131227330212</v>
      </c>
      <c r="I29" s="77">
        <f t="shared" si="2"/>
        <v>0.16581131227330212</v>
      </c>
      <c r="J29" s="76">
        <f>分析係数表!G32</f>
        <v>0.14022787028921999</v>
      </c>
      <c r="K29" s="78">
        <f t="shared" si="3"/>
        <v>2.325136718994596E-2</v>
      </c>
      <c r="L29" s="79"/>
      <c r="M29" s="80"/>
      <c r="N29" s="81">
        <f>分析係数表!H32</f>
        <v>5.7721254442090076E-3</v>
      </c>
      <c r="O29" s="82">
        <f t="shared" si="4"/>
        <v>0.17874494268528621</v>
      </c>
      <c r="P29" s="76">
        <f>分析係数表!C32</f>
        <v>1</v>
      </c>
      <c r="Q29" s="82">
        <f t="shared" si="5"/>
        <v>0.17874494268528621</v>
      </c>
      <c r="R29" s="83">
        <v>0.2337711433913347</v>
      </c>
      <c r="S29" s="84">
        <f t="shared" si="6"/>
        <v>0.39958245566463679</v>
      </c>
      <c r="T29" s="85">
        <f>分析係数表!F32</f>
        <v>0.48261758691206547</v>
      </c>
      <c r="U29" s="86">
        <f t="shared" si="7"/>
        <v>0.19284552052526438</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投入係数表!AF30</f>
        <v>3.1441597233139444E-3</v>
      </c>
      <c r="E30" s="77">
        <f t="shared" si="0"/>
        <v>0.31441597233139446</v>
      </c>
      <c r="F30" s="76">
        <f>分析係数表!C33</f>
        <v>0.67109402306885713</v>
      </c>
      <c r="G30" s="77">
        <f t="shared" si="1"/>
        <v>0.21100267978898196</v>
      </c>
      <c r="H30" s="77">
        <v>0.22755399182700597</v>
      </c>
      <c r="I30" s="77">
        <f t="shared" si="2"/>
        <v>0.22755399182700597</v>
      </c>
      <c r="J30" s="76">
        <f>分析係数表!G33</f>
        <v>0.50883575883575882</v>
      </c>
      <c r="K30" s="78">
        <f t="shared" si="3"/>
        <v>0.11578760810740064</v>
      </c>
      <c r="L30" s="79"/>
      <c r="M30" s="80"/>
      <c r="N30" s="81">
        <f>分析係数表!H33</f>
        <v>8.6664814499977198E-4</v>
      </c>
      <c r="O30" s="82">
        <f t="shared" si="4"/>
        <v>2.6837423147431622E-2</v>
      </c>
      <c r="P30" s="76">
        <f>分析係数表!C33</f>
        <v>0.67109402306885713</v>
      </c>
      <c r="Q30" s="82">
        <f t="shared" si="5"/>
        <v>1.8010434268811156E-2</v>
      </c>
      <c r="R30" s="83">
        <v>7.7977737237257191E-2</v>
      </c>
      <c r="S30" s="84">
        <f t="shared" si="6"/>
        <v>0.30553172906426318</v>
      </c>
      <c r="T30" s="85">
        <f>分析係数表!F33</f>
        <v>0.64656964656964655</v>
      </c>
      <c r="U30" s="86">
        <f t="shared" si="7"/>
        <v>0.19754754207689365</v>
      </c>
      <c r="V30" s="87">
        <f>分析係数表!D33</f>
        <v>0.19906444906444906</v>
      </c>
      <c r="W30" s="88">
        <f t="shared" si="8"/>
        <v>0</v>
      </c>
      <c r="X30" s="76">
        <f>分析係数表!E33</f>
        <v>0.18035343035343035</v>
      </c>
      <c r="Y30" s="89">
        <f t="shared" si="9"/>
        <v>0</v>
      </c>
    </row>
    <row r="31" spans="1:25" x14ac:dyDescent="0.2">
      <c r="A31" s="6" t="s">
        <v>19</v>
      </c>
      <c r="B31" s="5" t="s">
        <v>275</v>
      </c>
      <c r="C31" s="90"/>
      <c r="D31" s="76">
        <f>投入係数表!AF31</f>
        <v>1.2052612272703453E-2</v>
      </c>
      <c r="E31" s="77">
        <f t="shared" si="0"/>
        <v>1.2052612272703453</v>
      </c>
      <c r="F31" s="76">
        <f>分析係数表!C34</f>
        <v>0.15699510206111233</v>
      </c>
      <c r="G31" s="77">
        <f t="shared" si="1"/>
        <v>0.18922010938560938</v>
      </c>
      <c r="H31" s="77">
        <v>0.2266594570700457</v>
      </c>
      <c r="I31" s="77">
        <f t="shared" si="2"/>
        <v>0.2266594570700457</v>
      </c>
      <c r="J31" s="76">
        <f>分析係数表!G34</f>
        <v>0.42474206923151092</v>
      </c>
      <c r="K31" s="78">
        <f t="shared" si="3"/>
        <v>9.6271806806822027E-2</v>
      </c>
      <c r="L31" s="79"/>
      <c r="M31" s="80"/>
      <c r="N31" s="81">
        <f>分析係数表!H34</f>
        <v>0.14441094879311989</v>
      </c>
      <c r="O31" s="82">
        <f t="shared" si="4"/>
        <v>4.4719621939351848</v>
      </c>
      <c r="P31" s="76">
        <f>分析係数表!C34</f>
        <v>0.15699510206111233</v>
      </c>
      <c r="Q31" s="82">
        <f t="shared" si="5"/>
        <v>0.70207616105029014</v>
      </c>
      <c r="R31" s="83">
        <v>0.76272294543381169</v>
      </c>
      <c r="S31" s="84">
        <f t="shared" si="6"/>
        <v>0.98938240250385734</v>
      </c>
      <c r="T31" s="85">
        <f>分析係数表!F34</f>
        <v>0.69954681322919676</v>
      </c>
      <c r="U31" s="86">
        <f t="shared" si="7"/>
        <v>0.69211930673661981</v>
      </c>
      <c r="V31" s="87">
        <f>分析係数表!D34</f>
        <v>0.29129302863754702</v>
      </c>
      <c r="W31" s="88">
        <f t="shared" si="8"/>
        <v>0</v>
      </c>
      <c r="X31" s="76">
        <f>分析係数表!E34</f>
        <v>0.21111753929225727</v>
      </c>
      <c r="Y31" s="89">
        <f t="shared" si="9"/>
        <v>0</v>
      </c>
    </row>
    <row r="32" spans="1:25" x14ac:dyDescent="0.2">
      <c r="A32" s="6" t="s">
        <v>20</v>
      </c>
      <c r="B32" s="5" t="s">
        <v>37</v>
      </c>
      <c r="C32" s="90"/>
      <c r="D32" s="76">
        <f>投入係数表!AF32</f>
        <v>1.1423780328040664E-2</v>
      </c>
      <c r="E32" s="77">
        <f t="shared" si="0"/>
        <v>1.1423780328040665</v>
      </c>
      <c r="F32" s="76">
        <f>分析係数表!C35</f>
        <v>0.39629748357108507</v>
      </c>
      <c r="G32" s="77">
        <f t="shared" si="1"/>
        <v>0.45272153968713802</v>
      </c>
      <c r="H32" s="77">
        <v>0.54723688477042443</v>
      </c>
      <c r="I32" s="77">
        <f t="shared" si="2"/>
        <v>0.54723688477042443</v>
      </c>
      <c r="J32" s="76">
        <f>分析係数表!G35</f>
        <v>0.3138388625592417</v>
      </c>
      <c r="K32" s="78">
        <f t="shared" si="3"/>
        <v>0.17174420146681282</v>
      </c>
      <c r="L32" s="79"/>
      <c r="M32" s="80"/>
      <c r="N32" s="81">
        <f>分析係数表!H35</f>
        <v>5.4188315592617317E-2</v>
      </c>
      <c r="O32" s="82">
        <f t="shared" si="4"/>
        <v>1.6780451946920403</v>
      </c>
      <c r="P32" s="76">
        <f>分析係数表!C35</f>
        <v>0.39629748357108507</v>
      </c>
      <c r="Q32" s="82">
        <f t="shared" si="5"/>
        <v>0.66500508797500713</v>
      </c>
      <c r="R32" s="83">
        <v>0.87886351447676181</v>
      </c>
      <c r="S32" s="84">
        <f t="shared" si="6"/>
        <v>1.4261003992471863</v>
      </c>
      <c r="T32" s="85">
        <f>分析係数表!F35</f>
        <v>0.64417061611374404</v>
      </c>
      <c r="U32" s="86">
        <f t="shared" si="7"/>
        <v>0.91865197282311639</v>
      </c>
      <c r="V32" s="87">
        <f>分析係数表!D35</f>
        <v>5.7914691943127962E-2</v>
      </c>
      <c r="W32" s="88">
        <f t="shared" si="8"/>
        <v>0</v>
      </c>
      <c r="X32" s="76">
        <f>分析係数表!E35</f>
        <v>5.251184834123223E-2</v>
      </c>
      <c r="Y32" s="89">
        <f t="shared" si="9"/>
        <v>0</v>
      </c>
    </row>
    <row r="33" spans="1:25" x14ac:dyDescent="0.2">
      <c r="A33" s="6" t="s">
        <v>21</v>
      </c>
      <c r="B33" s="5" t="s">
        <v>38</v>
      </c>
      <c r="C33" s="90"/>
      <c r="D33" s="76">
        <f>投入係数表!AF33</f>
        <v>1.7135670492060998E-2</v>
      </c>
      <c r="E33" s="77">
        <f t="shared" si="0"/>
        <v>1.7135670492060999</v>
      </c>
      <c r="F33" s="76">
        <f>分析係数表!C36</f>
        <v>0.84710123832769779</v>
      </c>
      <c r="G33" s="77">
        <f t="shared" si="1"/>
        <v>1.4515647693400262</v>
      </c>
      <c r="H33" s="77">
        <v>1.5585423106347962</v>
      </c>
      <c r="I33" s="77">
        <f t="shared" si="2"/>
        <v>1.5585423106347962</v>
      </c>
      <c r="J33" s="76">
        <f>分析係数表!G36</f>
        <v>4.8807645912591631E-2</v>
      </c>
      <c r="K33" s="78">
        <f t="shared" si="3"/>
        <v>7.6068781237255523E-2</v>
      </c>
      <c r="L33" s="79"/>
      <c r="M33" s="80"/>
      <c r="N33" s="81">
        <f>分析係数表!H36</f>
        <v>0.16462168113153564</v>
      </c>
      <c r="O33" s="82">
        <f t="shared" si="4"/>
        <v>5.0978263107800741</v>
      </c>
      <c r="P33" s="76">
        <f>分析係数表!C36</f>
        <v>0.84710123832769779</v>
      </c>
      <c r="Q33" s="82">
        <f t="shared" si="5"/>
        <v>4.3183749806413196</v>
      </c>
      <c r="R33" s="83">
        <v>4.4827386368657551</v>
      </c>
      <c r="S33" s="84">
        <f t="shared" si="6"/>
        <v>6.0412809475005513</v>
      </c>
      <c r="T33" s="85">
        <f>分析係数表!F36</f>
        <v>0.84954068850329401</v>
      </c>
      <c r="U33" s="86">
        <f t="shared" si="7"/>
        <v>5.1323139755814511</v>
      </c>
      <c r="V33" s="87">
        <f>分析係数表!D36</f>
        <v>1.1366799665955276E-2</v>
      </c>
      <c r="W33" s="88">
        <f t="shared" si="8"/>
        <v>0</v>
      </c>
      <c r="X33" s="76">
        <f>分析係数表!E36</f>
        <v>4.8482880207850049E-3</v>
      </c>
      <c r="Y33" s="89">
        <f t="shared" si="9"/>
        <v>0</v>
      </c>
    </row>
    <row r="34" spans="1:25" x14ac:dyDescent="0.2">
      <c r="A34" s="6" t="s">
        <v>22</v>
      </c>
      <c r="B34" s="5" t="s">
        <v>378</v>
      </c>
      <c r="C34" s="75">
        <f>最終需要_まとめ!C35</f>
        <v>100</v>
      </c>
      <c r="D34" s="76">
        <f>投入係数表!AF34</f>
        <v>5.874338416391553E-2</v>
      </c>
      <c r="E34" s="77">
        <f t="shared" si="0"/>
        <v>5.8743384163915531</v>
      </c>
      <c r="F34" s="76">
        <f>分析係数表!C37</f>
        <v>0.28253997483350213</v>
      </c>
      <c r="G34" s="77">
        <f t="shared" si="1"/>
        <v>1.6597354283307442</v>
      </c>
      <c r="H34" s="77">
        <v>1.7388183973104823</v>
      </c>
      <c r="I34" s="77">
        <f t="shared" si="2"/>
        <v>101.73881839731048</v>
      </c>
      <c r="J34" s="76">
        <f>分析係数表!G37</f>
        <v>0.45113451763349577</v>
      </c>
      <c r="K34" s="78">
        <f t="shared" si="3"/>
        <v>45.897892762272491</v>
      </c>
      <c r="L34" s="79"/>
      <c r="M34" s="80"/>
      <c r="N34" s="81">
        <f>分析係数表!H37</f>
        <v>4.3875617331304247E-2</v>
      </c>
      <c r="O34" s="82">
        <f t="shared" si="4"/>
        <v>1.3586927001099236</v>
      </c>
      <c r="P34" s="76">
        <f>分析係数表!C37</f>
        <v>0.28253997483350213</v>
      </c>
      <c r="Q34" s="82">
        <f t="shared" si="5"/>
        <v>0.38388500129552089</v>
      </c>
      <c r="R34" s="83">
        <v>0.47162612336587328</v>
      </c>
      <c r="S34" s="84">
        <f t="shared" si="6"/>
        <v>102.21044452067636</v>
      </c>
      <c r="T34" s="85">
        <f>分析係数表!F37</f>
        <v>0.69774144526541948</v>
      </c>
      <c r="U34" s="86">
        <f t="shared" si="7"/>
        <v>71.316463281077702</v>
      </c>
      <c r="V34" s="87">
        <f>分析係数表!D37</f>
        <v>9.4272389037363097E-2</v>
      </c>
      <c r="W34" s="88">
        <f t="shared" si="8"/>
        <v>10</v>
      </c>
      <c r="X34" s="76">
        <f>分析係数表!E37</f>
        <v>8.6411989729078237E-2</v>
      </c>
      <c r="Y34" s="89">
        <f t="shared" si="9"/>
        <v>9</v>
      </c>
    </row>
    <row r="35" spans="1:25" x14ac:dyDescent="0.2">
      <c r="A35" s="6" t="s">
        <v>23</v>
      </c>
      <c r="B35" s="5" t="s">
        <v>194</v>
      </c>
      <c r="C35" s="90"/>
      <c r="D35" s="76">
        <f>投入係数表!AF35</f>
        <v>1.2786249541476707E-2</v>
      </c>
      <c r="E35" s="77">
        <f t="shared" si="0"/>
        <v>1.2786249541476706</v>
      </c>
      <c r="F35" s="76">
        <f>分析係数表!C38</f>
        <v>4.1342922192909581E-2</v>
      </c>
      <c r="G35" s="77">
        <f t="shared" si="1"/>
        <v>5.2862091993239727E-2</v>
      </c>
      <c r="H35" s="77">
        <v>6.5372417775043712E-2</v>
      </c>
      <c r="I35" s="77">
        <f t="shared" si="2"/>
        <v>6.5372417775043712E-2</v>
      </c>
      <c r="J35" s="76">
        <f>分析係数表!G38</f>
        <v>0.30500268961807425</v>
      </c>
      <c r="K35" s="78">
        <f t="shared" si="3"/>
        <v>1.9938763248224738E-2</v>
      </c>
      <c r="L35" s="79"/>
      <c r="M35" s="80"/>
      <c r="N35" s="81">
        <f>分析係数表!H38</f>
        <v>3.9185765407884425E-2</v>
      </c>
      <c r="O35" s="82">
        <f t="shared" si="4"/>
        <v>1.2134624341781284</v>
      </c>
      <c r="P35" s="76">
        <f>分析係数表!C38</f>
        <v>4.1342922192909581E-2</v>
      </c>
      <c r="Q35" s="82">
        <f t="shared" si="5"/>
        <v>5.0168083000245028E-2</v>
      </c>
      <c r="R35" s="83">
        <v>6.0785066104972661E-2</v>
      </c>
      <c r="S35" s="84">
        <f t="shared" si="6"/>
        <v>0.12615748388001638</v>
      </c>
      <c r="T35" s="85">
        <f>分析係数表!F38</f>
        <v>0.49596557288864979</v>
      </c>
      <c r="U35" s="86">
        <f t="shared" si="7"/>
        <v>6.2569768766742931E-2</v>
      </c>
      <c r="V35" s="87">
        <f>分析係数表!D38</f>
        <v>0.31629908552985475</v>
      </c>
      <c r="W35" s="88">
        <f t="shared" si="8"/>
        <v>0</v>
      </c>
      <c r="X35" s="76">
        <f>分析係数表!E38</f>
        <v>0.37385691231845081</v>
      </c>
      <c r="Y35" s="89">
        <f t="shared" si="9"/>
        <v>0</v>
      </c>
    </row>
    <row r="36" spans="1:25" x14ac:dyDescent="0.2">
      <c r="A36" s="6" t="s">
        <v>24</v>
      </c>
      <c r="B36" s="5" t="s">
        <v>39</v>
      </c>
      <c r="C36" s="90"/>
      <c r="D36" s="76">
        <f>投入係数表!AF36</f>
        <v>0</v>
      </c>
      <c r="E36" s="77">
        <f t="shared" si="0"/>
        <v>0</v>
      </c>
      <c r="F36" s="76">
        <f>分析係数表!C39</f>
        <v>1</v>
      </c>
      <c r="G36" s="77">
        <f t="shared" si="1"/>
        <v>0</v>
      </c>
      <c r="H36" s="77">
        <v>5.3020834497997466E-2</v>
      </c>
      <c r="I36" s="77">
        <f t="shared" si="2"/>
        <v>5.3020834497997466E-2</v>
      </c>
      <c r="J36" s="76">
        <f>分析係数表!G39</f>
        <v>0.35079793048167313</v>
      </c>
      <c r="K36" s="78">
        <f t="shared" si="3"/>
        <v>1.8599599014308812E-2</v>
      </c>
      <c r="L36" s="79"/>
      <c r="M36" s="80"/>
      <c r="N36" s="81">
        <f>分析係数表!H39</f>
        <v>3.4624459381569837E-3</v>
      </c>
      <c r="O36" s="82">
        <f t="shared" si="4"/>
        <v>0.10722128386653304</v>
      </c>
      <c r="P36" s="76">
        <f>分析係数表!C39</f>
        <v>1</v>
      </c>
      <c r="Q36" s="82">
        <f t="shared" si="5"/>
        <v>0.10722128386653304</v>
      </c>
      <c r="R36" s="83">
        <v>0.13292436262211169</v>
      </c>
      <c r="S36" s="84">
        <f t="shared" si="6"/>
        <v>0.18594519712010915</v>
      </c>
      <c r="T36" s="85">
        <f>分析係数表!F39</f>
        <v>0.70145012023609998</v>
      </c>
      <c r="U36" s="86">
        <f t="shared" si="7"/>
        <v>0.13043128087722589</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投入係数表!AF37</f>
        <v>2.0961064822092962E-4</v>
      </c>
      <c r="E37" s="77">
        <f t="shared" si="0"/>
        <v>2.0961064822092961E-2</v>
      </c>
      <c r="F37" s="76">
        <f>分析係数表!C40</f>
        <v>0.65368852459016391</v>
      </c>
      <c r="G37" s="77">
        <f t="shared" si="1"/>
        <v>1.3702007537392735E-2</v>
      </c>
      <c r="H37" s="77">
        <v>1.5188750926776469E-2</v>
      </c>
      <c r="I37" s="77">
        <f t="shared" si="2"/>
        <v>1.5188750926776469E-2</v>
      </c>
      <c r="J37" s="76">
        <f>分析係数表!G40</f>
        <v>0.54296393832561696</v>
      </c>
      <c r="K37" s="78">
        <f t="shared" si="3"/>
        <v>8.246944021449416E-3</v>
      </c>
      <c r="L37" s="79"/>
      <c r="M37" s="80"/>
      <c r="N37" s="81">
        <f>分析係数表!H40</f>
        <v>2.8732081323939809E-2</v>
      </c>
      <c r="O37" s="82">
        <f t="shared" si="4"/>
        <v>0.88974404300743404</v>
      </c>
      <c r="P37" s="76">
        <f>分析係数表!C40</f>
        <v>0.65368852459016391</v>
      </c>
      <c r="Q37" s="82">
        <f t="shared" si="5"/>
        <v>0.58161547073641695</v>
      </c>
      <c r="R37" s="83">
        <v>0.58256077967981401</v>
      </c>
      <c r="S37" s="84">
        <f t="shared" si="6"/>
        <v>0.59774953060659053</v>
      </c>
      <c r="T37" s="85">
        <f>分析係数表!F40</f>
        <v>0.73971031729176395</v>
      </c>
      <c r="U37" s="86">
        <f t="shared" si="7"/>
        <v>0.44216149494600404</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投入係数表!AF38</f>
        <v>4.7162395849709165E-4</v>
      </c>
      <c r="E38" s="77">
        <f t="shared" si="0"/>
        <v>4.7162395849709167E-2</v>
      </c>
      <c r="F38" s="76">
        <f>分析係数表!C41</f>
        <v>0.74623649477748177</v>
      </c>
      <c r="G38" s="77">
        <f t="shared" si="1"/>
        <v>3.519430096419502E-2</v>
      </c>
      <c r="H38" s="77">
        <v>3.7107040430961538E-2</v>
      </c>
      <c r="I38" s="77">
        <f t="shared" si="2"/>
        <v>3.7107040430961538E-2</v>
      </c>
      <c r="J38" s="76">
        <f>分析係数表!G41</f>
        <v>0.4504064389540704</v>
      </c>
      <c r="K38" s="78">
        <f t="shared" si="3"/>
        <v>1.6713249940634101E-2</v>
      </c>
      <c r="L38" s="79"/>
      <c r="M38" s="80"/>
      <c r="N38" s="81">
        <f>分析係数表!H41</f>
        <v>4.8308377460513606E-2</v>
      </c>
      <c r="O38" s="82">
        <f t="shared" si="4"/>
        <v>1.4959616252037244</v>
      </c>
      <c r="P38" s="76">
        <f>分析係数表!C41</f>
        <v>0.74623649477748177</v>
      </c>
      <c r="Q38" s="82">
        <f t="shared" si="5"/>
        <v>1.1163411595136523</v>
      </c>
      <c r="R38" s="83">
        <v>1.1344540771424017</v>
      </c>
      <c r="S38" s="84">
        <f t="shared" si="6"/>
        <v>1.1715611175733631</v>
      </c>
      <c r="T38" s="85">
        <f>分析係数表!F41</f>
        <v>0.55435870740399629</v>
      </c>
      <c r="U38" s="86">
        <f t="shared" si="7"/>
        <v>0.64946510678275093</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投入係数表!AF39</f>
        <v>1.5720798616569722E-3</v>
      </c>
      <c r="E39" s="77">
        <f>$C$34*D39</f>
        <v>0.15720798616569723</v>
      </c>
      <c r="F39" s="76">
        <f>分析係数表!C42</f>
        <v>0.40538573508005826</v>
      </c>
      <c r="G39" s="77">
        <f>E39*F39</f>
        <v>6.3729875032236802E-2</v>
      </c>
      <c r="H39" s="77">
        <v>7.1689975050039628E-2</v>
      </c>
      <c r="I39" s="77">
        <f>C39+H39</f>
        <v>7.1689975050039628E-2</v>
      </c>
      <c r="J39" s="76">
        <f>分析係数表!G42</f>
        <v>0.48634204275534443</v>
      </c>
      <c r="K39" s="78">
        <f>I39*J39</f>
        <v>3.4865848910915945E-2</v>
      </c>
      <c r="L39" s="79"/>
      <c r="M39" s="80"/>
      <c r="N39" s="81">
        <f>分析係数表!H42</f>
        <v>1.1287159094207556E-2</v>
      </c>
      <c r="O39" s="82">
        <f t="shared" si="4"/>
        <v>0.34952854453257837</v>
      </c>
      <c r="P39" s="76">
        <f>分析係数表!C42</f>
        <v>0.40538573508005826</v>
      </c>
      <c r="Q39" s="82">
        <f>O39*P39</f>
        <v>0.14169388595680216</v>
      </c>
      <c r="R39" s="83">
        <v>0.1483622868109109</v>
      </c>
      <c r="S39" s="84">
        <f>I39+R39</f>
        <v>0.22005226186095053</v>
      </c>
      <c r="T39" s="85">
        <f>分析係数表!F42</f>
        <v>0.55819477434679332</v>
      </c>
      <c r="U39" s="86">
        <f>S39*T39</f>
        <v>0.12283202265397476</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投入係数表!AF40</f>
        <v>7.3887753497877698E-2</v>
      </c>
      <c r="E40" s="77">
        <f>$C$34*D40</f>
        <v>7.3887753497877702</v>
      </c>
      <c r="F40" s="76">
        <f>分析係数表!C43</f>
        <v>0.69968719053083295</v>
      </c>
      <c r="G40" s="77">
        <f>E40*F40</f>
        <v>5.1698314659564772</v>
      </c>
      <c r="H40" s="77">
        <v>6.1320920228249252</v>
      </c>
      <c r="I40" s="77">
        <f>C40+H40</f>
        <v>6.1320920228249252</v>
      </c>
      <c r="J40" s="76">
        <f>分析係数表!G43</f>
        <v>0.42616397779886694</v>
      </c>
      <c r="K40" s="78">
        <f>I40*J40</f>
        <v>2.6132767286757703</v>
      </c>
      <c r="L40" s="79"/>
      <c r="M40" s="80"/>
      <c r="N40" s="81">
        <f>分析係数表!H43</f>
        <v>3.1178600010781269E-2</v>
      </c>
      <c r="O40" s="82">
        <f t="shared" si="4"/>
        <v>0.96550518969157118</v>
      </c>
      <c r="P40" s="76">
        <f>分析係数表!C43</f>
        <v>0.69968719053083295</v>
      </c>
      <c r="Q40" s="82">
        <f>O40*P40</f>
        <v>0.67555161361823435</v>
      </c>
      <c r="R40" s="83">
        <v>1.4011041748968081</v>
      </c>
      <c r="S40" s="84">
        <f>I40+R40</f>
        <v>7.5331961977217334</v>
      </c>
      <c r="T40" s="85">
        <f>分析係数表!F43</f>
        <v>0.68219595663301991</v>
      </c>
      <c r="U40" s="86">
        <f>S40*T40</f>
        <v>5.1391159866090064</v>
      </c>
      <c r="V40" s="87">
        <f>分析係数表!D43</f>
        <v>0.16164840537198402</v>
      </c>
      <c r="W40" s="88">
        <f>ROUND(S40*V40,0)</f>
        <v>1</v>
      </c>
      <c r="X40" s="76">
        <f>分析係数表!E43</f>
        <v>0.1317976591033273</v>
      </c>
      <c r="Y40" s="89">
        <f>ROUND(S40*X40,0)</f>
        <v>1</v>
      </c>
    </row>
    <row r="41" spans="1:25" x14ac:dyDescent="0.2">
      <c r="A41" s="6" t="s">
        <v>341</v>
      </c>
      <c r="B41" s="5" t="s">
        <v>42</v>
      </c>
      <c r="C41" s="90"/>
      <c r="D41" s="76">
        <f>投入係数表!AF41</f>
        <v>3.1441597233139445E-4</v>
      </c>
      <c r="E41" s="77">
        <f>$C$34*D41</f>
        <v>3.1441597233139447E-2</v>
      </c>
      <c r="F41" s="76">
        <f>分析係数表!C44</f>
        <v>0.39267545462210851</v>
      </c>
      <c r="G41" s="77">
        <f>E41*F41</f>
        <v>1.2346343487568261E-2</v>
      </c>
      <c r="H41" s="77">
        <v>1.665814301045428E-2</v>
      </c>
      <c r="I41" s="77">
        <f>C41+H41</f>
        <v>1.665814301045428E-2</v>
      </c>
      <c r="J41" s="76">
        <f>分析係数表!G44</f>
        <v>0.27061110819189743</v>
      </c>
      <c r="K41" s="78">
        <f>I41*J41</f>
        <v>4.507878540478143E-3</v>
      </c>
      <c r="L41" s="79"/>
      <c r="M41" s="80"/>
      <c r="N41" s="81">
        <f>分析係数表!H44</f>
        <v>0.10303160985076236</v>
      </c>
      <c r="O41" s="82">
        <f t="shared" si="4"/>
        <v>3.1905715451877201</v>
      </c>
      <c r="P41" s="76">
        <f>分析係数表!C44</f>
        <v>0.39267545462210851</v>
      </c>
      <c r="Q41" s="82">
        <f>O41*P41</f>
        <v>1.2528591320109512</v>
      </c>
      <c r="R41" s="83">
        <v>1.2691778314683391</v>
      </c>
      <c r="S41" s="84">
        <f>I41+R41</f>
        <v>1.2858359744787933</v>
      </c>
      <c r="T41" s="85">
        <f>分析係数表!F44</f>
        <v>0.47233461194892545</v>
      </c>
      <c r="U41" s="86">
        <f>S41*T41</f>
        <v>0.60734483603540923</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投入係数表!AF42</f>
        <v>3.3013677094796416E-3</v>
      </c>
      <c r="E42" s="77">
        <f>$C$34*D42</f>
        <v>0.33013677094796418</v>
      </c>
      <c r="F42" s="76">
        <f>分析係数表!C45</f>
        <v>1</v>
      </c>
      <c r="G42" s="77">
        <f>E42*F42</f>
        <v>0.33013677094796418</v>
      </c>
      <c r="H42" s="77">
        <v>0.36560826135818086</v>
      </c>
      <c r="I42" s="77">
        <f>C42+H42</f>
        <v>0.36560826135818086</v>
      </c>
      <c r="J42" s="76">
        <f>分析係数表!G45</f>
        <v>0</v>
      </c>
      <c r="K42" s="78">
        <f>I42*J42</f>
        <v>0</v>
      </c>
      <c r="L42" s="79"/>
      <c r="M42" s="80"/>
      <c r="N42" s="81">
        <f>分析係数表!H45</f>
        <v>0</v>
      </c>
      <c r="O42" s="82">
        <f t="shared" si="4"/>
        <v>0</v>
      </c>
      <c r="P42" s="76">
        <f>分析係数表!C45</f>
        <v>1</v>
      </c>
      <c r="Q42" s="82">
        <f>O42*P42</f>
        <v>0</v>
      </c>
      <c r="R42" s="83">
        <v>3.2345686848772703E-2</v>
      </c>
      <c r="S42" s="84">
        <f>I42+R42</f>
        <v>0.39795394820695357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1.3677094796415658E-2</v>
      </c>
      <c r="E43" s="77">
        <f>$C$34*D43</f>
        <v>1.3677094796415659</v>
      </c>
      <c r="F43" s="76">
        <f>分析係数表!C46</f>
        <v>0.19269273551809707</v>
      </c>
      <c r="G43" s="77">
        <f>E43*F43</f>
        <v>0.26354768102616644</v>
      </c>
      <c r="H43" s="77">
        <v>0.27959818565883238</v>
      </c>
      <c r="I43" s="77">
        <f>C43+H43</f>
        <v>0.27959818565883238</v>
      </c>
      <c r="J43" s="76">
        <f>分析係数表!G46</f>
        <v>9.3043863535666807E-3</v>
      </c>
      <c r="K43" s="78">
        <f>I43*J43</f>
        <v>2.6014895431260431E-3</v>
      </c>
      <c r="L43" s="79"/>
      <c r="M43" s="80"/>
      <c r="N43" s="81">
        <f>分析係数表!H46</f>
        <v>2.0061453232099985E-2</v>
      </c>
      <c r="O43" s="82">
        <f t="shared" si="4"/>
        <v>0.62124140280992435</v>
      </c>
      <c r="P43" s="76">
        <f>分析係数表!C46</f>
        <v>0.19269273551809707</v>
      </c>
      <c r="Q43" s="82">
        <f>O43*P43</f>
        <v>0.11970870532454436</v>
      </c>
      <c r="R43" s="83">
        <v>0.13554170269004903</v>
      </c>
      <c r="S43" s="84">
        <f>I43+R43</f>
        <v>0.41513988834888138</v>
      </c>
      <c r="T43" s="85">
        <f>分析係数表!F46</f>
        <v>0.3136907399202481</v>
      </c>
      <c r="U43" s="86">
        <f>S43*T43</f>
        <v>0.13022553874656978</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投入係数表!AF44</f>
        <v>0.28344599905675211</v>
      </c>
      <c r="E44" s="91">
        <f>SUM(E5:E43)</f>
        <v>28.34459990567521</v>
      </c>
      <c r="F44" s="92">
        <f>分析係数表!C47</f>
        <v>0.36342947545192861</v>
      </c>
      <c r="G44" s="91">
        <f>SUM(G5:G43)</f>
        <v>11.351065880488687</v>
      </c>
      <c r="H44" s="91">
        <f>SUM(H5:H43)</f>
        <v>13.222545183537969</v>
      </c>
      <c r="I44" s="91">
        <f>SUM(I5:I43)</f>
        <v>113.22254518353796</v>
      </c>
      <c r="J44" s="92">
        <f>分析係数表!G47</f>
        <v>0.22147530218644357</v>
      </c>
      <c r="K44" s="93">
        <f>SUM(K5:K43)</f>
        <v>49.362783118931773</v>
      </c>
      <c r="L44" s="94">
        <f>最終需要_まとめ!$L$33</f>
        <v>0.62733333333333341</v>
      </c>
      <c r="M44" s="91">
        <f>K44*L44</f>
        <v>30.966919276609868</v>
      </c>
      <c r="N44" s="95">
        <f>分析係数表!H47</f>
        <v>1</v>
      </c>
      <c r="O44" s="96">
        <f>SUM(O5:O43)</f>
        <v>30.966919276609865</v>
      </c>
      <c r="P44" s="92">
        <f>分析係数表!C47</f>
        <v>0.36342947545192861</v>
      </c>
      <c r="Q44" s="96">
        <f>SUM(Q5:Q43)</f>
        <v>14.20845763485325</v>
      </c>
      <c r="R44" s="91">
        <f>SUM(R5:R43)</f>
        <v>16.49429651999391</v>
      </c>
      <c r="S44" s="97">
        <f>SUM(S5:S43)</f>
        <v>129.71684170353188</v>
      </c>
      <c r="T44" s="98">
        <f>分析係数表!F47</f>
        <v>0.45852567064717759</v>
      </c>
      <c r="U44" s="99">
        <f>SUM(U5:U43)</f>
        <v>87.991934002855842</v>
      </c>
      <c r="V44" s="100">
        <f>分析係数表!D47</f>
        <v>5.1302381010287716E-2</v>
      </c>
      <c r="W44" s="101">
        <f>SUM(W5:W43)</f>
        <v>11</v>
      </c>
      <c r="X44" s="92">
        <f>分析係数表!E47</f>
        <v>4.4653063209864535E-2</v>
      </c>
      <c r="Y44" s="102">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290</v>
      </c>
      <c r="S2" s="3" t="s">
        <v>153</v>
      </c>
      <c r="U2" s="64" t="s">
        <v>210</v>
      </c>
      <c r="W2" s="3" t="s">
        <v>130</v>
      </c>
      <c r="Y2" s="3" t="s">
        <v>154</v>
      </c>
    </row>
    <row r="3" spans="1:25" ht="44" x14ac:dyDescent="0.2">
      <c r="B3" s="65"/>
      <c r="C3" s="66" t="s">
        <v>228</v>
      </c>
      <c r="D3" s="66" t="s">
        <v>232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1.2703197330175442E-2</v>
      </c>
      <c r="G5" s="77">
        <f t="shared" ref="G5:G38" si="1">E5*F5</f>
        <v>0</v>
      </c>
      <c r="H5" s="77">
        <f t="array" ref="H5:H43">MMULT(逆行列係数!C5:AO43,'31'!G5:G43)</f>
        <v>2.9025134824575043E-4</v>
      </c>
      <c r="I5" s="77">
        <f t="shared" ref="I5:I38" si="2">C5+H5</f>
        <v>2.9025134824575043E-4</v>
      </c>
      <c r="J5" s="76">
        <f>分析係数表!G8</f>
        <v>0.12096774193548387</v>
      </c>
      <c r="K5" s="78">
        <f t="shared" ref="K5:K38" si="3">I5*J5</f>
        <v>3.5111050191018201E-5</v>
      </c>
      <c r="L5" s="79" t="s">
        <v>188</v>
      </c>
      <c r="M5" s="80" t="s">
        <v>188</v>
      </c>
      <c r="N5" s="81">
        <f>分析係数表!H8</f>
        <v>1.0105366169207868E-2</v>
      </c>
      <c r="O5" s="82">
        <f t="shared" ref="O5:O43" si="4">$M$44*N5</f>
        <v>0.23975936435564765</v>
      </c>
      <c r="P5" s="76">
        <f>分析係数表!C8</f>
        <v>1.2703197330175442E-2</v>
      </c>
      <c r="Q5" s="82">
        <f t="shared" ref="Q5:Q38" si="5">O5*P5</f>
        <v>3.0457105171672245E-3</v>
      </c>
      <c r="R5" s="83">
        <f t="array" ref="R5:R43">MMULT(逆行列係数!C5:AO43,'31'!Q5:Q43)</f>
        <v>3.8820276852783889E-3</v>
      </c>
      <c r="S5" s="84">
        <f t="shared" ref="S5:S38" si="6">I5+R5</f>
        <v>4.1722790335241393E-3</v>
      </c>
      <c r="T5" s="85">
        <f>分析係数表!F8</f>
        <v>0.45967741935483869</v>
      </c>
      <c r="U5" s="86">
        <f t="shared" ref="U5:U38" si="7">S5*T5</f>
        <v>1.9179024589586768E-3</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投入係数表!AG6</f>
        <v>0</v>
      </c>
      <c r="E6" s="77">
        <f t="shared" si="0"/>
        <v>0</v>
      </c>
      <c r="F6" s="76">
        <f>分析係数表!C9</f>
        <v>3.6231884057971064E-2</v>
      </c>
      <c r="G6" s="77">
        <f t="shared" si="1"/>
        <v>0</v>
      </c>
      <c r="H6" s="77">
        <v>4.5010312519576037E-4</v>
      </c>
      <c r="I6" s="77">
        <f t="shared" si="2"/>
        <v>4.5010312519576037E-4</v>
      </c>
      <c r="J6" s="76">
        <f>分析係数表!G9</f>
        <v>0.3125</v>
      </c>
      <c r="K6" s="78">
        <f t="shared" si="3"/>
        <v>1.4065722662367513E-4</v>
      </c>
      <c r="L6" s="79"/>
      <c r="M6" s="80"/>
      <c r="N6" s="81">
        <f>分析係数表!H9</f>
        <v>5.3491679763143819E-4</v>
      </c>
      <c r="O6" s="82">
        <f t="shared" si="4"/>
        <v>1.2691406648288283E-2</v>
      </c>
      <c r="P6" s="76">
        <f>分析係数表!C9</f>
        <v>3.6231884057971064E-2</v>
      </c>
      <c r="Q6" s="82">
        <f t="shared" si="5"/>
        <v>4.5983357421334423E-4</v>
      </c>
      <c r="R6" s="83">
        <v>5.2779433523908632E-4</v>
      </c>
      <c r="S6" s="84">
        <f t="shared" si="6"/>
        <v>9.7789746043484664E-4</v>
      </c>
      <c r="T6" s="85">
        <f>分析係数表!F9</f>
        <v>0.8125</v>
      </c>
      <c r="U6" s="86">
        <f t="shared" si="7"/>
        <v>7.945416866033129E-4</v>
      </c>
      <c r="V6" s="87">
        <f>分析係数表!D9</f>
        <v>0</v>
      </c>
      <c r="W6" s="88">
        <f t="shared" si="8"/>
        <v>0</v>
      </c>
      <c r="X6" s="76">
        <f>分析係数表!E9</f>
        <v>0</v>
      </c>
      <c r="Y6" s="89">
        <f t="shared" si="9"/>
        <v>0</v>
      </c>
    </row>
    <row r="7" spans="1:25" x14ac:dyDescent="0.2">
      <c r="A7" s="6" t="s">
        <v>221</v>
      </c>
      <c r="B7" s="5" t="s">
        <v>267</v>
      </c>
      <c r="C7" s="90"/>
      <c r="D7" s="76">
        <f>投入係数表!AG7</f>
        <v>0</v>
      </c>
      <c r="E7" s="77">
        <f t="shared" si="0"/>
        <v>0</v>
      </c>
      <c r="F7" s="76">
        <f>分析係数表!C10</f>
        <v>0.26183431952662717</v>
      </c>
      <c r="G7" s="77">
        <f t="shared" si="1"/>
        <v>0</v>
      </c>
      <c r="H7" s="77">
        <v>1.6328839524451379E-3</v>
      </c>
      <c r="I7" s="77">
        <f t="shared" si="2"/>
        <v>1.6328839524451379E-3</v>
      </c>
      <c r="J7" s="76">
        <f>分析係数表!G10</f>
        <v>0.17889908256880735</v>
      </c>
      <c r="K7" s="78">
        <f t="shared" si="3"/>
        <v>2.9212144103376322E-4</v>
      </c>
      <c r="L7" s="79"/>
      <c r="M7" s="80"/>
      <c r="N7" s="81">
        <f>分析係数表!H10</f>
        <v>1.0159272513155222E-3</v>
      </c>
      <c r="O7" s="82">
        <f t="shared" si="4"/>
        <v>2.4103834332020384E-2</v>
      </c>
      <c r="P7" s="76">
        <f>分析係数表!C10</f>
        <v>0.26183431952662717</v>
      </c>
      <c r="Q7" s="82">
        <f t="shared" si="5"/>
        <v>6.3112110603071115E-3</v>
      </c>
      <c r="R7" s="83">
        <v>9.4651443656787616E-3</v>
      </c>
      <c r="S7" s="84">
        <f t="shared" si="6"/>
        <v>1.10980283181239E-2</v>
      </c>
      <c r="T7" s="85">
        <f>分析係数表!F10</f>
        <v>0.51834862385321101</v>
      </c>
      <c r="U7" s="86">
        <f t="shared" si="7"/>
        <v>5.7526477061834898E-3</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投入係数表!AG8</f>
        <v>0</v>
      </c>
      <c r="E8" s="77">
        <f t="shared" si="0"/>
        <v>0</v>
      </c>
      <c r="F8" s="76">
        <f>分析係数表!C11</f>
        <v>1.7921757268741234E-2</v>
      </c>
      <c r="G8" s="77">
        <f t="shared" si="1"/>
        <v>0</v>
      </c>
      <c r="H8" s="77">
        <v>2.3887566528521041E-3</v>
      </c>
      <c r="I8" s="77">
        <f t="shared" si="2"/>
        <v>2.3887566528521041E-3</v>
      </c>
      <c r="J8" s="76">
        <f>分析係数表!G11</f>
        <v>0.34197730956239869</v>
      </c>
      <c r="K8" s="78">
        <f t="shared" si="3"/>
        <v>8.1690057334164333E-4</v>
      </c>
      <c r="L8" s="79"/>
      <c r="M8" s="80"/>
      <c r="N8" s="81">
        <f>分析係数表!H11</f>
        <v>-1.6586567368416687E-5</v>
      </c>
      <c r="O8" s="82">
        <f t="shared" si="4"/>
        <v>-3.9353198909421031E-4</v>
      </c>
      <c r="P8" s="76">
        <f>分析係数表!C11</f>
        <v>1.7921757268741234E-2</v>
      </c>
      <c r="Q8" s="82">
        <f t="shared" si="5"/>
        <v>-7.0527847860313598E-6</v>
      </c>
      <c r="R8" s="83">
        <v>1.6600210133411036E-2</v>
      </c>
      <c r="S8" s="84">
        <f t="shared" si="6"/>
        <v>1.8988966786263141E-2</v>
      </c>
      <c r="T8" s="85">
        <f>分析係数表!F11</f>
        <v>0.56401944894651534</v>
      </c>
      <c r="U8" s="86">
        <f t="shared" si="7"/>
        <v>1.0710146582851819E-2</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投入係数表!AG9</f>
        <v>0</v>
      </c>
      <c r="E9" s="77">
        <f t="shared" si="0"/>
        <v>0</v>
      </c>
      <c r="F9" s="76">
        <f>分析係数表!C12</f>
        <v>0.1131360576170346</v>
      </c>
      <c r="G9" s="77">
        <f t="shared" si="1"/>
        <v>0</v>
      </c>
      <c r="H9" s="77">
        <v>1.7081148614203959E-2</v>
      </c>
      <c r="I9" s="77">
        <f t="shared" si="2"/>
        <v>1.7081148614203959E-2</v>
      </c>
      <c r="J9" s="76">
        <f>分析係数表!G12</f>
        <v>0.13242034500958361</v>
      </c>
      <c r="K9" s="78">
        <f t="shared" si="3"/>
        <v>2.2618915926528593E-3</v>
      </c>
      <c r="L9" s="79"/>
      <c r="M9" s="80"/>
      <c r="N9" s="81">
        <f>分析係数表!H12</f>
        <v>8.227352078918887E-2</v>
      </c>
      <c r="O9" s="82">
        <f t="shared" si="4"/>
        <v>1.9520170489045565</v>
      </c>
      <c r="P9" s="76">
        <f>分析係数表!C12</f>
        <v>0.1131360576170346</v>
      </c>
      <c r="Q9" s="82">
        <f t="shared" si="5"/>
        <v>0.22084351331429974</v>
      </c>
      <c r="R9" s="83">
        <v>0.24650209465218412</v>
      </c>
      <c r="S9" s="84">
        <f t="shared" si="6"/>
        <v>0.2635832432663881</v>
      </c>
      <c r="T9" s="85">
        <f>分析係数表!F12</f>
        <v>0.36784355120975581</v>
      </c>
      <c r="U9" s="86">
        <f t="shared" si="7"/>
        <v>9.6957396242493152E-2</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投入係数表!AG10</f>
        <v>1.6137708445400753E-3</v>
      </c>
      <c r="E10" s="77">
        <f t="shared" si="0"/>
        <v>0.16137708445400753</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0.30784039846894601</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投入係数表!AG11</f>
        <v>3.6040882194728348E-2</v>
      </c>
      <c r="E11" s="77">
        <f t="shared" si="0"/>
        <v>3.604088219472835</v>
      </c>
      <c r="F11" s="76">
        <f>分析係数表!C14</f>
        <v>0.20006209251785156</v>
      </c>
      <c r="G11" s="77">
        <f t="shared" si="1"/>
        <v>0.72104143080667327</v>
      </c>
      <c r="H11" s="77">
        <v>0.86958959509141021</v>
      </c>
      <c r="I11" s="77">
        <f t="shared" si="2"/>
        <v>0.86958959509141021</v>
      </c>
      <c r="J11" s="76">
        <f>分析係数表!G14</f>
        <v>0.15826840914802714</v>
      </c>
      <c r="K11" s="78">
        <f t="shared" si="3"/>
        <v>0.13762856182679456</v>
      </c>
      <c r="L11" s="79"/>
      <c r="M11" s="80"/>
      <c r="N11" s="81">
        <f>分析係数表!H14</f>
        <v>1.0573936697365637E-3</v>
      </c>
      <c r="O11" s="82">
        <f t="shared" si="4"/>
        <v>2.5087664304755907E-2</v>
      </c>
      <c r="P11" s="76">
        <f>分析係数表!C14</f>
        <v>0.20006209251785156</v>
      </c>
      <c r="Q11" s="82">
        <f t="shared" si="5"/>
        <v>5.0190906171948789E-3</v>
      </c>
      <c r="R11" s="83">
        <v>2.3988412094632778E-2</v>
      </c>
      <c r="S11" s="84">
        <f t="shared" si="6"/>
        <v>0.89357800718604297</v>
      </c>
      <c r="T11" s="85">
        <f>分析係数表!F14</f>
        <v>0.29957275697411412</v>
      </c>
      <c r="U11" s="86">
        <f t="shared" si="7"/>
        <v>0.26769162718415762</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投入係数表!AG12</f>
        <v>3.7654653039268424E-3</v>
      </c>
      <c r="E12" s="77">
        <f t="shared" si="0"/>
        <v>0.37654653039268426</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0.1794505870269599</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投入係数表!AG13</f>
        <v>1.0758472296933835E-3</v>
      </c>
      <c r="E13" s="77">
        <f t="shared" si="0"/>
        <v>0.10758472296933834</v>
      </c>
      <c r="F13" s="76">
        <f>分析係数表!C16</f>
        <v>4.6443435489973539E-2</v>
      </c>
      <c r="G13" s="77">
        <f t="shared" si="1"/>
        <v>4.9966041409331393E-3</v>
      </c>
      <c r="H13" s="77">
        <v>9.779634527479741E-3</v>
      </c>
      <c r="I13" s="77">
        <f t="shared" si="2"/>
        <v>9.779634527479741E-3</v>
      </c>
      <c r="J13" s="76">
        <f>分析係数表!G16</f>
        <v>3.3687125057683433E-2</v>
      </c>
      <c r="K13" s="78">
        <f t="shared" si="3"/>
        <v>3.2944777134564888E-4</v>
      </c>
      <c r="L13" s="79"/>
      <c r="M13" s="80"/>
      <c r="N13" s="81">
        <f>分析係数表!H16</f>
        <v>1.5193295709469685E-2</v>
      </c>
      <c r="O13" s="82">
        <f t="shared" si="4"/>
        <v>0.36047530201029665</v>
      </c>
      <c r="P13" s="76">
        <f>分析係数表!C16</f>
        <v>4.6443435489973539E-2</v>
      </c>
      <c r="Q13" s="82">
        <f t="shared" si="5"/>
        <v>1.6741711434643942E-2</v>
      </c>
      <c r="R13" s="83">
        <v>2.6570792104438291E-2</v>
      </c>
      <c r="S13" s="84">
        <f t="shared" si="6"/>
        <v>3.635042663191803E-2</v>
      </c>
      <c r="T13" s="85">
        <f>分析係数表!F16</f>
        <v>0.28887863405629904</v>
      </c>
      <c r="U13" s="86">
        <f t="shared" si="7"/>
        <v>1.0500861592792196E-2</v>
      </c>
      <c r="V13" s="87">
        <f>分析係数表!D16</f>
        <v>0</v>
      </c>
      <c r="W13" s="88">
        <f t="shared" si="8"/>
        <v>0</v>
      </c>
      <c r="X13" s="76">
        <f>分析係数表!E16</f>
        <v>0</v>
      </c>
      <c r="Y13" s="89">
        <f t="shared" si="9"/>
        <v>0</v>
      </c>
    </row>
    <row r="14" spans="1:25" x14ac:dyDescent="0.2">
      <c r="A14" s="6" t="s">
        <v>2</v>
      </c>
      <c r="B14" s="5" t="s">
        <v>365</v>
      </c>
      <c r="C14" s="90"/>
      <c r="D14" s="76">
        <f>投入係数表!AG14</f>
        <v>6.4550833781603012E-3</v>
      </c>
      <c r="E14" s="77">
        <f t="shared" si="0"/>
        <v>0.64550833781603012</v>
      </c>
      <c r="F14" s="76">
        <f>分析係数表!C17</f>
        <v>4.6514856984171016E-2</v>
      </c>
      <c r="G14" s="77">
        <f t="shared" si="1"/>
        <v>3.0025728015602594E-2</v>
      </c>
      <c r="H14" s="77">
        <v>3.7778010834081131E-2</v>
      </c>
      <c r="I14" s="77">
        <f t="shared" si="2"/>
        <v>3.7778010834081131E-2</v>
      </c>
      <c r="J14" s="76">
        <f>分析係数表!G17</f>
        <v>0.21533442088091354</v>
      </c>
      <c r="K14" s="78">
        <f t="shared" si="3"/>
        <v>8.1349060849897382E-3</v>
      </c>
      <c r="L14" s="79"/>
      <c r="M14" s="80"/>
      <c r="N14" s="81">
        <f>分析係数表!H17</f>
        <v>2.6953171973677116E-3</v>
      </c>
      <c r="O14" s="82">
        <f t="shared" si="4"/>
        <v>6.394894822780918E-2</v>
      </c>
      <c r="P14" s="76">
        <f>分析係数表!C17</f>
        <v>4.6514856984171016E-2</v>
      </c>
      <c r="Q14" s="82">
        <f t="shared" si="5"/>
        <v>2.9745761811047007E-3</v>
      </c>
      <c r="R14" s="83">
        <v>5.0417768825927909E-3</v>
      </c>
      <c r="S14" s="84">
        <f t="shared" si="6"/>
        <v>4.281978771667392E-2</v>
      </c>
      <c r="T14" s="85">
        <f>分析係数表!F17</f>
        <v>0.33325565136331858</v>
      </c>
      <c r="U14" s="86">
        <f t="shared" si="7"/>
        <v>1.4269936246759195E-2</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投入係数表!AG15</f>
        <v>0</v>
      </c>
      <c r="E15" s="77">
        <f t="shared" si="0"/>
        <v>0</v>
      </c>
      <c r="F15" s="76">
        <f>分析係数表!C18</f>
        <v>0.85217062328572779</v>
      </c>
      <c r="G15" s="77">
        <f t="shared" si="1"/>
        <v>0</v>
      </c>
      <c r="H15" s="77">
        <v>3.3260280893228994E-2</v>
      </c>
      <c r="I15" s="77">
        <f t="shared" si="2"/>
        <v>3.3260280893228994E-2</v>
      </c>
      <c r="J15" s="76">
        <f>分析係数表!G18</f>
        <v>0.21571921623052903</v>
      </c>
      <c r="K15" s="78">
        <f t="shared" si="3"/>
        <v>7.1748817258945989E-3</v>
      </c>
      <c r="L15" s="79"/>
      <c r="M15" s="80"/>
      <c r="N15" s="81">
        <f>分析係数表!H18</f>
        <v>4.022242586841047E-4</v>
      </c>
      <c r="O15" s="82">
        <f t="shared" si="4"/>
        <v>9.5431507355346005E-3</v>
      </c>
      <c r="P15" s="76">
        <f>分析係数表!C18</f>
        <v>0.85217062328572779</v>
      </c>
      <c r="Q15" s="82">
        <f t="shared" si="5"/>
        <v>8.1323927104101721E-3</v>
      </c>
      <c r="R15" s="83">
        <v>2.0731394045908274E-2</v>
      </c>
      <c r="S15" s="84">
        <f t="shared" si="6"/>
        <v>5.3991674939137271E-2</v>
      </c>
      <c r="T15" s="85">
        <f>分析係数表!F18</f>
        <v>0.45957889739047864</v>
      </c>
      <c r="U15" s="86">
        <f t="shared" si="7"/>
        <v>2.4813434436793846E-2</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投入係数表!AG16</f>
        <v>0</v>
      </c>
      <c r="E16" s="77">
        <f t="shared" si="0"/>
        <v>0</v>
      </c>
      <c r="F16" s="76">
        <f>分析係数表!C19</f>
        <v>5.907451152740395E-2</v>
      </c>
      <c r="G16" s="77">
        <f t="shared" si="1"/>
        <v>0</v>
      </c>
      <c r="H16" s="77">
        <v>8.4701317119487607E-4</v>
      </c>
      <c r="I16" s="77">
        <f t="shared" si="2"/>
        <v>8.4701317119487607E-4</v>
      </c>
      <c r="J16" s="76">
        <f>分析係数表!G19</f>
        <v>5.7619514930604236E-2</v>
      </c>
      <c r="K16" s="78">
        <f t="shared" si="3"/>
        <v>4.8804488064081604E-5</v>
      </c>
      <c r="L16" s="79"/>
      <c r="M16" s="80"/>
      <c r="N16" s="81">
        <f>分析係数表!H19</f>
        <v>-1.036660460526043E-4</v>
      </c>
      <c r="O16" s="82">
        <f t="shared" si="4"/>
        <v>-2.4595749318388144E-3</v>
      </c>
      <c r="P16" s="76">
        <f>分析係数表!C19</f>
        <v>5.907451152740395E-2</v>
      </c>
      <c r="Q16" s="82">
        <f t="shared" si="5"/>
        <v>-1.4529818766342582E-4</v>
      </c>
      <c r="R16" s="83">
        <v>3.6276263699082335E-4</v>
      </c>
      <c r="S16" s="84">
        <f t="shared" si="6"/>
        <v>1.2097758081856995E-3</v>
      </c>
      <c r="T16" s="85">
        <f>分析係数表!F19</f>
        <v>0.24001121547735876</v>
      </c>
      <c r="U16" s="86">
        <f t="shared" si="7"/>
        <v>2.9035976217775376E-4</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投入係数表!AG17</f>
        <v>5.3792361484669173E-4</v>
      </c>
      <c r="E17" s="77">
        <f t="shared" si="0"/>
        <v>5.379236148466917E-2</v>
      </c>
      <c r="F17" s="76">
        <f>分析係数表!C20</f>
        <v>0.1238117647058824</v>
      </c>
      <c r="G17" s="77">
        <f t="shared" si="1"/>
        <v>6.6601272031136301E-3</v>
      </c>
      <c r="H17" s="77">
        <v>9.0607575794080866E-3</v>
      </c>
      <c r="I17" s="77">
        <f t="shared" si="2"/>
        <v>9.0607575794080866E-3</v>
      </c>
      <c r="J17" s="76">
        <f>分析係数表!G20</f>
        <v>0.1000078622533218</v>
      </c>
      <c r="K17" s="78">
        <f t="shared" si="3"/>
        <v>9.0614699591218533E-4</v>
      </c>
      <c r="L17" s="79"/>
      <c r="M17" s="80"/>
      <c r="N17" s="81">
        <f>分析係数表!H20</f>
        <v>5.0174366289460479E-4</v>
      </c>
      <c r="O17" s="82">
        <f t="shared" si="4"/>
        <v>1.1904342670099863E-2</v>
      </c>
      <c r="P17" s="76">
        <f>分析係数表!C20</f>
        <v>0.1238117647058824</v>
      </c>
      <c r="Q17" s="82">
        <f t="shared" si="5"/>
        <v>1.4738976736486001E-3</v>
      </c>
      <c r="R17" s="83">
        <v>2.7163982921968814E-3</v>
      </c>
      <c r="S17" s="84">
        <f t="shared" si="6"/>
        <v>1.1777155871604968E-2</v>
      </c>
      <c r="T17" s="85">
        <f>分析係数表!F20</f>
        <v>0.22289488167308752</v>
      </c>
      <c r="U17" s="86">
        <f t="shared" si="7"/>
        <v>2.6250677644468973E-3</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投入係数表!AG18</f>
        <v>0</v>
      </c>
      <c r="E18" s="77">
        <f t="shared" si="0"/>
        <v>0</v>
      </c>
      <c r="F18" s="76">
        <f>分析係数表!C21</f>
        <v>0.10123797610317908</v>
      </c>
      <c r="G18" s="77">
        <f t="shared" si="1"/>
        <v>0</v>
      </c>
      <c r="H18" s="77">
        <v>4.9008508250854592E-3</v>
      </c>
      <c r="I18" s="77">
        <f t="shared" si="2"/>
        <v>4.9008508250854592E-3</v>
      </c>
      <c r="J18" s="76">
        <f>分析係数表!G21</f>
        <v>0.28509532062391679</v>
      </c>
      <c r="K18" s="78">
        <f t="shared" si="3"/>
        <v>1.3972096373077261E-3</v>
      </c>
      <c r="L18" s="79"/>
      <c r="M18" s="80"/>
      <c r="N18" s="81">
        <f>分析係数表!H21</f>
        <v>8.3762165210504269E-4</v>
      </c>
      <c r="O18" s="82">
        <f t="shared" si="4"/>
        <v>1.9873365449257621E-2</v>
      </c>
      <c r="P18" s="76">
        <f>分析係数表!C21</f>
        <v>0.10123797610317908</v>
      </c>
      <c r="Q18" s="82">
        <f t="shared" si="5"/>
        <v>2.011939296441688E-3</v>
      </c>
      <c r="R18" s="83">
        <v>4.5960598620733289E-3</v>
      </c>
      <c r="S18" s="84">
        <f t="shared" si="6"/>
        <v>9.496910687158789E-3</v>
      </c>
      <c r="T18" s="85">
        <f>分析係数表!F21</f>
        <v>0.42576545349508954</v>
      </c>
      <c r="U18" s="86">
        <f t="shared" si="7"/>
        <v>4.0434564855205239E-3</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投入係数表!AG19</f>
        <v>0</v>
      </c>
      <c r="E19" s="77">
        <f t="shared" si="0"/>
        <v>0</v>
      </c>
      <c r="F19" s="76">
        <f>分析係数表!C22</f>
        <v>0.18558159091777837</v>
      </c>
      <c r="G19" s="77">
        <f t="shared" si="1"/>
        <v>0</v>
      </c>
      <c r="H19" s="77">
        <v>1.0647865286475745E-2</v>
      </c>
      <c r="I19" s="77">
        <f t="shared" si="2"/>
        <v>1.0647865286475745E-2</v>
      </c>
      <c r="J19" s="76">
        <f>分析係数表!G22</f>
        <v>0.19466002478672587</v>
      </c>
      <c r="K19" s="78">
        <f t="shared" si="3"/>
        <v>2.0727137205910867E-3</v>
      </c>
      <c r="L19" s="79"/>
      <c r="M19" s="80"/>
      <c r="N19" s="81">
        <f>分析係数表!H22</f>
        <v>4.1466418421041717E-5</v>
      </c>
      <c r="O19" s="82">
        <f t="shared" si="4"/>
        <v>9.8382997273552568E-4</v>
      </c>
      <c r="P19" s="76">
        <f>分析係数表!C22</f>
        <v>0.18558159091777837</v>
      </c>
      <c r="Q19" s="82">
        <f t="shared" si="5"/>
        <v>1.8258073153285337E-4</v>
      </c>
      <c r="R19" s="83">
        <v>1.6659114037400765E-3</v>
      </c>
      <c r="S19" s="84">
        <f t="shared" si="6"/>
        <v>1.2313776690215822E-2</v>
      </c>
      <c r="T19" s="85">
        <f>分析係数表!F22</f>
        <v>0.41305594660826944</v>
      </c>
      <c r="U19" s="86">
        <f t="shared" si="7"/>
        <v>5.0862786870999391E-3</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5.9029798364131547E-4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投入係数表!AG21</f>
        <v>5.3792361484669173E-4</v>
      </c>
      <c r="E21" s="77">
        <f t="shared" si="0"/>
        <v>5.379236148466917E-2</v>
      </c>
      <c r="F21" s="76">
        <f>分析係数表!C24</f>
        <v>0.34092150792205422</v>
      </c>
      <c r="G21" s="77">
        <f t="shared" si="1"/>
        <v>1.8338972992041645E-2</v>
      </c>
      <c r="H21" s="77">
        <v>3.059268171531003E-2</v>
      </c>
      <c r="I21" s="77">
        <f t="shared" si="2"/>
        <v>3.059268171531003E-2</v>
      </c>
      <c r="J21" s="76">
        <f>分析係数表!G24</f>
        <v>0.20813165537270087</v>
      </c>
      <c r="K21" s="78">
        <f t="shared" si="3"/>
        <v>6.3673054876976342E-3</v>
      </c>
      <c r="L21" s="79"/>
      <c r="M21" s="80"/>
      <c r="N21" s="81">
        <f>分析係数表!H24</f>
        <v>3.0270485447360455E-4</v>
      </c>
      <c r="O21" s="82">
        <f t="shared" si="4"/>
        <v>7.1819588009693382E-3</v>
      </c>
      <c r="P21" s="76">
        <f>分析係数表!C24</f>
        <v>0.34092150792205422</v>
      </c>
      <c r="Q21" s="82">
        <f t="shared" si="5"/>
        <v>2.4484842242605354E-3</v>
      </c>
      <c r="R21" s="83">
        <v>8.3333909969756145E-3</v>
      </c>
      <c r="S21" s="84">
        <f t="shared" si="6"/>
        <v>3.8926072712285646E-2</v>
      </c>
      <c r="T21" s="85">
        <f>分析係数表!F24</f>
        <v>0.39206195546950628</v>
      </c>
      <c r="U21" s="86">
        <f t="shared" si="7"/>
        <v>1.5261432186326898E-2</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投入係数表!AG22</f>
        <v>2.6896180742334587E-3</v>
      </c>
      <c r="E22" s="77">
        <f t="shared" si="0"/>
        <v>0.26896180742334586</v>
      </c>
      <c r="F22" s="76">
        <f>分析係数表!C25</f>
        <v>1.146867511126326E-2</v>
      </c>
      <c r="G22" s="77">
        <f t="shared" si="1"/>
        <v>3.0846355866765087E-3</v>
      </c>
      <c r="H22" s="77">
        <v>4.1088720373317102E-3</v>
      </c>
      <c r="I22" s="77">
        <f t="shared" si="2"/>
        <v>4.1088720373317102E-3</v>
      </c>
      <c r="J22" s="76">
        <f>分析係数表!G25</f>
        <v>0.19668246445497631</v>
      </c>
      <c r="K22" s="78">
        <f t="shared" si="3"/>
        <v>8.0814307843254018E-4</v>
      </c>
      <c r="L22" s="79"/>
      <c r="M22" s="80"/>
      <c r="N22" s="81">
        <f>分析係数表!H25</f>
        <v>4.6442388631566723E-4</v>
      </c>
      <c r="O22" s="82">
        <f t="shared" si="4"/>
        <v>1.1018895694637888E-2</v>
      </c>
      <c r="P22" s="76">
        <f>分析係数表!C25</f>
        <v>1.146867511126326E-2</v>
      </c>
      <c r="Q22" s="82">
        <f t="shared" si="5"/>
        <v>1.2637213480669944E-4</v>
      </c>
      <c r="R22" s="83">
        <v>3.0070729861692149E-4</v>
      </c>
      <c r="S22" s="84">
        <f t="shared" si="6"/>
        <v>4.409579335948632E-3</v>
      </c>
      <c r="T22" s="85">
        <f>分析係数表!F25</f>
        <v>0.34834123222748814</v>
      </c>
      <c r="U22" s="86">
        <f t="shared" si="7"/>
        <v>1.5360382994892153E-3</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投入係数表!AG23</f>
        <v>5.3792361484669173E-4</v>
      </c>
      <c r="E23" s="77">
        <f t="shared" si="0"/>
        <v>5.379236148466917E-2</v>
      </c>
      <c r="F23" s="76">
        <f>分析係数表!C26</f>
        <v>9.1946569835300251E-2</v>
      </c>
      <c r="G23" s="77">
        <f t="shared" si="1"/>
        <v>4.9460231218558491E-3</v>
      </c>
      <c r="H23" s="77">
        <v>9.6036686018017153E-3</v>
      </c>
      <c r="I23" s="77">
        <f t="shared" si="2"/>
        <v>9.6036686018017153E-3</v>
      </c>
      <c r="J23" s="76">
        <f>分析係数表!G26</f>
        <v>0.19627813403747013</v>
      </c>
      <c r="K23" s="78">
        <f t="shared" si="3"/>
        <v>1.8849901530758805E-3</v>
      </c>
      <c r="L23" s="79"/>
      <c r="M23" s="80"/>
      <c r="N23" s="81">
        <f>分析係数表!H26</f>
        <v>9.5289829531553863E-3</v>
      </c>
      <c r="O23" s="82">
        <f t="shared" si="4"/>
        <v>0.2260841277346238</v>
      </c>
      <c r="P23" s="76">
        <f>分析係数表!C26</f>
        <v>9.1946569835300251E-2</v>
      </c>
      <c r="Q23" s="82">
        <f t="shared" si="5"/>
        <v>2.0787660039404531E-2</v>
      </c>
      <c r="R23" s="83">
        <v>2.1699893795028336E-2</v>
      </c>
      <c r="S23" s="84">
        <f t="shared" si="6"/>
        <v>3.1303562396830048E-2</v>
      </c>
      <c r="T23" s="85">
        <f>分析係数表!F26</f>
        <v>0.33471645919778698</v>
      </c>
      <c r="U23" s="86">
        <f t="shared" si="7"/>
        <v>1.0477817565743943E-2</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投入係数表!AG24</f>
        <v>0</v>
      </c>
      <c r="E24" s="77">
        <f t="shared" si="0"/>
        <v>0</v>
      </c>
      <c r="F24" s="76">
        <f>分析係数表!C27</f>
        <v>2.4623475974181241E-2</v>
      </c>
      <c r="G24" s="77">
        <f t="shared" si="1"/>
        <v>0</v>
      </c>
      <c r="H24" s="77">
        <v>3.0830631988895229E-4</v>
      </c>
      <c r="I24" s="77">
        <f t="shared" si="2"/>
        <v>3.0830631988895229E-4</v>
      </c>
      <c r="J24" s="76">
        <f>分析係数表!G27</f>
        <v>0.16949152542372881</v>
      </c>
      <c r="K24" s="78">
        <f t="shared" si="3"/>
        <v>5.2255308455754625E-5</v>
      </c>
      <c r="L24" s="79"/>
      <c r="M24" s="80"/>
      <c r="N24" s="81">
        <f>分析係数表!H27</f>
        <v>1.0092926243681554E-2</v>
      </c>
      <c r="O24" s="82">
        <f t="shared" si="4"/>
        <v>0.23946421536382698</v>
      </c>
      <c r="P24" s="76">
        <f>分析係数表!C27</f>
        <v>2.4623475974181241E-2</v>
      </c>
      <c r="Q24" s="82">
        <f t="shared" si="5"/>
        <v>5.896441353687356E-3</v>
      </c>
      <c r="R24" s="83">
        <v>5.9578307970971989E-3</v>
      </c>
      <c r="S24" s="84">
        <f t="shared" si="6"/>
        <v>6.2661371169861514E-3</v>
      </c>
      <c r="T24" s="85">
        <f>分析係数表!F27</f>
        <v>0.31826741996233521</v>
      </c>
      <c r="U24" s="86">
        <f t="shared" si="7"/>
        <v>1.9943072933534078E-3</v>
      </c>
      <c r="V24" s="87">
        <f>分析係数表!D27</f>
        <v>0</v>
      </c>
      <c r="W24" s="88">
        <f t="shared" si="8"/>
        <v>0</v>
      </c>
      <c r="X24" s="76">
        <f>分析係数表!E27</f>
        <v>0</v>
      </c>
      <c r="Y24" s="89">
        <f t="shared" si="9"/>
        <v>0</v>
      </c>
    </row>
    <row r="25" spans="1:25" x14ac:dyDescent="0.2">
      <c r="A25" s="6" t="s">
        <v>13</v>
      </c>
      <c r="B25" s="5" t="s">
        <v>192</v>
      </c>
      <c r="C25" s="90"/>
      <c r="D25" s="76">
        <f>投入係数表!AG25</f>
        <v>0</v>
      </c>
      <c r="E25" s="77">
        <f t="shared" si="0"/>
        <v>0</v>
      </c>
      <c r="F25" s="76">
        <f>分析係数表!C28</f>
        <v>0.10144304574762053</v>
      </c>
      <c r="G25" s="77">
        <f t="shared" si="1"/>
        <v>0</v>
      </c>
      <c r="H25" s="77">
        <v>1.969382585493681E-2</v>
      </c>
      <c r="I25" s="77">
        <f t="shared" si="2"/>
        <v>1.969382585493681E-2</v>
      </c>
      <c r="J25" s="76">
        <f>分析係数表!G28</f>
        <v>0.12483493265252223</v>
      </c>
      <c r="K25" s="78">
        <f t="shared" si="3"/>
        <v>2.4584774242715378E-3</v>
      </c>
      <c r="L25" s="79"/>
      <c r="M25" s="80"/>
      <c r="N25" s="81">
        <f>分析係数表!H28</f>
        <v>1.8805020753942421E-2</v>
      </c>
      <c r="O25" s="82">
        <f t="shared" si="4"/>
        <v>0.44616689263556097</v>
      </c>
      <c r="P25" s="76">
        <f>分析係数表!C28</f>
        <v>0.10144304574762053</v>
      </c>
      <c r="Q25" s="82">
        <f t="shared" si="5"/>
        <v>4.5260528500702911E-2</v>
      </c>
      <c r="R25" s="83">
        <v>4.9253478248499322E-2</v>
      </c>
      <c r="S25" s="84">
        <f t="shared" si="6"/>
        <v>6.8947304103436136E-2</v>
      </c>
      <c r="T25" s="85">
        <f>分析係数表!F28</f>
        <v>0.21348710273791707</v>
      </c>
      <c r="U25" s="86">
        <f t="shared" si="7"/>
        <v>1.4719360194632682E-2</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投入係数表!AG26</f>
        <v>5.3792361484669177E-2</v>
      </c>
      <c r="E26" s="77">
        <f t="shared" si="0"/>
        <v>5.3792361484669176</v>
      </c>
      <c r="F26" s="76">
        <f>分析係数表!C29</f>
        <v>0.10401376146788988</v>
      </c>
      <c r="G26" s="77">
        <f t="shared" si="1"/>
        <v>0.55951458562608858</v>
      </c>
      <c r="H26" s="77">
        <v>0.57844292173936507</v>
      </c>
      <c r="I26" s="77">
        <f t="shared" si="2"/>
        <v>0.57844292173936507</v>
      </c>
      <c r="J26" s="76">
        <f>分析係数表!G29</f>
        <v>0.26193840067815766</v>
      </c>
      <c r="K26" s="78">
        <f t="shared" si="3"/>
        <v>0.15151641380400999</v>
      </c>
      <c r="L26" s="79"/>
      <c r="M26" s="80"/>
      <c r="N26" s="81">
        <f>分析係数表!H29</f>
        <v>9.1640784710502205E-3</v>
      </c>
      <c r="O26" s="82">
        <f t="shared" si="4"/>
        <v>0.21742642397455123</v>
      </c>
      <c r="P26" s="76">
        <f>分析係数表!C29</f>
        <v>0.10401376146788988</v>
      </c>
      <c r="Q26" s="82">
        <f t="shared" si="5"/>
        <v>2.2615340200105263E-2</v>
      </c>
      <c r="R26" s="83">
        <v>3.1377274924826011E-2</v>
      </c>
      <c r="S26" s="84">
        <f t="shared" si="6"/>
        <v>0.60982019666419107</v>
      </c>
      <c r="T26" s="85">
        <f>分析係数表!F29</f>
        <v>0.46764622774795139</v>
      </c>
      <c r="U26" s="86">
        <f t="shared" si="7"/>
        <v>0.2851801145745228</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投入係数表!AG27</f>
        <v>1.6137708445400753E-3</v>
      </c>
      <c r="E27" s="77">
        <f t="shared" si="0"/>
        <v>0.16137708445400753</v>
      </c>
      <c r="F27" s="76">
        <f>分析係数表!C30</f>
        <v>1</v>
      </c>
      <c r="G27" s="77">
        <f t="shared" si="1"/>
        <v>0.16137708445400753</v>
      </c>
      <c r="H27" s="77">
        <v>0.2211841270503111</v>
      </c>
      <c r="I27" s="77">
        <f t="shared" si="2"/>
        <v>0.2211841270503111</v>
      </c>
      <c r="J27" s="76">
        <f>分析係数表!G30</f>
        <v>0.34450655250415957</v>
      </c>
      <c r="K27" s="78">
        <f t="shared" si="3"/>
        <v>7.6199381078744702E-2</v>
      </c>
      <c r="L27" s="79"/>
      <c r="M27" s="80"/>
      <c r="N27" s="81">
        <f>分析係数表!H30</f>
        <v>0</v>
      </c>
      <c r="O27" s="82">
        <f t="shared" si="4"/>
        <v>0</v>
      </c>
      <c r="P27" s="76">
        <f>分析係数表!C30</f>
        <v>1</v>
      </c>
      <c r="Q27" s="82">
        <f t="shared" si="5"/>
        <v>0</v>
      </c>
      <c r="R27" s="83">
        <v>8.9712338740265768E-2</v>
      </c>
      <c r="S27" s="84">
        <f t="shared" si="6"/>
        <v>0.31089646579057684</v>
      </c>
      <c r="T27" s="85">
        <f>分析係数表!F30</f>
        <v>0.44048531528668372</v>
      </c>
      <c r="U27" s="86">
        <f t="shared" si="7"/>
        <v>0.13694532775527793</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投入係数表!AG28</f>
        <v>1.6137708445400753E-3</v>
      </c>
      <c r="E28" s="77">
        <f t="shared" si="0"/>
        <v>0.16137708445400753</v>
      </c>
      <c r="F28" s="76">
        <f>分析係数表!C31</f>
        <v>0.93997640825324391</v>
      </c>
      <c r="G28" s="77">
        <f t="shared" si="1"/>
        <v>0.15169065221945841</v>
      </c>
      <c r="H28" s="77">
        <v>0.38778786756362366</v>
      </c>
      <c r="I28" s="77">
        <f t="shared" si="2"/>
        <v>0.38778786756362366</v>
      </c>
      <c r="J28" s="76">
        <f>分析係数表!G31</f>
        <v>7.0890110114609078E-2</v>
      </c>
      <c r="K28" s="78">
        <f t="shared" si="3"/>
        <v>2.7490324632694723E-2</v>
      </c>
      <c r="L28" s="79"/>
      <c r="M28" s="80"/>
      <c r="N28" s="81">
        <f>分析係数表!H31</f>
        <v>0.11755729622365327</v>
      </c>
      <c r="O28" s="82">
        <f t="shared" si="4"/>
        <v>2.7891579727052154</v>
      </c>
      <c r="P28" s="76">
        <f>分析係数表!C31</f>
        <v>0.93997640825324391</v>
      </c>
      <c r="Q28" s="82">
        <f t="shared" si="5"/>
        <v>2.6217426932343475</v>
      </c>
      <c r="R28" s="83">
        <v>3.0235494142258719</v>
      </c>
      <c r="S28" s="84">
        <f t="shared" si="6"/>
        <v>3.4113372817894954</v>
      </c>
      <c r="T28" s="85">
        <f>分析係数表!F31</f>
        <v>0.34466485525751295</v>
      </c>
      <c r="U28" s="86">
        <f t="shared" si="7"/>
        <v>1.1757680704625342</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投入係数表!AG29</f>
        <v>5.3792361484669173E-4</v>
      </c>
      <c r="E29" s="77">
        <f t="shared" si="0"/>
        <v>5.379236148466917E-2</v>
      </c>
      <c r="F29" s="76">
        <f>分析係数表!C32</f>
        <v>1</v>
      </c>
      <c r="G29" s="77">
        <f t="shared" si="1"/>
        <v>5.379236148466917E-2</v>
      </c>
      <c r="H29" s="77">
        <v>9.0406666725551366E-2</v>
      </c>
      <c r="I29" s="77">
        <f t="shared" si="2"/>
        <v>9.0406666725551366E-2</v>
      </c>
      <c r="J29" s="76">
        <f>分析係数表!G32</f>
        <v>0.14022787028921999</v>
      </c>
      <c r="K29" s="78">
        <f t="shared" si="3"/>
        <v>1.2677534334871357E-2</v>
      </c>
      <c r="L29" s="79"/>
      <c r="M29" s="80"/>
      <c r="N29" s="81">
        <f>分析係数表!H32</f>
        <v>5.7721254442090076E-3</v>
      </c>
      <c r="O29" s="82">
        <f t="shared" si="4"/>
        <v>0.13694913220478519</v>
      </c>
      <c r="P29" s="76">
        <f>分析係数表!C32</f>
        <v>1</v>
      </c>
      <c r="Q29" s="82">
        <f t="shared" si="5"/>
        <v>0.13694913220478519</v>
      </c>
      <c r="R29" s="83">
        <v>0.17910859317755154</v>
      </c>
      <c r="S29" s="84">
        <f t="shared" si="6"/>
        <v>0.26951525990310288</v>
      </c>
      <c r="T29" s="85">
        <f>分析係数表!F32</f>
        <v>0.48261758691206547</v>
      </c>
      <c r="U29" s="86">
        <f t="shared" si="7"/>
        <v>0.13007280437041366</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投入係数表!AG30</f>
        <v>5.3792361484669173E-4</v>
      </c>
      <c r="E30" s="77">
        <f t="shared" si="0"/>
        <v>5.379236148466917E-2</v>
      </c>
      <c r="F30" s="76">
        <f>分析係数表!C33</f>
        <v>0.67109402306885713</v>
      </c>
      <c r="G30" s="77">
        <f t="shared" si="1"/>
        <v>3.6099732279120875E-2</v>
      </c>
      <c r="H30" s="77">
        <v>5.6176165715019336E-2</v>
      </c>
      <c r="I30" s="77">
        <f t="shared" si="2"/>
        <v>5.6176165715019336E-2</v>
      </c>
      <c r="J30" s="76">
        <f>分析係数表!G33</f>
        <v>0.50883575883575882</v>
      </c>
      <c r="K30" s="78">
        <f t="shared" si="3"/>
        <v>2.85844419100852E-2</v>
      </c>
      <c r="L30" s="79"/>
      <c r="M30" s="80"/>
      <c r="N30" s="81">
        <f>分析係数表!H33</f>
        <v>8.6664814499977198E-4</v>
      </c>
      <c r="O30" s="82">
        <f t="shared" si="4"/>
        <v>2.0562046430172492E-2</v>
      </c>
      <c r="P30" s="76">
        <f>分析係数表!C33</f>
        <v>0.67109402306885713</v>
      </c>
      <c r="Q30" s="82">
        <f t="shared" si="5"/>
        <v>1.379906646135309E-2</v>
      </c>
      <c r="R30" s="83">
        <v>5.9744255056980694E-2</v>
      </c>
      <c r="S30" s="84">
        <f t="shared" si="6"/>
        <v>0.11592042077200003</v>
      </c>
      <c r="T30" s="85">
        <f>分析係数表!F33</f>
        <v>0.64656964656964655</v>
      </c>
      <c r="U30" s="86">
        <f t="shared" si="7"/>
        <v>7.4950625488756778E-2</v>
      </c>
      <c r="V30" s="87">
        <f>分析係数表!D33</f>
        <v>0.19906444906444906</v>
      </c>
      <c r="W30" s="88">
        <f t="shared" si="8"/>
        <v>0</v>
      </c>
      <c r="X30" s="76">
        <f>分析係数表!E33</f>
        <v>0.18035343035343035</v>
      </c>
      <c r="Y30" s="89">
        <f t="shared" si="9"/>
        <v>0</v>
      </c>
    </row>
    <row r="31" spans="1:25" x14ac:dyDescent="0.2">
      <c r="A31" s="6" t="s">
        <v>19</v>
      </c>
      <c r="B31" s="5" t="s">
        <v>275</v>
      </c>
      <c r="C31" s="90"/>
      <c r="D31" s="76">
        <f>投入係数表!AG31</f>
        <v>2.3668639053254437E-2</v>
      </c>
      <c r="E31" s="77">
        <f t="shared" si="0"/>
        <v>2.3668639053254439</v>
      </c>
      <c r="F31" s="76">
        <f>分析係数表!C34</f>
        <v>0.15699510206111233</v>
      </c>
      <c r="G31" s="77">
        <f t="shared" si="1"/>
        <v>0.37158604038133097</v>
      </c>
      <c r="H31" s="77">
        <v>0.44821413883114475</v>
      </c>
      <c r="I31" s="77">
        <f t="shared" si="2"/>
        <v>0.44821413883114475</v>
      </c>
      <c r="J31" s="76">
        <f>分析係数表!G34</f>
        <v>0.42474206923151092</v>
      </c>
      <c r="K31" s="78">
        <f t="shared" si="3"/>
        <v>0.19037540078596013</v>
      </c>
      <c r="L31" s="79"/>
      <c r="M31" s="80"/>
      <c r="N31" s="81">
        <f>分析係数表!H34</f>
        <v>0.14441094879311989</v>
      </c>
      <c r="O31" s="82">
        <f t="shared" si="4"/>
        <v>3.4262862630487421</v>
      </c>
      <c r="P31" s="76">
        <f>分析係数表!C34</f>
        <v>0.15699510206111233</v>
      </c>
      <c r="Q31" s="82">
        <f t="shared" si="5"/>
        <v>0.53791016155792448</v>
      </c>
      <c r="R31" s="83">
        <v>0.58437594888348487</v>
      </c>
      <c r="S31" s="84">
        <f t="shared" si="6"/>
        <v>1.0325900877146297</v>
      </c>
      <c r="T31" s="85">
        <f>分析係数表!F34</f>
        <v>0.69954681322919676</v>
      </c>
      <c r="U31" s="86">
        <f t="shared" si="7"/>
        <v>0.72234510523282591</v>
      </c>
      <c r="V31" s="87">
        <f>分析係数表!D34</f>
        <v>0.29129302863754702</v>
      </c>
      <c r="W31" s="88">
        <f t="shared" si="8"/>
        <v>0</v>
      </c>
      <c r="X31" s="76">
        <f>分析係数表!E34</f>
        <v>0.21111753929225727</v>
      </c>
      <c r="Y31" s="89">
        <f t="shared" si="9"/>
        <v>0</v>
      </c>
    </row>
    <row r="32" spans="1:25" x14ac:dyDescent="0.2">
      <c r="A32" s="6" t="s">
        <v>20</v>
      </c>
      <c r="B32" s="5" t="s">
        <v>37</v>
      </c>
      <c r="C32" s="90"/>
      <c r="D32" s="76">
        <f>投入係数表!AG32</f>
        <v>3.7654653039268424E-3</v>
      </c>
      <c r="E32" s="77">
        <f t="shared" si="0"/>
        <v>0.37654653039268426</v>
      </c>
      <c r="F32" s="76">
        <f>分析係数表!C35</f>
        <v>0.39629748357108507</v>
      </c>
      <c r="G32" s="77">
        <f t="shared" si="1"/>
        <v>0.14922444244204389</v>
      </c>
      <c r="H32" s="77">
        <v>0.2721285351845571</v>
      </c>
      <c r="I32" s="77">
        <f t="shared" si="2"/>
        <v>0.2721285351845571</v>
      </c>
      <c r="J32" s="76">
        <f>分析係数表!G35</f>
        <v>0.3138388625592417</v>
      </c>
      <c r="K32" s="78">
        <f t="shared" si="3"/>
        <v>8.540450995223399E-2</v>
      </c>
      <c r="L32" s="79"/>
      <c r="M32" s="80"/>
      <c r="N32" s="81">
        <f>分析係数表!H35</f>
        <v>5.4188315592617317E-2</v>
      </c>
      <c r="O32" s="82">
        <f t="shared" si="4"/>
        <v>1.2856690083707851</v>
      </c>
      <c r="P32" s="76">
        <f>分析係数表!C35</f>
        <v>0.39629748357108507</v>
      </c>
      <c r="Q32" s="82">
        <f t="shared" si="5"/>
        <v>0.50950739272267442</v>
      </c>
      <c r="R32" s="83">
        <v>0.67335944629189137</v>
      </c>
      <c r="S32" s="84">
        <f t="shared" si="6"/>
        <v>0.94548798147644852</v>
      </c>
      <c r="T32" s="85">
        <f>分析係数表!F35</f>
        <v>0.64417061611374404</v>
      </c>
      <c r="U32" s="86">
        <f t="shared" si="7"/>
        <v>0.60905557555582401</v>
      </c>
      <c r="V32" s="87">
        <f>分析係数表!D35</f>
        <v>5.7914691943127962E-2</v>
      </c>
      <c r="W32" s="88">
        <f t="shared" si="8"/>
        <v>0</v>
      </c>
      <c r="X32" s="76">
        <f>分析係数表!E35</f>
        <v>5.251184834123223E-2</v>
      </c>
      <c r="Y32" s="89">
        <f t="shared" si="9"/>
        <v>0</v>
      </c>
    </row>
    <row r="33" spans="1:25" x14ac:dyDescent="0.2">
      <c r="A33" s="6" t="s">
        <v>21</v>
      </c>
      <c r="B33" s="5" t="s">
        <v>38</v>
      </c>
      <c r="C33" s="90"/>
      <c r="D33" s="76">
        <f>投入係数表!AG33</f>
        <v>2.5282409897794515E-2</v>
      </c>
      <c r="E33" s="77">
        <f t="shared" si="0"/>
        <v>2.5282409897794516</v>
      </c>
      <c r="F33" s="76">
        <f>分析係数表!C36</f>
        <v>0.84710123832769779</v>
      </c>
      <c r="G33" s="77">
        <f t="shared" si="1"/>
        <v>2.1416760732330178</v>
      </c>
      <c r="H33" s="77">
        <v>2.2957724191469695</v>
      </c>
      <c r="I33" s="77">
        <f t="shared" si="2"/>
        <v>2.2957724191469695</v>
      </c>
      <c r="J33" s="76">
        <f>分析係数表!G36</f>
        <v>4.8807645912591631E-2</v>
      </c>
      <c r="K33" s="78">
        <f t="shared" si="3"/>
        <v>0.11205124732961919</v>
      </c>
      <c r="L33" s="79"/>
      <c r="M33" s="80"/>
      <c r="N33" s="81">
        <f>分析係数表!H36</f>
        <v>0.16462168113153564</v>
      </c>
      <c r="O33" s="82">
        <f t="shared" si="4"/>
        <v>3.9058049917600375</v>
      </c>
      <c r="P33" s="76">
        <f>分析係数表!C36</f>
        <v>0.84710123832769779</v>
      </c>
      <c r="Q33" s="82">
        <f t="shared" si="5"/>
        <v>3.3086122451864313</v>
      </c>
      <c r="R33" s="83">
        <v>3.4345428575314996</v>
      </c>
      <c r="S33" s="84">
        <f t="shared" si="6"/>
        <v>5.7303152766784695</v>
      </c>
      <c r="T33" s="85">
        <f>分析係数表!F36</f>
        <v>0.84954068850329401</v>
      </c>
      <c r="U33" s="86">
        <f t="shared" si="7"/>
        <v>4.8681359854903707</v>
      </c>
      <c r="V33" s="87">
        <f>分析係数表!D36</f>
        <v>1.1366799665955276E-2</v>
      </c>
      <c r="W33" s="88">
        <f t="shared" si="8"/>
        <v>0</v>
      </c>
      <c r="X33" s="76">
        <f>分析係数表!E36</f>
        <v>4.8482880207850049E-3</v>
      </c>
      <c r="Y33" s="89">
        <f t="shared" si="9"/>
        <v>0</v>
      </c>
    </row>
    <row r="34" spans="1:25" x14ac:dyDescent="0.2">
      <c r="A34" s="6" t="s">
        <v>22</v>
      </c>
      <c r="B34" s="5" t="s">
        <v>378</v>
      </c>
      <c r="C34" s="90"/>
      <c r="D34" s="76">
        <f>投入係数表!AG34</f>
        <v>2.4206562668101131E-2</v>
      </c>
      <c r="E34" s="77">
        <f t="shared" si="0"/>
        <v>2.4206562668101133</v>
      </c>
      <c r="F34" s="76">
        <f>分析係数表!C37</f>
        <v>0.28253997483350213</v>
      </c>
      <c r="G34" s="77">
        <f t="shared" si="1"/>
        <v>0.68393216070508867</v>
      </c>
      <c r="H34" s="77">
        <v>0.77305973262379735</v>
      </c>
      <c r="I34" s="77">
        <f t="shared" si="2"/>
        <v>0.77305973262379735</v>
      </c>
      <c r="J34" s="76">
        <f>分析係数表!G37</f>
        <v>0.45113451763349577</v>
      </c>
      <c r="K34" s="78">
        <f t="shared" si="3"/>
        <v>0.34875392957911605</v>
      </c>
      <c r="L34" s="79"/>
      <c r="M34" s="80"/>
      <c r="N34" s="81">
        <f>分析係数表!H37</f>
        <v>4.3875617331304247E-2</v>
      </c>
      <c r="O34" s="82">
        <f t="shared" si="4"/>
        <v>1.0409904941514598</v>
      </c>
      <c r="P34" s="76">
        <f>分析係数表!C37</f>
        <v>0.28253997483350213</v>
      </c>
      <c r="Q34" s="82">
        <f t="shared" si="5"/>
        <v>0.29412142801946839</v>
      </c>
      <c r="R34" s="83">
        <v>0.36134610215956658</v>
      </c>
      <c r="S34" s="84">
        <f t="shared" si="6"/>
        <v>1.1344058347833639</v>
      </c>
      <c r="T34" s="85">
        <f>分析係数表!F37</f>
        <v>0.69774144526541948</v>
      </c>
      <c r="U34" s="86">
        <f t="shared" si="7"/>
        <v>0.791521966679269</v>
      </c>
      <c r="V34" s="87">
        <f>分析係数表!D37</f>
        <v>9.4272389037363097E-2</v>
      </c>
      <c r="W34" s="88">
        <f t="shared" si="8"/>
        <v>0</v>
      </c>
      <c r="X34" s="76">
        <f>分析係数表!E37</f>
        <v>8.6411989729078237E-2</v>
      </c>
      <c r="Y34" s="89">
        <f t="shared" si="9"/>
        <v>0</v>
      </c>
    </row>
    <row r="35" spans="1:25" x14ac:dyDescent="0.2">
      <c r="A35" s="6" t="s">
        <v>23</v>
      </c>
      <c r="B35" s="5" t="s">
        <v>194</v>
      </c>
      <c r="C35" s="75">
        <f>最終需要_まとめ!C36</f>
        <v>100</v>
      </c>
      <c r="D35" s="76">
        <f>投入係数表!AG35</f>
        <v>9.2522861753630989E-2</v>
      </c>
      <c r="E35" s="77">
        <f t="shared" si="0"/>
        <v>9.2522861753630981</v>
      </c>
      <c r="F35" s="76">
        <f>分析係数表!C38</f>
        <v>4.1342922192909581E-2</v>
      </c>
      <c r="G35" s="77">
        <f t="shared" si="1"/>
        <v>0.38251654745456953</v>
      </c>
      <c r="H35" s="77">
        <v>0.40468209726450666</v>
      </c>
      <c r="I35" s="77">
        <f t="shared" si="2"/>
        <v>100.40468209726451</v>
      </c>
      <c r="J35" s="76">
        <f>分析係数表!G38</f>
        <v>0.30500268961807425</v>
      </c>
      <c r="K35" s="78">
        <f t="shared" si="3"/>
        <v>30.623698089913386</v>
      </c>
      <c r="L35" s="79"/>
      <c r="M35" s="80"/>
      <c r="N35" s="81">
        <f>分析係数表!H38</f>
        <v>3.9185765407884425E-2</v>
      </c>
      <c r="O35" s="82">
        <f t="shared" si="4"/>
        <v>0.92971932423507186</v>
      </c>
      <c r="P35" s="76">
        <f>分析係数表!C38</f>
        <v>4.1342922192909581E-2</v>
      </c>
      <c r="Q35" s="82">
        <f t="shared" si="5"/>
        <v>3.8437313683095053E-2</v>
      </c>
      <c r="R35" s="83">
        <v>4.6571734724507839E-2</v>
      </c>
      <c r="S35" s="84">
        <f t="shared" si="6"/>
        <v>100.45125383198902</v>
      </c>
      <c r="T35" s="85">
        <f>分析係数表!F38</f>
        <v>0.49596557288864979</v>
      </c>
      <c r="U35" s="86">
        <f t="shared" si="7"/>
        <v>49.820363654165611</v>
      </c>
      <c r="V35" s="87">
        <f>分析係数表!D38</f>
        <v>0.31629908552985475</v>
      </c>
      <c r="W35" s="88">
        <f t="shared" si="8"/>
        <v>32</v>
      </c>
      <c r="X35" s="76">
        <f>分析係数表!E38</f>
        <v>0.37385691231845081</v>
      </c>
      <c r="Y35" s="89">
        <f t="shared" si="9"/>
        <v>38</v>
      </c>
    </row>
    <row r="36" spans="1:25" x14ac:dyDescent="0.2">
      <c r="A36" s="6" t="s">
        <v>24</v>
      </c>
      <c r="B36" s="5" t="s">
        <v>39</v>
      </c>
      <c r="C36" s="90"/>
      <c r="D36" s="76">
        <f>投入係数表!AG36</f>
        <v>0</v>
      </c>
      <c r="E36" s="77">
        <f t="shared" si="0"/>
        <v>0</v>
      </c>
      <c r="F36" s="76">
        <f>分析係数表!C39</f>
        <v>1</v>
      </c>
      <c r="G36" s="77">
        <f t="shared" si="1"/>
        <v>0</v>
      </c>
      <c r="H36" s="77">
        <v>1.5710809331351126E-2</v>
      </c>
      <c r="I36" s="77">
        <f t="shared" si="2"/>
        <v>1.5710809331351126E-2</v>
      </c>
      <c r="J36" s="76">
        <f>分析係数表!G39</f>
        <v>0.35079793048167313</v>
      </c>
      <c r="K36" s="78">
        <f t="shared" si="3"/>
        <v>5.5113193996301334E-3</v>
      </c>
      <c r="L36" s="79"/>
      <c r="M36" s="80"/>
      <c r="N36" s="81">
        <f>分析係数表!H39</f>
        <v>3.4624459381569837E-3</v>
      </c>
      <c r="O36" s="82">
        <f t="shared" si="4"/>
        <v>8.2149802723416404E-2</v>
      </c>
      <c r="P36" s="76">
        <f>分析係数表!C39</f>
        <v>1</v>
      </c>
      <c r="Q36" s="82">
        <f t="shared" si="5"/>
        <v>8.2149802723416404E-2</v>
      </c>
      <c r="R36" s="83">
        <v>0.10184274775272212</v>
      </c>
      <c r="S36" s="84">
        <f t="shared" si="6"/>
        <v>0.11755355708407325</v>
      </c>
      <c r="T36" s="85">
        <f>分析係数表!F39</f>
        <v>0.70145012023609998</v>
      </c>
      <c r="U36" s="86">
        <f t="shared" si="7"/>
        <v>8.2457956750804431E-2</v>
      </c>
      <c r="V36" s="87">
        <f>分析係数表!D39</f>
        <v>6.2887123806747797E-2</v>
      </c>
      <c r="W36" s="88">
        <f t="shared" si="8"/>
        <v>0</v>
      </c>
      <c r="X36" s="76">
        <f>分析係数表!E39</f>
        <v>7.4837863440938568E-2</v>
      </c>
      <c r="Y36" s="89">
        <f t="shared" si="9"/>
        <v>0</v>
      </c>
    </row>
    <row r="37" spans="1:25" x14ac:dyDescent="0.2">
      <c r="A37" s="6" t="s">
        <v>25</v>
      </c>
      <c r="B37" s="5" t="s">
        <v>40</v>
      </c>
      <c r="C37" s="90"/>
      <c r="D37" s="76">
        <f>投入係数表!AG37</f>
        <v>2.6896180742334587E-3</v>
      </c>
      <c r="E37" s="77">
        <f t="shared" si="0"/>
        <v>0.26896180742334586</v>
      </c>
      <c r="F37" s="76">
        <f>分析係数表!C40</f>
        <v>0.65368852459016391</v>
      </c>
      <c r="G37" s="77">
        <f t="shared" si="1"/>
        <v>0.17581724706567076</v>
      </c>
      <c r="H37" s="77">
        <v>0.17884086636280402</v>
      </c>
      <c r="I37" s="77">
        <f t="shared" si="2"/>
        <v>0.17884086636280402</v>
      </c>
      <c r="J37" s="76">
        <f>分析係数表!G40</f>
        <v>0.54296393832561696</v>
      </c>
      <c r="K37" s="78">
        <f t="shared" si="3"/>
        <v>9.7104141133913427E-2</v>
      </c>
      <c r="L37" s="79"/>
      <c r="M37" s="80"/>
      <c r="N37" s="81">
        <f>分析係数表!H40</f>
        <v>2.8732081323939809E-2</v>
      </c>
      <c r="O37" s="82">
        <f t="shared" si="4"/>
        <v>0.68169578810844589</v>
      </c>
      <c r="P37" s="76">
        <f>分析係数表!C40</f>
        <v>0.65368852459016391</v>
      </c>
      <c r="Q37" s="82">
        <f t="shared" si="5"/>
        <v>0.445616713947939</v>
      </c>
      <c r="R37" s="83">
        <v>0.44634098193291688</v>
      </c>
      <c r="S37" s="84">
        <f t="shared" si="6"/>
        <v>0.62518184829572088</v>
      </c>
      <c r="T37" s="85">
        <f>分析係数表!F40</f>
        <v>0.73971031729176395</v>
      </c>
      <c r="U37" s="86">
        <f t="shared" si="7"/>
        <v>0.46245346336787913</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投入係数表!AG38</f>
        <v>0</v>
      </c>
      <c r="E38" s="77">
        <f t="shared" si="0"/>
        <v>0</v>
      </c>
      <c r="F38" s="76">
        <f>分析係数表!C41</f>
        <v>0.74623649477748177</v>
      </c>
      <c r="G38" s="77">
        <f t="shared" si="1"/>
        <v>0</v>
      </c>
      <c r="H38" s="77">
        <v>1.0473338317877699E-3</v>
      </c>
      <c r="I38" s="77">
        <f t="shared" si="2"/>
        <v>1.0473338317877699E-3</v>
      </c>
      <c r="J38" s="76">
        <f>分析係数表!G41</f>
        <v>0.4504064389540704</v>
      </c>
      <c r="K38" s="78">
        <f t="shared" si="3"/>
        <v>4.7172590157165082E-4</v>
      </c>
      <c r="L38" s="79"/>
      <c r="M38" s="80"/>
      <c r="N38" s="81">
        <f>分析係数表!H41</f>
        <v>4.8308377460513606E-2</v>
      </c>
      <c r="O38" s="82">
        <f t="shared" si="4"/>
        <v>1.1461619182368876</v>
      </c>
      <c r="P38" s="76">
        <f>分析係数表!C41</f>
        <v>0.74623649477748177</v>
      </c>
      <c r="Q38" s="82">
        <f t="shared" si="5"/>
        <v>0.8553078523125297</v>
      </c>
      <c r="R38" s="83">
        <v>0.86918543851826324</v>
      </c>
      <c r="S38" s="84">
        <f t="shared" si="6"/>
        <v>0.87023277235005103</v>
      </c>
      <c r="T38" s="85">
        <f>分析係数表!F41</f>
        <v>0.55435870740399629</v>
      </c>
      <c r="U38" s="86">
        <f t="shared" si="7"/>
        <v>0.48242111482057043</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投入係数表!AG39</f>
        <v>1.6137708445400753E-3</v>
      </c>
      <c r="E39" s="77">
        <f>$C$35*D39</f>
        <v>0.16137708445400753</v>
      </c>
      <c r="F39" s="76">
        <f>分析係数表!C42</f>
        <v>0.40538573508005826</v>
      </c>
      <c r="G39" s="77">
        <f>E39*F39</f>
        <v>6.5419968006464491E-2</v>
      </c>
      <c r="H39" s="77">
        <v>7.8358939136652039E-2</v>
      </c>
      <c r="I39" s="77">
        <f>C39+H39</f>
        <v>7.8358939136652039E-2</v>
      </c>
      <c r="J39" s="76">
        <f>分析係数表!G42</f>
        <v>0.48634204275534443</v>
      </c>
      <c r="K39" s="78">
        <f>I39*J39</f>
        <v>3.810924652786106E-2</v>
      </c>
      <c r="L39" s="79"/>
      <c r="M39" s="80"/>
      <c r="N39" s="81">
        <f>分析係数表!H42</f>
        <v>1.1287159094207556E-2</v>
      </c>
      <c r="O39" s="82">
        <f t="shared" si="4"/>
        <v>0.26779851857861015</v>
      </c>
      <c r="P39" s="76">
        <f>分析係数表!C42</f>
        <v>0.40538573508005826</v>
      </c>
      <c r="Q39" s="82">
        <f>O39*P39</f>
        <v>0.10856169930734051</v>
      </c>
      <c r="R39" s="83">
        <v>0.1136708324466862</v>
      </c>
      <c r="S39" s="84">
        <f>I39+R39</f>
        <v>0.19202977158333823</v>
      </c>
      <c r="T39" s="85">
        <f>分析係数表!F42</f>
        <v>0.55819477434679332</v>
      </c>
      <c r="U39" s="86">
        <f>S39*T39</f>
        <v>0.10719001501682775</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投入係数表!AG40</f>
        <v>0.16406670252824099</v>
      </c>
      <c r="E40" s="77">
        <f>$C$35*D40</f>
        <v>16.4066702528241</v>
      </c>
      <c r="F40" s="76">
        <f>分析係数表!C43</f>
        <v>0.69968719053083295</v>
      </c>
      <c r="G40" s="77">
        <f>E40*F40</f>
        <v>11.479537015164285</v>
      </c>
      <c r="H40" s="77">
        <v>13.205358825358893</v>
      </c>
      <c r="I40" s="77">
        <f>C40+H40</f>
        <v>13.205358825358893</v>
      </c>
      <c r="J40" s="76">
        <f>分析係数表!G43</f>
        <v>0.42616397779886694</v>
      </c>
      <c r="K40" s="78">
        <f>I40*J40</f>
        <v>5.627648245276319</v>
      </c>
      <c r="L40" s="79"/>
      <c r="M40" s="80"/>
      <c r="N40" s="81">
        <f>分析係数表!H43</f>
        <v>3.1178600010781269E-2</v>
      </c>
      <c r="O40" s="82">
        <f t="shared" si="4"/>
        <v>0.73974175649984186</v>
      </c>
      <c r="P40" s="76">
        <f>分析係数表!C43</f>
        <v>0.69968719053083295</v>
      </c>
      <c r="Q40" s="82">
        <f>O40*P40</f>
        <v>0.51758783132371788</v>
      </c>
      <c r="R40" s="83">
        <v>1.0734849221354477</v>
      </c>
      <c r="S40" s="84">
        <f>I40+R40</f>
        <v>14.27884374749434</v>
      </c>
      <c r="T40" s="85">
        <f>分析係数表!F43</f>
        <v>0.68219595663301991</v>
      </c>
      <c r="U40" s="86">
        <f>S40*T40</f>
        <v>9.7409694699353171</v>
      </c>
      <c r="V40" s="87">
        <f>分析係数表!D43</f>
        <v>0.16164840537198402</v>
      </c>
      <c r="W40" s="88">
        <f>ROUND(S40*V40,0)</f>
        <v>2</v>
      </c>
      <c r="X40" s="76">
        <f>分析係数表!E43</f>
        <v>0.1317976591033273</v>
      </c>
      <c r="Y40" s="89">
        <f>ROUND(S40*X40,0)</f>
        <v>2</v>
      </c>
    </row>
    <row r="41" spans="1:25" x14ac:dyDescent="0.2">
      <c r="A41" s="6" t="s">
        <v>341</v>
      </c>
      <c r="B41" s="5" t="s">
        <v>42</v>
      </c>
      <c r="C41" s="90"/>
      <c r="D41" s="76">
        <f>投入係数表!AG41</f>
        <v>2.0441097364174286E-2</v>
      </c>
      <c r="E41" s="77">
        <f>$C$35*D41</f>
        <v>2.0441097364174285</v>
      </c>
      <c r="F41" s="76">
        <f>分析係数表!C44</f>
        <v>0.39267545462210851</v>
      </c>
      <c r="G41" s="77">
        <f>E41*F41</f>
        <v>0.80267172004519216</v>
      </c>
      <c r="H41" s="77">
        <v>0.81718448904543439</v>
      </c>
      <c r="I41" s="77">
        <f>C41+H41</f>
        <v>0.81718448904543439</v>
      </c>
      <c r="J41" s="76">
        <f>分析係数表!G44</f>
        <v>0.27061110819189743</v>
      </c>
      <c r="K41" s="78">
        <f>I41*J41</f>
        <v>0.22113920017781447</v>
      </c>
      <c r="L41" s="79"/>
      <c r="M41" s="80"/>
      <c r="N41" s="81">
        <f>分析係数表!H44</f>
        <v>0.10303160985076236</v>
      </c>
      <c r="O41" s="82">
        <f t="shared" si="4"/>
        <v>2.4445223332559611</v>
      </c>
      <c r="P41" s="76">
        <f>分析係数表!C44</f>
        <v>0.39267545462210851</v>
      </c>
      <c r="Q41" s="82">
        <f>O41*P41</f>
        <v>0.95990391854518198</v>
      </c>
      <c r="R41" s="83">
        <v>0.97240682741536344</v>
      </c>
      <c r="S41" s="84">
        <f>I41+R41</f>
        <v>1.7895913164607977</v>
      </c>
      <c r="T41" s="85">
        <f>分析係数表!F44</f>
        <v>0.47233461194892545</v>
      </c>
      <c r="U41" s="86">
        <f>S41*T41</f>
        <v>0.84528592000767755</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投入係数表!AG42</f>
        <v>2.6896180742334587E-3</v>
      </c>
      <c r="E42" s="77">
        <f>$C$35*D42</f>
        <v>0.26896180742334586</v>
      </c>
      <c r="F42" s="76">
        <f>分析係数表!C45</f>
        <v>1</v>
      </c>
      <c r="G42" s="77">
        <f>E42*F42</f>
        <v>0.26896180742334586</v>
      </c>
      <c r="H42" s="77">
        <v>0.3282896670429708</v>
      </c>
      <c r="I42" s="77">
        <f>C42+H42</f>
        <v>0.3282896670429708</v>
      </c>
      <c r="J42" s="76">
        <f>分析係数表!G45</f>
        <v>0</v>
      </c>
      <c r="K42" s="78">
        <f>I42*J42</f>
        <v>0</v>
      </c>
      <c r="L42" s="79"/>
      <c r="M42" s="80"/>
      <c r="N42" s="81">
        <f>分析係数表!H45</f>
        <v>0</v>
      </c>
      <c r="O42" s="82">
        <f t="shared" si="4"/>
        <v>0</v>
      </c>
      <c r="P42" s="76">
        <f>分析係数表!C45</f>
        <v>1</v>
      </c>
      <c r="Q42" s="82">
        <f>O42*P42</f>
        <v>0</v>
      </c>
      <c r="R42" s="83">
        <v>2.4782316511782334E-2</v>
      </c>
      <c r="S42" s="84">
        <f>I42+R42</f>
        <v>0.35307198355475311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3.2275416890801506E-3</v>
      </c>
      <c r="E43" s="77">
        <f>$C$35*D43</f>
        <v>0.32275416890801506</v>
      </c>
      <c r="F43" s="76">
        <f>分析係数表!C46</f>
        <v>0.19269273551809707</v>
      </c>
      <c r="G43" s="77">
        <f>E43*F43</f>
        <v>6.2192383706755373E-2</v>
      </c>
      <c r="H43" s="77">
        <v>8.2848823973970767E-2</v>
      </c>
      <c r="I43" s="77">
        <f>C43+H43</f>
        <v>8.2848823973970767E-2</v>
      </c>
      <c r="J43" s="76">
        <f>分析係数表!G46</f>
        <v>9.3043863535666807E-3</v>
      </c>
      <c r="K43" s="78">
        <f>I43*J43</f>
        <v>7.708574671924617E-4</v>
      </c>
      <c r="L43" s="79"/>
      <c r="M43" s="80"/>
      <c r="N43" s="81">
        <f>分析係数表!H46</f>
        <v>2.0061453232099985E-2</v>
      </c>
      <c r="O43" s="82">
        <f t="shared" si="4"/>
        <v>0.47597694080944741</v>
      </c>
      <c r="P43" s="76">
        <f>分析係数表!C46</f>
        <v>0.19269273551809707</v>
      </c>
      <c r="Q43" s="82">
        <f>O43*P43</f>
        <v>9.1717298768107788E-2</v>
      </c>
      <c r="R43" s="83">
        <v>0.10384807694192297</v>
      </c>
      <c r="S43" s="84">
        <f>I43+R43</f>
        <v>0.18669690091589375</v>
      </c>
      <c r="T43" s="85">
        <f>分析係数表!F46</f>
        <v>0.3136907399202481</v>
      </c>
      <c r="U43" s="86">
        <f>S43*T43</f>
        <v>5.8565088989123958E-2</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投入係数表!AG44</f>
        <v>0.47552447552447552</v>
      </c>
      <c r="E44" s="91">
        <f>SUM(E5:E43)</f>
        <v>47.552447552447546</v>
      </c>
      <c r="F44" s="92">
        <f>分析係数表!C47</f>
        <v>0.36342947545192861</v>
      </c>
      <c r="G44" s="91">
        <f>SUM(G5:G43)</f>
        <v>18.335103343558004</v>
      </c>
      <c r="H44" s="91">
        <f>SUM(H5:H43)</f>
        <v>21.297508932359285</v>
      </c>
      <c r="I44" s="91">
        <f>SUM(I5:I43)</f>
        <v>121.29750893235929</v>
      </c>
      <c r="J44" s="92">
        <f>分析係数表!G47</f>
        <v>0.22147530218644357</v>
      </c>
      <c r="K44" s="93">
        <f>SUM(K5:K43)</f>
        <v>37.820316534791708</v>
      </c>
      <c r="L44" s="94">
        <f>最終需要_まとめ!$L$33</f>
        <v>0.62733333333333341</v>
      </c>
      <c r="M44" s="91">
        <f>K44*L44</f>
        <v>23.725945239492667</v>
      </c>
      <c r="N44" s="95">
        <f>分析係数表!H47</f>
        <v>1</v>
      </c>
      <c r="O44" s="96">
        <f>SUM(O5:O43)</f>
        <v>23.725945239492667</v>
      </c>
      <c r="P44" s="92">
        <f>分析係数表!C47</f>
        <v>0.36342947545192861</v>
      </c>
      <c r="Q44" s="96">
        <f>SUM(Q5:Q43)</f>
        <v>10.886103482589794</v>
      </c>
      <c r="R44" s="91">
        <f>SUM(R5:R43)</f>
        <v>12.637446189002132</v>
      </c>
      <c r="S44" s="97">
        <f>SUM(S5:S43)</f>
        <v>133.93495512136141</v>
      </c>
      <c r="T44" s="98">
        <f>分析係数表!F47</f>
        <v>0.45852567064717759</v>
      </c>
      <c r="U44" s="99">
        <f>SUM(U5:U43)</f>
        <v>70.883124871039996</v>
      </c>
      <c r="V44" s="100">
        <f>分析係数表!D47</f>
        <v>5.1302381010287716E-2</v>
      </c>
      <c r="W44" s="101">
        <f>SUM(W5:W43)</f>
        <v>34</v>
      </c>
      <c r="X44" s="92">
        <f>分析係数表!E47</f>
        <v>4.4653063209864535E-2</v>
      </c>
      <c r="Y44" s="102">
        <f>SUM(Y5:Y43)</f>
        <v>40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289</v>
      </c>
      <c r="S2" s="3" t="s">
        <v>153</v>
      </c>
      <c r="U2" s="64" t="s">
        <v>210</v>
      </c>
      <c r="W2" s="3" t="s">
        <v>130</v>
      </c>
      <c r="Y2" s="3" t="s">
        <v>154</v>
      </c>
    </row>
    <row r="3" spans="1:25" ht="44" x14ac:dyDescent="0.2">
      <c r="B3" s="65"/>
      <c r="C3" s="66" t="s">
        <v>228</v>
      </c>
      <c r="D3" s="66" t="s">
        <v>231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7.2870363623114473E-5</v>
      </c>
      <c r="E5" s="77">
        <f t="shared" ref="E5:E38" si="0">$C$36*D5</f>
        <v>7.2870363623114475E-3</v>
      </c>
      <c r="F5" s="76">
        <f>分析係数表!C8</f>
        <v>1.2703197330175442E-2</v>
      </c>
      <c r="G5" s="77">
        <f t="shared" ref="G5:G38" si="1">E5*F5</f>
        <v>9.2568660862606147E-5</v>
      </c>
      <c r="H5" s="77">
        <f t="array" ref="H5:H43">MMULT(逆行列係数!C5:AO43,'32'!G5:G43)</f>
        <v>1.257386732962952E-4</v>
      </c>
      <c r="I5" s="77">
        <f t="shared" ref="I5:I38" si="2">C5+H5</f>
        <v>1.257386732962952E-4</v>
      </c>
      <c r="J5" s="76">
        <f>分析係数表!G8</f>
        <v>0.12096774193548387</v>
      </c>
      <c r="K5" s="78">
        <f t="shared" ref="K5:K38" si="3">I5*J5</f>
        <v>1.5210323382616356E-5</v>
      </c>
      <c r="L5" s="79" t="s">
        <v>188</v>
      </c>
      <c r="M5" s="80" t="s">
        <v>188</v>
      </c>
      <c r="N5" s="81">
        <f>分析係数表!H8</f>
        <v>1.0105366169207868E-2</v>
      </c>
      <c r="O5" s="82">
        <f t="shared" ref="O5:O43" si="4">$M$44*N5</f>
        <v>0.25829571876237939</v>
      </c>
      <c r="P5" s="76">
        <f>分析係数表!C8</f>
        <v>1.2703197330175442E-2</v>
      </c>
      <c r="Q5" s="82">
        <f t="shared" ref="Q5:Q38" si="5">O5*P5</f>
        <v>3.2811814849780046E-3</v>
      </c>
      <c r="R5" s="83">
        <f t="array" ref="R5:R43">MMULT(逆行列係数!C5:AO43,'32'!Q5:Q43)</f>
        <v>4.182156279564803E-3</v>
      </c>
      <c r="S5" s="84">
        <f t="shared" ref="S5:S38" si="6">I5+R5</f>
        <v>4.3078949528610978E-3</v>
      </c>
      <c r="T5" s="85">
        <f>分析係数表!F8</f>
        <v>0.45967741935483869</v>
      </c>
      <c r="U5" s="86">
        <f t="shared" ref="U5:U38" si="7">S5*T5</f>
        <v>1.9802420347829241E-3</v>
      </c>
      <c r="V5" s="87">
        <f>分析係数表!D8</f>
        <v>0.86693548387096775</v>
      </c>
      <c r="W5" s="88">
        <f t="shared" ref="W5:W38" si="8">ROUND(S5*V5,0)</f>
        <v>0</v>
      </c>
      <c r="X5" s="76">
        <f>分析係数表!E8</f>
        <v>0.59677419354838712</v>
      </c>
      <c r="Y5" s="89">
        <f t="shared" ref="Y5:Y38" si="9">ROUND(S5*X5,0)</f>
        <v>0</v>
      </c>
    </row>
    <row r="6" spans="1:25" x14ac:dyDescent="0.2">
      <c r="A6" s="6" t="s">
        <v>220</v>
      </c>
      <c r="B6" s="5" t="s">
        <v>266</v>
      </c>
      <c r="C6" s="90"/>
      <c r="D6" s="76">
        <f>投入係数表!AH6</f>
        <v>0</v>
      </c>
      <c r="E6" s="77">
        <f t="shared" si="0"/>
        <v>0</v>
      </c>
      <c r="F6" s="76">
        <f>分析係数表!C9</f>
        <v>3.6231884057971064E-2</v>
      </c>
      <c r="G6" s="77">
        <f t="shared" si="1"/>
        <v>0</v>
      </c>
      <c r="H6" s="77">
        <v>7.3421991129114464E-5</v>
      </c>
      <c r="I6" s="77">
        <f t="shared" si="2"/>
        <v>7.3421991129114464E-5</v>
      </c>
      <c r="J6" s="76">
        <f>分析係数表!G9</f>
        <v>0.3125</v>
      </c>
      <c r="K6" s="78">
        <f t="shared" si="3"/>
        <v>2.2944372227848272E-5</v>
      </c>
      <c r="L6" s="79"/>
      <c r="M6" s="80"/>
      <c r="N6" s="81">
        <f>分析係数表!H9</f>
        <v>5.3491679763143819E-4</v>
      </c>
      <c r="O6" s="82">
        <f t="shared" si="4"/>
        <v>1.3672608830671703E-2</v>
      </c>
      <c r="P6" s="76">
        <f>分析係数表!C9</f>
        <v>3.6231884057971064E-2</v>
      </c>
      <c r="Q6" s="82">
        <f t="shared" si="5"/>
        <v>4.9538437792288849E-4</v>
      </c>
      <c r="R6" s="83">
        <v>5.6859934353625905E-4</v>
      </c>
      <c r="S6" s="84">
        <f t="shared" si="6"/>
        <v>6.4202133466537354E-4</v>
      </c>
      <c r="T6" s="85">
        <f>分析係数表!F9</f>
        <v>0.8125</v>
      </c>
      <c r="U6" s="86">
        <f t="shared" si="7"/>
        <v>5.2164233441561597E-4</v>
      </c>
      <c r="V6" s="87">
        <f>分析係数表!D9</f>
        <v>0</v>
      </c>
      <c r="W6" s="88">
        <f t="shared" si="8"/>
        <v>0</v>
      </c>
      <c r="X6" s="76">
        <f>分析係数表!E9</f>
        <v>0</v>
      </c>
      <c r="Y6" s="89">
        <f t="shared" si="9"/>
        <v>0</v>
      </c>
    </row>
    <row r="7" spans="1:25" x14ac:dyDescent="0.2">
      <c r="A7" s="6" t="s">
        <v>221</v>
      </c>
      <c r="B7" s="5" t="s">
        <v>267</v>
      </c>
      <c r="C7" s="90"/>
      <c r="D7" s="76">
        <f>投入係数表!AH7</f>
        <v>0</v>
      </c>
      <c r="E7" s="77">
        <f t="shared" si="0"/>
        <v>0</v>
      </c>
      <c r="F7" s="76">
        <f>分析係数表!C10</f>
        <v>0.26183431952662717</v>
      </c>
      <c r="G7" s="77">
        <f t="shared" si="1"/>
        <v>0</v>
      </c>
      <c r="H7" s="77">
        <v>1.5039496193726179E-4</v>
      </c>
      <c r="I7" s="77">
        <f t="shared" si="2"/>
        <v>1.5039496193726179E-4</v>
      </c>
      <c r="J7" s="76">
        <f>分析係数表!G10</f>
        <v>0.17889908256880735</v>
      </c>
      <c r="K7" s="78">
        <f t="shared" si="3"/>
        <v>2.6905520713546836E-5</v>
      </c>
      <c r="L7" s="79"/>
      <c r="M7" s="80"/>
      <c r="N7" s="81">
        <f>分析係数表!H10</f>
        <v>1.0159272513155222E-3</v>
      </c>
      <c r="O7" s="82">
        <f t="shared" si="4"/>
        <v>2.5967357856702074E-2</v>
      </c>
      <c r="P7" s="76">
        <f>分析係数表!C10</f>
        <v>0.26183431952662717</v>
      </c>
      <c r="Q7" s="82">
        <f t="shared" si="5"/>
        <v>6.7991454743140034E-3</v>
      </c>
      <c r="R7" s="83">
        <v>1.0196916703099747E-2</v>
      </c>
      <c r="S7" s="84">
        <f t="shared" si="6"/>
        <v>1.0347311665037009E-2</v>
      </c>
      <c r="T7" s="85">
        <f>分析係数表!F10</f>
        <v>0.51834862385321101</v>
      </c>
      <c r="U7" s="86">
        <f t="shared" si="7"/>
        <v>5.3635147621522118E-3</v>
      </c>
      <c r="V7" s="87">
        <f>分析係数表!D10</f>
        <v>0.10550458715596331</v>
      </c>
      <c r="W7" s="88">
        <f t="shared" si="8"/>
        <v>0</v>
      </c>
      <c r="X7" s="76">
        <f>分析係数表!E10</f>
        <v>4.1284403669724773E-2</v>
      </c>
      <c r="Y7" s="89">
        <f t="shared" si="9"/>
        <v>0</v>
      </c>
    </row>
    <row r="8" spans="1:25" x14ac:dyDescent="0.2">
      <c r="A8" s="6" t="s">
        <v>222</v>
      </c>
      <c r="B8" s="5" t="s">
        <v>27</v>
      </c>
      <c r="C8" s="90"/>
      <c r="D8" s="76">
        <f>投入係数表!AH8</f>
        <v>0</v>
      </c>
      <c r="E8" s="77">
        <f t="shared" si="0"/>
        <v>0</v>
      </c>
      <c r="F8" s="76">
        <f>分析係数表!C11</f>
        <v>1.7921757268741234E-2</v>
      </c>
      <c r="G8" s="77">
        <f t="shared" si="1"/>
        <v>0</v>
      </c>
      <c r="H8" s="77">
        <v>9.0558078036667537E-3</v>
      </c>
      <c r="I8" s="77">
        <f t="shared" si="2"/>
        <v>9.0558078036667537E-3</v>
      </c>
      <c r="J8" s="76">
        <f>分析係数表!G11</f>
        <v>0.34197730956239869</v>
      </c>
      <c r="K8" s="78">
        <f t="shared" si="3"/>
        <v>3.0968807886121311E-3</v>
      </c>
      <c r="L8" s="79"/>
      <c r="M8" s="80"/>
      <c r="N8" s="81">
        <f>分析係数表!H11</f>
        <v>-1.6586567368416687E-5</v>
      </c>
      <c r="O8" s="82">
        <f t="shared" si="4"/>
        <v>-4.2395686296656438E-4</v>
      </c>
      <c r="P8" s="76">
        <f>分析係数表!C11</f>
        <v>1.7921757268741234E-2</v>
      </c>
      <c r="Q8" s="82">
        <f t="shared" si="5"/>
        <v>-7.5980519905037566E-6</v>
      </c>
      <c r="R8" s="83">
        <v>1.7883611009477288E-2</v>
      </c>
      <c r="S8" s="84">
        <f t="shared" si="6"/>
        <v>2.6939418813144041E-2</v>
      </c>
      <c r="T8" s="85">
        <f>分析係数表!F11</f>
        <v>0.56401944894651534</v>
      </c>
      <c r="U8" s="86">
        <f t="shared" si="7"/>
        <v>1.5194356153928891E-2</v>
      </c>
      <c r="V8" s="87">
        <f>分析係数表!D11</f>
        <v>2.1069692058346839E-2</v>
      </c>
      <c r="W8" s="88">
        <f t="shared" si="8"/>
        <v>0</v>
      </c>
      <c r="X8" s="76">
        <f>分析係数表!E11</f>
        <v>4.8622366288492711E-3</v>
      </c>
      <c r="Y8" s="89">
        <f t="shared" si="9"/>
        <v>0</v>
      </c>
    </row>
    <row r="9" spans="1:25" x14ac:dyDescent="0.2">
      <c r="A9" s="6" t="s">
        <v>223</v>
      </c>
      <c r="B9" s="5" t="s">
        <v>191</v>
      </c>
      <c r="C9" s="90"/>
      <c r="D9" s="76">
        <f>投入係数表!AH9</f>
        <v>2.9148145449245789E-4</v>
      </c>
      <c r="E9" s="77">
        <f t="shared" si="0"/>
        <v>2.914814544924579E-2</v>
      </c>
      <c r="F9" s="76">
        <f>分析係数表!C12</f>
        <v>0.1131360576170346</v>
      </c>
      <c r="G9" s="77">
        <f t="shared" si="1"/>
        <v>3.2977062629755767E-3</v>
      </c>
      <c r="H9" s="77">
        <v>4.0707998636336446E-3</v>
      </c>
      <c r="I9" s="77">
        <f t="shared" si="2"/>
        <v>4.0707998636336446E-3</v>
      </c>
      <c r="J9" s="76">
        <f>分析係数表!G12</f>
        <v>0.13242034500958361</v>
      </c>
      <c r="K9" s="78">
        <f t="shared" si="3"/>
        <v>5.3905672240733306E-4</v>
      </c>
      <c r="L9" s="79"/>
      <c r="M9" s="80"/>
      <c r="N9" s="81">
        <f>分析係数表!H12</f>
        <v>8.227352078918887E-2</v>
      </c>
      <c r="O9" s="82">
        <f t="shared" si="4"/>
        <v>2.1029320295299012</v>
      </c>
      <c r="P9" s="76">
        <f>分析係数表!C12</f>
        <v>0.1131360576170346</v>
      </c>
      <c r="Q9" s="82">
        <f t="shared" si="5"/>
        <v>0.23791743925760242</v>
      </c>
      <c r="R9" s="83">
        <v>0.26555974522927189</v>
      </c>
      <c r="S9" s="84">
        <f t="shared" si="6"/>
        <v>0.26963054509290552</v>
      </c>
      <c r="T9" s="85">
        <f>分析係数表!F12</f>
        <v>0.36784355120975581</v>
      </c>
      <c r="U9" s="86">
        <f t="shared" si="7"/>
        <v>9.9181857221596559E-2</v>
      </c>
      <c r="V9" s="87">
        <f>分析係数表!D12</f>
        <v>2.9306369621378371E-2</v>
      </c>
      <c r="W9" s="88">
        <f t="shared" si="8"/>
        <v>0</v>
      </c>
      <c r="X9" s="76">
        <f>分析係数表!E12</f>
        <v>2.9195255423761772E-2</v>
      </c>
      <c r="Y9" s="89">
        <f t="shared" si="9"/>
        <v>0</v>
      </c>
    </row>
    <row r="10" spans="1:25" x14ac:dyDescent="0.2">
      <c r="A10" s="6" t="s">
        <v>224</v>
      </c>
      <c r="B10" s="5" t="s">
        <v>28</v>
      </c>
      <c r="C10" s="90"/>
      <c r="D10" s="76">
        <f>投入係数表!AH10</f>
        <v>3.3520367266632661E-3</v>
      </c>
      <c r="E10" s="77">
        <f t="shared" si="0"/>
        <v>0.33520367266632661</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0.331640256055595</v>
      </c>
      <c r="P10" s="76">
        <f>分析係数表!C13</f>
        <v>0</v>
      </c>
      <c r="Q10" s="82">
        <f t="shared" si="5"/>
        <v>0</v>
      </c>
      <c r="R10" s="83">
        <v>0</v>
      </c>
      <c r="S10" s="84">
        <f t="shared" si="6"/>
        <v>0</v>
      </c>
      <c r="T10" s="85">
        <f>分析係数表!F13</f>
        <v>0.38341968911917096</v>
      </c>
      <c r="U10" s="86">
        <f t="shared" si="7"/>
        <v>0</v>
      </c>
      <c r="V10" s="87">
        <f>分析係数表!D13</f>
        <v>0.16062176165803108</v>
      </c>
      <c r="W10" s="88">
        <f t="shared" si="8"/>
        <v>0</v>
      </c>
      <c r="X10" s="76">
        <f>分析係数表!E13</f>
        <v>0.14729829755736493</v>
      </c>
      <c r="Y10" s="89">
        <f t="shared" si="9"/>
        <v>0</v>
      </c>
    </row>
    <row r="11" spans="1:25" x14ac:dyDescent="0.2">
      <c r="A11" s="6" t="s">
        <v>225</v>
      </c>
      <c r="B11" s="5" t="s">
        <v>268</v>
      </c>
      <c r="C11" s="90"/>
      <c r="D11" s="76">
        <f>投入係数表!AH11</f>
        <v>1.3845369088391752E-3</v>
      </c>
      <c r="E11" s="77">
        <f t="shared" si="0"/>
        <v>0.13845369088391751</v>
      </c>
      <c r="F11" s="76">
        <f>分析係数表!C14</f>
        <v>0.20006209251785156</v>
      </c>
      <c r="G11" s="77">
        <f t="shared" si="1"/>
        <v>2.7699335115056328E-2</v>
      </c>
      <c r="H11" s="77">
        <v>0.15058873175666729</v>
      </c>
      <c r="I11" s="77">
        <f t="shared" si="2"/>
        <v>0.15058873175666729</v>
      </c>
      <c r="J11" s="76">
        <f>分析係数表!G14</f>
        <v>0.15826840914802714</v>
      </c>
      <c r="K11" s="78">
        <f t="shared" si="3"/>
        <v>2.3833439010746728E-2</v>
      </c>
      <c r="L11" s="79"/>
      <c r="M11" s="80"/>
      <c r="N11" s="81">
        <f>分析係数表!H14</f>
        <v>1.0573936697365637E-3</v>
      </c>
      <c r="O11" s="82">
        <f t="shared" si="4"/>
        <v>2.702725001411848E-2</v>
      </c>
      <c r="P11" s="76">
        <f>分析係数表!C14</f>
        <v>0.20006209251785156</v>
      </c>
      <c r="Q11" s="82">
        <f t="shared" si="5"/>
        <v>5.4071281928276763E-3</v>
      </c>
      <c r="R11" s="83">
        <v>2.5843012057540835E-2</v>
      </c>
      <c r="S11" s="84">
        <f t="shared" si="6"/>
        <v>0.17643174381420812</v>
      </c>
      <c r="T11" s="85">
        <f>分析係数表!F14</f>
        <v>0.29957275697411412</v>
      </c>
      <c r="U11" s="86">
        <f t="shared" si="7"/>
        <v>5.2854143912172934E-2</v>
      </c>
      <c r="V11" s="87">
        <f>分析係数表!D14</f>
        <v>3.9017341040462429E-2</v>
      </c>
      <c r="W11" s="88">
        <f t="shared" si="8"/>
        <v>0</v>
      </c>
      <c r="X11" s="76">
        <f>分析係数表!E14</f>
        <v>4.0148278461925105E-2</v>
      </c>
      <c r="Y11" s="89">
        <f t="shared" si="9"/>
        <v>0</v>
      </c>
    </row>
    <row r="12" spans="1:25" x14ac:dyDescent="0.2">
      <c r="A12" s="6" t="s">
        <v>226</v>
      </c>
      <c r="B12" s="5" t="s">
        <v>29</v>
      </c>
      <c r="C12" s="90"/>
      <c r="D12" s="76">
        <f>投入係数表!AH12</f>
        <v>9.4731472710048821E-4</v>
      </c>
      <c r="E12" s="77">
        <f t="shared" si="0"/>
        <v>9.4731472710048822E-2</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0.19332432951275338</v>
      </c>
      <c r="P12" s="76">
        <f>分析係数表!C15</f>
        <v>0</v>
      </c>
      <c r="Q12" s="82">
        <f t="shared" si="5"/>
        <v>0</v>
      </c>
      <c r="R12" s="83">
        <v>0</v>
      </c>
      <c r="S12" s="84">
        <f t="shared" si="6"/>
        <v>0</v>
      </c>
      <c r="T12" s="85">
        <f>分析係数表!F15</f>
        <v>0.30379508196721311</v>
      </c>
      <c r="U12" s="86">
        <f t="shared" si="7"/>
        <v>0</v>
      </c>
      <c r="V12" s="87">
        <f>分析係数表!D15</f>
        <v>1.4877049180327869E-2</v>
      </c>
      <c r="W12" s="88">
        <f t="shared" si="8"/>
        <v>0</v>
      </c>
      <c r="X12" s="76">
        <f>分析係数表!E15</f>
        <v>1.3844262295081967E-2</v>
      </c>
      <c r="Y12" s="89">
        <f t="shared" si="9"/>
        <v>0</v>
      </c>
    </row>
    <row r="13" spans="1:25" x14ac:dyDescent="0.2">
      <c r="A13" s="6" t="s">
        <v>227</v>
      </c>
      <c r="B13" s="5" t="s">
        <v>30</v>
      </c>
      <c r="C13" s="90"/>
      <c r="D13" s="76">
        <f>投入係数表!AH13</f>
        <v>1.0857684179844057E-2</v>
      </c>
      <c r="E13" s="77">
        <f t="shared" si="0"/>
        <v>1.0857684179844058</v>
      </c>
      <c r="F13" s="76">
        <f>分析係数表!C16</f>
        <v>4.6443435489973539E-2</v>
      </c>
      <c r="G13" s="77">
        <f t="shared" si="1"/>
        <v>5.0426815477709379E-2</v>
      </c>
      <c r="H13" s="77">
        <v>5.9053793189046855E-2</v>
      </c>
      <c r="I13" s="77">
        <f t="shared" si="2"/>
        <v>5.9053793189046855E-2</v>
      </c>
      <c r="J13" s="76">
        <f>分析係数表!G16</f>
        <v>3.3687125057683433E-2</v>
      </c>
      <c r="K13" s="78">
        <f t="shared" si="3"/>
        <v>1.9893525162899954E-3</v>
      </c>
      <c r="L13" s="79"/>
      <c r="M13" s="80"/>
      <c r="N13" s="81">
        <f>分析係数表!H16</f>
        <v>1.5193295709469685E-2</v>
      </c>
      <c r="O13" s="82">
        <f t="shared" si="4"/>
        <v>0.38834448647737296</v>
      </c>
      <c r="P13" s="76">
        <f>分析係数表!C16</f>
        <v>4.6443435489973539E-2</v>
      </c>
      <c r="Q13" s="82">
        <f t="shared" si="5"/>
        <v>1.8036052105598773E-2</v>
      </c>
      <c r="R13" s="83">
        <v>2.8625041875408104E-2</v>
      </c>
      <c r="S13" s="84">
        <f t="shared" si="6"/>
        <v>8.7678835064454952E-2</v>
      </c>
      <c r="T13" s="85">
        <f>分析係数表!F16</f>
        <v>0.28887863405629904</v>
      </c>
      <c r="U13" s="86">
        <f t="shared" si="7"/>
        <v>2.5328542109067282E-2</v>
      </c>
      <c r="V13" s="87">
        <f>分析係数表!D16</f>
        <v>0</v>
      </c>
      <c r="W13" s="88">
        <f t="shared" si="8"/>
        <v>0</v>
      </c>
      <c r="X13" s="76">
        <f>分析係数表!E16</f>
        <v>0</v>
      </c>
      <c r="Y13" s="89">
        <f t="shared" si="9"/>
        <v>0</v>
      </c>
    </row>
    <row r="14" spans="1:25" x14ac:dyDescent="0.2">
      <c r="A14" s="6" t="s">
        <v>2</v>
      </c>
      <c r="B14" s="5" t="s">
        <v>365</v>
      </c>
      <c r="C14" s="90"/>
      <c r="D14" s="76">
        <f>投入係数表!AH14</f>
        <v>1.9674998178240912E-3</v>
      </c>
      <c r="E14" s="77">
        <f t="shared" si="0"/>
        <v>0.19674998178240913</v>
      </c>
      <c r="F14" s="76">
        <f>分析係数表!C17</f>
        <v>4.6514856984171016E-2</v>
      </c>
      <c r="G14" s="77">
        <f t="shared" si="1"/>
        <v>9.1517972642470129E-3</v>
      </c>
      <c r="H14" s="77">
        <v>1.5764805882650602E-2</v>
      </c>
      <c r="I14" s="77">
        <f t="shared" si="2"/>
        <v>1.5764805882650602E-2</v>
      </c>
      <c r="J14" s="76">
        <f>分析係数表!G17</f>
        <v>0.21533442088091354</v>
      </c>
      <c r="K14" s="78">
        <f t="shared" si="3"/>
        <v>3.3947053450405864E-3</v>
      </c>
      <c r="L14" s="79"/>
      <c r="M14" s="80"/>
      <c r="N14" s="81">
        <f>分析係数表!H17</f>
        <v>2.6953171973677116E-3</v>
      </c>
      <c r="O14" s="82">
        <f t="shared" si="4"/>
        <v>6.8892990232066714E-2</v>
      </c>
      <c r="P14" s="76">
        <f>分析係数表!C17</f>
        <v>4.6514856984171016E-2</v>
      </c>
      <c r="Q14" s="82">
        <f t="shared" si="5"/>
        <v>3.2045475878564739E-3</v>
      </c>
      <c r="R14" s="83">
        <v>5.4315683861971224E-3</v>
      </c>
      <c r="S14" s="84">
        <f t="shared" si="6"/>
        <v>2.1196374268847726E-2</v>
      </c>
      <c r="T14" s="85">
        <f>分析係数表!F17</f>
        <v>0.33325565136331858</v>
      </c>
      <c r="U14" s="86">
        <f t="shared" si="7"/>
        <v>7.0638115135055347E-3</v>
      </c>
      <c r="V14" s="87">
        <f>分析係数表!D17</f>
        <v>4.8240503379165696E-2</v>
      </c>
      <c r="W14" s="88">
        <f t="shared" si="8"/>
        <v>0</v>
      </c>
      <c r="X14" s="76">
        <f>分析係数表!E17</f>
        <v>4.8939641109298535E-2</v>
      </c>
      <c r="Y14" s="89">
        <f t="shared" si="9"/>
        <v>0</v>
      </c>
    </row>
    <row r="15" spans="1:25" x14ac:dyDescent="0.2">
      <c r="A15" s="6" t="s">
        <v>3</v>
      </c>
      <c r="B15" s="5" t="s">
        <v>31</v>
      </c>
      <c r="C15" s="90"/>
      <c r="D15" s="76">
        <f>投入係数表!AH15</f>
        <v>2.1861109086934345E-4</v>
      </c>
      <c r="E15" s="77">
        <f t="shared" si="0"/>
        <v>2.1861109086934345E-2</v>
      </c>
      <c r="F15" s="76">
        <f>分析係数表!C18</f>
        <v>0.85217062328572779</v>
      </c>
      <c r="G15" s="77">
        <f t="shared" si="1"/>
        <v>1.862939495633013E-2</v>
      </c>
      <c r="H15" s="77">
        <v>9.4596012380246453E-2</v>
      </c>
      <c r="I15" s="77">
        <f t="shared" si="2"/>
        <v>9.4596012380246453E-2</v>
      </c>
      <c r="J15" s="76">
        <f>分析係数表!G18</f>
        <v>0.21571921623052903</v>
      </c>
      <c r="K15" s="78">
        <f t="shared" si="3"/>
        <v>2.0406177649200184E-2</v>
      </c>
      <c r="L15" s="79"/>
      <c r="M15" s="80"/>
      <c r="N15" s="81">
        <f>分析係数表!H18</f>
        <v>4.022242586841047E-4</v>
      </c>
      <c r="O15" s="82">
        <f t="shared" si="4"/>
        <v>1.0280953926939188E-2</v>
      </c>
      <c r="P15" s="76">
        <f>分析係数表!C18</f>
        <v>0.85217062328572779</v>
      </c>
      <c r="Q15" s="82">
        <f t="shared" si="5"/>
        <v>8.7611269158916188E-3</v>
      </c>
      <c r="R15" s="83">
        <v>2.233418636400324E-2</v>
      </c>
      <c r="S15" s="84">
        <f t="shared" si="6"/>
        <v>0.11693019874424969</v>
      </c>
      <c r="T15" s="85">
        <f>分析係数表!F18</f>
        <v>0.45957889739047864</v>
      </c>
      <c r="U15" s="86">
        <f t="shared" si="7"/>
        <v>5.37386518105318E-2</v>
      </c>
      <c r="V15" s="87">
        <f>分析係数表!D18</f>
        <v>2.6460437172440239E-2</v>
      </c>
      <c r="W15" s="88">
        <f t="shared" si="8"/>
        <v>0</v>
      </c>
      <c r="X15" s="76">
        <f>分析係数表!E18</f>
        <v>2.8487427183579554E-2</v>
      </c>
      <c r="Y15" s="89">
        <f t="shared" si="9"/>
        <v>0</v>
      </c>
    </row>
    <row r="16" spans="1:25" x14ac:dyDescent="0.2">
      <c r="A16" s="6" t="s">
        <v>4</v>
      </c>
      <c r="B16" s="5" t="s">
        <v>32</v>
      </c>
      <c r="C16" s="90"/>
      <c r="D16" s="76">
        <f>投入係数表!AH16</f>
        <v>7.2870363623114473E-5</v>
      </c>
      <c r="E16" s="77">
        <f t="shared" si="0"/>
        <v>7.2870363623114475E-3</v>
      </c>
      <c r="F16" s="76">
        <f>分析係数表!C19</f>
        <v>5.907451152740395E-2</v>
      </c>
      <c r="G16" s="77">
        <f t="shared" si="1"/>
        <v>4.3047811358597936E-4</v>
      </c>
      <c r="H16" s="77">
        <v>3.3239635423956333E-3</v>
      </c>
      <c r="I16" s="77">
        <f t="shared" si="2"/>
        <v>3.3239635423956333E-3</v>
      </c>
      <c r="J16" s="76">
        <f>分析係数表!G19</f>
        <v>5.7619514930604236E-2</v>
      </c>
      <c r="K16" s="78">
        <f t="shared" si="3"/>
        <v>1.9152516695984933E-4</v>
      </c>
      <c r="L16" s="79"/>
      <c r="M16" s="80"/>
      <c r="N16" s="81">
        <f>分析係数表!H19</f>
        <v>-1.036660460526043E-4</v>
      </c>
      <c r="O16" s="82">
        <f t="shared" si="4"/>
        <v>-2.6497303935410278E-3</v>
      </c>
      <c r="P16" s="76">
        <f>分析係数表!C19</f>
        <v>5.907451152740395E-2</v>
      </c>
      <c r="Q16" s="82">
        <f t="shared" si="5"/>
        <v>-1.5653152867775206E-4</v>
      </c>
      <c r="R16" s="83">
        <v>3.9080866064814316E-4</v>
      </c>
      <c r="S16" s="84">
        <f t="shared" si="6"/>
        <v>3.7147722030437765E-3</v>
      </c>
      <c r="T16" s="85">
        <f>分析係数表!F19</f>
        <v>0.24001121547735876</v>
      </c>
      <c r="U16" s="86">
        <f t="shared" si="7"/>
        <v>8.9158699167404256E-4</v>
      </c>
      <c r="V16" s="87">
        <f>分析係数表!D19</f>
        <v>1.0654703490817327E-2</v>
      </c>
      <c r="W16" s="88">
        <f t="shared" si="8"/>
        <v>0</v>
      </c>
      <c r="X16" s="76">
        <f>分析係数表!E19</f>
        <v>1.044441329034067E-2</v>
      </c>
      <c r="Y16" s="89">
        <f t="shared" si="9"/>
        <v>0</v>
      </c>
    </row>
    <row r="17" spans="1:25" x14ac:dyDescent="0.2">
      <c r="A17" s="6" t="s">
        <v>5</v>
      </c>
      <c r="B17" s="5" t="s">
        <v>33</v>
      </c>
      <c r="C17" s="90"/>
      <c r="D17" s="76">
        <f>投入係数表!AH17</f>
        <v>2.1861109086934345E-4</v>
      </c>
      <c r="E17" s="77">
        <f t="shared" si="0"/>
        <v>2.1861109086934345E-2</v>
      </c>
      <c r="F17" s="76">
        <f>分析係数表!C20</f>
        <v>0.1238117647058824</v>
      </c>
      <c r="G17" s="77">
        <f t="shared" si="1"/>
        <v>2.706662494481143E-3</v>
      </c>
      <c r="H17" s="77">
        <v>6.3100502195294452E-3</v>
      </c>
      <c r="I17" s="77">
        <f t="shared" si="2"/>
        <v>6.3100502195294452E-3</v>
      </c>
      <c r="J17" s="76">
        <f>分析係数表!G20</f>
        <v>0.1000078622533218</v>
      </c>
      <c r="K17" s="78">
        <f t="shared" si="3"/>
        <v>6.3105463316624375E-4</v>
      </c>
      <c r="L17" s="79"/>
      <c r="M17" s="80"/>
      <c r="N17" s="81">
        <f>分析係数表!H20</f>
        <v>5.0174366289460479E-4</v>
      </c>
      <c r="O17" s="82">
        <f t="shared" si="4"/>
        <v>1.2824695104738574E-2</v>
      </c>
      <c r="P17" s="76">
        <f>分析係数表!C20</f>
        <v>0.1238117647058824</v>
      </c>
      <c r="Q17" s="82">
        <f t="shared" si="5"/>
        <v>1.5878481327325743E-3</v>
      </c>
      <c r="R17" s="83">
        <v>2.9264093655467114E-3</v>
      </c>
      <c r="S17" s="84">
        <f t="shared" si="6"/>
        <v>9.2364595850761566E-3</v>
      </c>
      <c r="T17" s="85">
        <f>分析係数表!F20</f>
        <v>0.22289488167308752</v>
      </c>
      <c r="U17" s="86">
        <f t="shared" si="7"/>
        <v>2.0587595662938051E-3</v>
      </c>
      <c r="V17" s="87">
        <f>分析係数表!D20</f>
        <v>1.3129963047409387E-2</v>
      </c>
      <c r="W17" s="88">
        <f t="shared" si="8"/>
        <v>0</v>
      </c>
      <c r="X17" s="76">
        <f>分析係数表!E20</f>
        <v>1.4466546112115732E-2</v>
      </c>
      <c r="Y17" s="89">
        <f t="shared" si="9"/>
        <v>0</v>
      </c>
    </row>
    <row r="18" spans="1:25" x14ac:dyDescent="0.2">
      <c r="A18" s="6" t="s">
        <v>6</v>
      </c>
      <c r="B18" s="5" t="s">
        <v>34</v>
      </c>
      <c r="C18" s="90"/>
      <c r="D18" s="76">
        <f>投入係数表!AH18</f>
        <v>4.4450921810099834E-3</v>
      </c>
      <c r="E18" s="77">
        <f t="shared" si="0"/>
        <v>0.44450921810099836</v>
      </c>
      <c r="F18" s="76">
        <f>分析係数表!C21</f>
        <v>0.10123797610317908</v>
      </c>
      <c r="G18" s="77">
        <f t="shared" si="1"/>
        <v>4.5001213599751691E-2</v>
      </c>
      <c r="H18" s="77">
        <v>5.6449987344632538E-2</v>
      </c>
      <c r="I18" s="77">
        <f t="shared" si="2"/>
        <v>5.6449987344632538E-2</v>
      </c>
      <c r="J18" s="76">
        <f>分析係数表!G21</f>
        <v>0.28509532062391679</v>
      </c>
      <c r="K18" s="78">
        <f t="shared" si="3"/>
        <v>1.609362724123406E-2</v>
      </c>
      <c r="L18" s="79"/>
      <c r="M18" s="80"/>
      <c r="N18" s="81">
        <f>分析係数表!H21</f>
        <v>8.3762165210504269E-4</v>
      </c>
      <c r="O18" s="82">
        <f t="shared" si="4"/>
        <v>2.1409821579811503E-2</v>
      </c>
      <c r="P18" s="76">
        <f>分析係数表!C21</f>
        <v>0.10123797610317908</v>
      </c>
      <c r="Q18" s="82">
        <f t="shared" si="5"/>
        <v>2.1674870054702849E-3</v>
      </c>
      <c r="R18" s="83">
        <v>4.9513919455850836E-3</v>
      </c>
      <c r="S18" s="84">
        <f t="shared" si="6"/>
        <v>6.140137929021762E-2</v>
      </c>
      <c r="T18" s="85">
        <f>分析係数表!F21</f>
        <v>0.42576545349508954</v>
      </c>
      <c r="U18" s="86">
        <f t="shared" si="7"/>
        <v>2.6142586098723504E-2</v>
      </c>
      <c r="V18" s="87">
        <f>分析係数表!D21</f>
        <v>4.8757943385326401E-2</v>
      </c>
      <c r="W18" s="88">
        <f t="shared" si="8"/>
        <v>0</v>
      </c>
      <c r="X18" s="76">
        <f>分析係数表!E21</f>
        <v>4.2345465049104566E-2</v>
      </c>
      <c r="Y18" s="89">
        <f t="shared" si="9"/>
        <v>0</v>
      </c>
    </row>
    <row r="19" spans="1:25" x14ac:dyDescent="0.2">
      <c r="A19" s="6" t="s">
        <v>7</v>
      </c>
      <c r="B19" s="5" t="s">
        <v>269</v>
      </c>
      <c r="C19" s="90"/>
      <c r="D19" s="76">
        <f>投入係数表!AH19</f>
        <v>3.6435181811557242E-4</v>
      </c>
      <c r="E19" s="77">
        <f t="shared" si="0"/>
        <v>3.6435181811557242E-2</v>
      </c>
      <c r="F19" s="76">
        <f>分析係数表!C22</f>
        <v>0.18558159091777837</v>
      </c>
      <c r="G19" s="77">
        <f t="shared" si="1"/>
        <v>6.7616990059672956E-3</v>
      </c>
      <c r="H19" s="77">
        <v>1.5501839085197554E-2</v>
      </c>
      <c r="I19" s="77">
        <f t="shared" si="2"/>
        <v>1.5501839085197554E-2</v>
      </c>
      <c r="J19" s="76">
        <f>分析係数表!G22</f>
        <v>0.19466002478672587</v>
      </c>
      <c r="K19" s="78">
        <f t="shared" si="3"/>
        <v>3.0175883805643915E-3</v>
      </c>
      <c r="L19" s="79"/>
      <c r="M19" s="80"/>
      <c r="N19" s="81">
        <f>分析係数表!H22</f>
        <v>4.1466418421041717E-5</v>
      </c>
      <c r="O19" s="82">
        <f t="shared" si="4"/>
        <v>1.0598921574164111E-3</v>
      </c>
      <c r="P19" s="76">
        <f>分析係数表!C22</f>
        <v>0.18558159091777837</v>
      </c>
      <c r="Q19" s="82">
        <f t="shared" si="5"/>
        <v>1.9669647277461395E-4</v>
      </c>
      <c r="R19" s="83">
        <v>1.7947068911360823E-3</v>
      </c>
      <c r="S19" s="84">
        <f t="shared" si="6"/>
        <v>1.7296545976333635E-2</v>
      </c>
      <c r="T19" s="85">
        <f>分析係数表!F22</f>
        <v>0.41305594660826944</v>
      </c>
      <c r="U19" s="86">
        <f t="shared" si="7"/>
        <v>7.144441171307944E-3</v>
      </c>
      <c r="V19" s="87">
        <f>分析係数表!D22</f>
        <v>3.1055601679721812E-2</v>
      </c>
      <c r="W19" s="88">
        <f t="shared" si="8"/>
        <v>0</v>
      </c>
      <c r="X19" s="76">
        <f>分析係数表!E22</f>
        <v>3.3855138031581015E-2</v>
      </c>
      <c r="Y19" s="89">
        <f t="shared" si="9"/>
        <v>0</v>
      </c>
    </row>
    <row r="20" spans="1:25" x14ac:dyDescent="0.2">
      <c r="A20" s="6" t="s">
        <v>8</v>
      </c>
      <c r="B20" s="5" t="s">
        <v>270</v>
      </c>
      <c r="C20" s="90"/>
      <c r="D20" s="76">
        <f>投入係数表!AH20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6.3593529444984657E-4</v>
      </c>
      <c r="P20" s="76">
        <f>分析係数表!C23</f>
        <v>0</v>
      </c>
      <c r="Q20" s="82">
        <f t="shared" si="5"/>
        <v>0</v>
      </c>
      <c r="R20" s="83">
        <v>0</v>
      </c>
      <c r="S20" s="84">
        <f t="shared" si="6"/>
        <v>0</v>
      </c>
      <c r="T20" s="85">
        <f>分析係数表!F23</f>
        <v>0.4411214270716366</v>
      </c>
      <c r="U20" s="86">
        <f t="shared" si="7"/>
        <v>0</v>
      </c>
      <c r="V20" s="87">
        <f>分析係数表!D23</f>
        <v>2.1453546225545239E-3</v>
      </c>
      <c r="W20" s="88">
        <f t="shared" si="8"/>
        <v>0</v>
      </c>
      <c r="X20" s="76">
        <f>分析係数表!E23</f>
        <v>1.9627712504222241E-3</v>
      </c>
      <c r="Y20" s="89">
        <f t="shared" si="9"/>
        <v>0</v>
      </c>
    </row>
    <row r="21" spans="1:25" x14ac:dyDescent="0.2">
      <c r="A21" s="6" t="s">
        <v>9</v>
      </c>
      <c r="B21" s="5" t="s">
        <v>271</v>
      </c>
      <c r="C21" s="90"/>
      <c r="D21" s="76">
        <f>投入係数表!AH21</f>
        <v>3.206295999417037E-3</v>
      </c>
      <c r="E21" s="77">
        <f t="shared" si="0"/>
        <v>0.3206295999417037</v>
      </c>
      <c r="F21" s="76">
        <f>分析係数表!C24</f>
        <v>0.34092150792205422</v>
      </c>
      <c r="G21" s="77">
        <f t="shared" si="1"/>
        <v>0.10930952669657061</v>
      </c>
      <c r="H21" s="77">
        <v>0.1209780233725907</v>
      </c>
      <c r="I21" s="77">
        <f t="shared" si="2"/>
        <v>0.1209780233725907</v>
      </c>
      <c r="J21" s="76">
        <f>分析係数表!G24</f>
        <v>0.20813165537270087</v>
      </c>
      <c r="K21" s="78">
        <f t="shared" si="3"/>
        <v>2.5179356268254599E-2</v>
      </c>
      <c r="L21" s="79"/>
      <c r="M21" s="80"/>
      <c r="N21" s="81">
        <f>分析係数表!H24</f>
        <v>3.0270485447360455E-4</v>
      </c>
      <c r="O21" s="82">
        <f t="shared" si="4"/>
        <v>7.7372127491398008E-3</v>
      </c>
      <c r="P21" s="76">
        <f>分析係数表!C24</f>
        <v>0.34092150792205422</v>
      </c>
      <c r="Q21" s="82">
        <f t="shared" si="5"/>
        <v>2.6377822375504836E-3</v>
      </c>
      <c r="R21" s="83">
        <v>8.9776648477382214E-3</v>
      </c>
      <c r="S21" s="84">
        <f t="shared" si="6"/>
        <v>0.12995568822032891</v>
      </c>
      <c r="T21" s="85">
        <f>分析係数表!F24</f>
        <v>0.39206195546950628</v>
      </c>
      <c r="U21" s="86">
        <f t="shared" si="7"/>
        <v>5.0950681248047636E-2</v>
      </c>
      <c r="V21" s="87">
        <f>分析係数表!D24</f>
        <v>1.5811552113585026E-2</v>
      </c>
      <c r="W21" s="88">
        <f t="shared" si="8"/>
        <v>0</v>
      </c>
      <c r="X21" s="76">
        <f>分析係数表!E24</f>
        <v>1.5166182639561149E-2</v>
      </c>
      <c r="Y21" s="89">
        <f t="shared" si="9"/>
        <v>0</v>
      </c>
    </row>
    <row r="22" spans="1:25" x14ac:dyDescent="0.2">
      <c r="A22" s="6" t="s">
        <v>10</v>
      </c>
      <c r="B22" s="5" t="s">
        <v>272</v>
      </c>
      <c r="C22" s="90"/>
      <c r="D22" s="76">
        <f>投入係数表!AH22</f>
        <v>2.1861109086934345E-3</v>
      </c>
      <c r="E22" s="77">
        <f t="shared" si="0"/>
        <v>0.21861109086934344</v>
      </c>
      <c r="F22" s="76">
        <f>分析係数表!C25</f>
        <v>1.146867511126326E-2</v>
      </c>
      <c r="G22" s="77">
        <f t="shared" si="1"/>
        <v>2.5071795768993499E-3</v>
      </c>
      <c r="H22" s="77">
        <v>3.3311279360309248E-3</v>
      </c>
      <c r="I22" s="77">
        <f t="shared" si="2"/>
        <v>3.3311279360309248E-3</v>
      </c>
      <c r="J22" s="76">
        <f>分析係数表!G25</f>
        <v>0.19668246445497631</v>
      </c>
      <c r="K22" s="78">
        <f t="shared" si="3"/>
        <v>6.5517445187338096E-4</v>
      </c>
      <c r="L22" s="79"/>
      <c r="M22" s="80"/>
      <c r="N22" s="81">
        <f>分析係数表!H25</f>
        <v>4.6442388631566723E-4</v>
      </c>
      <c r="O22" s="82">
        <f t="shared" si="4"/>
        <v>1.1870792163063804E-2</v>
      </c>
      <c r="P22" s="76">
        <f>分析係数表!C25</f>
        <v>1.146867511126326E-2</v>
      </c>
      <c r="Q22" s="82">
        <f t="shared" si="5"/>
        <v>1.361422586315088E-4</v>
      </c>
      <c r="R22" s="83">
        <v>3.2395567965444347E-4</v>
      </c>
      <c r="S22" s="84">
        <f t="shared" si="6"/>
        <v>3.6550836156853681E-3</v>
      </c>
      <c r="T22" s="85">
        <f>分析係数表!F25</f>
        <v>0.34834123222748814</v>
      </c>
      <c r="U22" s="86">
        <f t="shared" si="7"/>
        <v>1.2732163305823438E-3</v>
      </c>
      <c r="V22" s="87">
        <f>分析係数表!D25</f>
        <v>9.4786729857819912E-3</v>
      </c>
      <c r="W22" s="88">
        <f t="shared" si="8"/>
        <v>0</v>
      </c>
      <c r="X22" s="76">
        <f>分析係数表!E25</f>
        <v>8.2938388625592423E-3</v>
      </c>
      <c r="Y22" s="89">
        <f t="shared" si="9"/>
        <v>0</v>
      </c>
    </row>
    <row r="23" spans="1:25" x14ac:dyDescent="0.2">
      <c r="A23" s="6" t="s">
        <v>11</v>
      </c>
      <c r="B23" s="5" t="s">
        <v>35</v>
      </c>
      <c r="C23" s="90"/>
      <c r="D23" s="76">
        <f>投入係数表!AH23</f>
        <v>1.8946294542009764E-3</v>
      </c>
      <c r="E23" s="77">
        <f t="shared" si="0"/>
        <v>0.18946294542009764</v>
      </c>
      <c r="F23" s="76">
        <f>分析係数表!C26</f>
        <v>9.1946569835300251E-2</v>
      </c>
      <c r="G23" s="77">
        <f t="shared" si="1"/>
        <v>1.7420467942270687E-2</v>
      </c>
      <c r="H23" s="77">
        <v>2.1290235608600269E-2</v>
      </c>
      <c r="I23" s="77">
        <f t="shared" si="2"/>
        <v>2.1290235608600269E-2</v>
      </c>
      <c r="J23" s="76">
        <f>分析係数表!G26</f>
        <v>0.19627813403747013</v>
      </c>
      <c r="K23" s="78">
        <f t="shared" si="3"/>
        <v>4.1788077184741626E-3</v>
      </c>
      <c r="L23" s="79"/>
      <c r="M23" s="80"/>
      <c r="N23" s="81">
        <f>分析係数表!H26</f>
        <v>9.5289829531553863E-3</v>
      </c>
      <c r="O23" s="82">
        <f t="shared" si="4"/>
        <v>0.24356321777429124</v>
      </c>
      <c r="P23" s="76">
        <f>分析係数表!C26</f>
        <v>9.1946569835300251E-2</v>
      </c>
      <c r="Q23" s="82">
        <f t="shared" si="5"/>
        <v>2.2394802412394312E-2</v>
      </c>
      <c r="R23" s="83">
        <v>2.3377563082541235E-2</v>
      </c>
      <c r="S23" s="84">
        <f t="shared" si="6"/>
        <v>4.46677986911415E-2</v>
      </c>
      <c r="T23" s="85">
        <f>分析係数表!F26</f>
        <v>0.33471645919778698</v>
      </c>
      <c r="U23" s="86">
        <f t="shared" si="7"/>
        <v>1.4951047418058427E-2</v>
      </c>
      <c r="V23" s="87">
        <f>分析係数表!D26</f>
        <v>6.9910725512385266E-2</v>
      </c>
      <c r="W23" s="88">
        <f t="shared" si="8"/>
        <v>0</v>
      </c>
      <c r="X23" s="76">
        <f>分析係数表!E26</f>
        <v>7.6323399974852255E-2</v>
      </c>
      <c r="Y23" s="89">
        <f t="shared" si="9"/>
        <v>0</v>
      </c>
    </row>
    <row r="24" spans="1:25" x14ac:dyDescent="0.2">
      <c r="A24" s="6" t="s">
        <v>12</v>
      </c>
      <c r="B24" s="5" t="s">
        <v>366</v>
      </c>
      <c r="C24" s="90"/>
      <c r="D24" s="76">
        <f>投入係数表!AH24</f>
        <v>1.676018363331633E-3</v>
      </c>
      <c r="E24" s="77">
        <f t="shared" si="0"/>
        <v>0.16760183633316331</v>
      </c>
      <c r="F24" s="76">
        <f>分析係数表!C27</f>
        <v>2.4623475974181241E-2</v>
      </c>
      <c r="G24" s="77">
        <f t="shared" si="1"/>
        <v>4.1269397901783035E-3</v>
      </c>
      <c r="H24" s="77">
        <v>4.3523471241396555E-3</v>
      </c>
      <c r="I24" s="77">
        <f t="shared" si="2"/>
        <v>4.3523471241396555E-3</v>
      </c>
      <c r="J24" s="76">
        <f>分析係数表!G27</f>
        <v>0.16949152542372881</v>
      </c>
      <c r="K24" s="78">
        <f t="shared" si="3"/>
        <v>7.3768595324400941E-4</v>
      </c>
      <c r="L24" s="79"/>
      <c r="M24" s="80"/>
      <c r="N24" s="81">
        <f>分析係数表!H27</f>
        <v>1.0092926243681554E-2</v>
      </c>
      <c r="O24" s="82">
        <f t="shared" si="4"/>
        <v>0.25797775111515447</v>
      </c>
      <c r="P24" s="76">
        <f>分析係数表!C27</f>
        <v>2.4623475974181241E-2</v>
      </c>
      <c r="Q24" s="82">
        <f t="shared" si="5"/>
        <v>6.3523089564573145E-3</v>
      </c>
      <c r="R24" s="83">
        <v>6.4184445605976652E-3</v>
      </c>
      <c r="S24" s="84">
        <f t="shared" si="6"/>
        <v>1.0770791684737321E-2</v>
      </c>
      <c r="T24" s="85">
        <f>分析係数表!F27</f>
        <v>0.31826741996233521</v>
      </c>
      <c r="U24" s="86">
        <f t="shared" si="7"/>
        <v>3.4279920804531207E-3</v>
      </c>
      <c r="V24" s="87">
        <f>分析係数表!D27</f>
        <v>0</v>
      </c>
      <c r="W24" s="88">
        <f t="shared" si="8"/>
        <v>0</v>
      </c>
      <c r="X24" s="76">
        <f>分析係数表!E27</f>
        <v>0</v>
      </c>
      <c r="Y24" s="89">
        <f t="shared" si="9"/>
        <v>0</v>
      </c>
    </row>
    <row r="25" spans="1:25" x14ac:dyDescent="0.2">
      <c r="A25" s="6" t="s">
        <v>13</v>
      </c>
      <c r="B25" s="5" t="s">
        <v>192</v>
      </c>
      <c r="C25" s="90"/>
      <c r="D25" s="76">
        <f>投入係数表!AH25</f>
        <v>5.4652772717335863E-3</v>
      </c>
      <c r="E25" s="77">
        <f t="shared" si="0"/>
        <v>0.54652772717335862</v>
      </c>
      <c r="F25" s="76">
        <f>分析係数表!C28</f>
        <v>0.10144304574762053</v>
      </c>
      <c r="G25" s="77">
        <f t="shared" si="1"/>
        <v>5.5441437229990093E-2</v>
      </c>
      <c r="H25" s="77">
        <v>6.973316599296997E-2</v>
      </c>
      <c r="I25" s="77">
        <f t="shared" si="2"/>
        <v>6.973316599296997E-2</v>
      </c>
      <c r="J25" s="76">
        <f>分析係数表!G28</f>
        <v>0.12483493265252223</v>
      </c>
      <c r="K25" s="78">
        <f t="shared" si="3"/>
        <v>8.7051350803795599E-3</v>
      </c>
      <c r="L25" s="79"/>
      <c r="M25" s="80"/>
      <c r="N25" s="81">
        <f>分析係数表!H28</f>
        <v>1.8805020753942421E-2</v>
      </c>
      <c r="O25" s="82">
        <f t="shared" si="4"/>
        <v>0.48066109338834245</v>
      </c>
      <c r="P25" s="76">
        <f>分析係数表!C28</f>
        <v>0.10144304574762053</v>
      </c>
      <c r="Q25" s="82">
        <f t="shared" si="5"/>
        <v>4.875972528569493E-2</v>
      </c>
      <c r="R25" s="83">
        <v>5.3061379270559754E-2</v>
      </c>
      <c r="S25" s="84">
        <f t="shared" si="6"/>
        <v>0.12279454526352973</v>
      </c>
      <c r="T25" s="85">
        <f>分析係数表!F28</f>
        <v>0.21348710273791707</v>
      </c>
      <c r="U25" s="86">
        <f t="shared" si="7"/>
        <v>2.621505170033098E-2</v>
      </c>
      <c r="V25" s="87">
        <f>分析係数表!D28</f>
        <v>3.8647768289462099E-2</v>
      </c>
      <c r="W25" s="88">
        <f t="shared" si="8"/>
        <v>0</v>
      </c>
      <c r="X25" s="76">
        <f>分析係数表!E28</f>
        <v>3.9440091557355401E-2</v>
      </c>
      <c r="Y25" s="89">
        <f t="shared" si="9"/>
        <v>0</v>
      </c>
    </row>
    <row r="26" spans="1:25" x14ac:dyDescent="0.2">
      <c r="A26" s="6" t="s">
        <v>14</v>
      </c>
      <c r="B26" s="5" t="s">
        <v>50</v>
      </c>
      <c r="C26" s="90"/>
      <c r="D26" s="76">
        <f>投入係数表!AH26</f>
        <v>8.8901843620199667E-3</v>
      </c>
      <c r="E26" s="77">
        <f t="shared" si="0"/>
        <v>0.88901843620199672</v>
      </c>
      <c r="F26" s="76">
        <f>分析係数表!C29</f>
        <v>0.10401376146788988</v>
      </c>
      <c r="G26" s="77">
        <f t="shared" si="1"/>
        <v>9.2470151563670958E-2</v>
      </c>
      <c r="H26" s="77">
        <v>0.10482404054207008</v>
      </c>
      <c r="I26" s="77">
        <f t="shared" si="2"/>
        <v>0.10482404054207008</v>
      </c>
      <c r="J26" s="76">
        <f>分析係数表!G29</f>
        <v>0.26193840067815766</v>
      </c>
      <c r="K26" s="78">
        <f t="shared" si="3"/>
        <v>2.7457441532212194E-2</v>
      </c>
      <c r="L26" s="79"/>
      <c r="M26" s="80"/>
      <c r="N26" s="81">
        <f>分析係数表!H29</f>
        <v>9.1640784710502205E-3</v>
      </c>
      <c r="O26" s="82">
        <f t="shared" si="4"/>
        <v>0.23423616678902687</v>
      </c>
      <c r="P26" s="76">
        <f>分析係数表!C29</f>
        <v>0.10401376146788988</v>
      </c>
      <c r="Q26" s="82">
        <f t="shared" si="5"/>
        <v>2.4363784779546708E-2</v>
      </c>
      <c r="R26" s="83">
        <v>3.3803125067893972E-2</v>
      </c>
      <c r="S26" s="84">
        <f t="shared" si="6"/>
        <v>0.13862716560996405</v>
      </c>
      <c r="T26" s="85">
        <f>分析係数表!F29</f>
        <v>0.46764622774795139</v>
      </c>
      <c r="U26" s="86">
        <f t="shared" si="7"/>
        <v>6.4828471060890222E-2</v>
      </c>
      <c r="V26" s="87">
        <f>分析係数表!D29</f>
        <v>9.155128567391918E-2</v>
      </c>
      <c r="W26" s="88">
        <f t="shared" si="8"/>
        <v>0</v>
      </c>
      <c r="X26" s="76">
        <f>分析係数表!E29</f>
        <v>6.8946029951963833E-2</v>
      </c>
      <c r="Y26" s="89">
        <f t="shared" si="9"/>
        <v>0</v>
      </c>
    </row>
    <row r="27" spans="1:25" x14ac:dyDescent="0.2">
      <c r="A27" s="6" t="s">
        <v>15</v>
      </c>
      <c r="B27" s="5" t="s">
        <v>36</v>
      </c>
      <c r="C27" s="90"/>
      <c r="D27" s="76">
        <f>投入係数表!AH27</f>
        <v>8.2343510894119353E-3</v>
      </c>
      <c r="E27" s="77">
        <f t="shared" si="0"/>
        <v>0.82343510894119354</v>
      </c>
      <c r="F27" s="76">
        <f>分析係数表!C30</f>
        <v>1</v>
      </c>
      <c r="G27" s="77">
        <f t="shared" si="1"/>
        <v>0.82343510894119354</v>
      </c>
      <c r="H27" s="77">
        <v>0.88411758835382392</v>
      </c>
      <c r="I27" s="77">
        <f t="shared" si="2"/>
        <v>0.88411758835382392</v>
      </c>
      <c r="J27" s="76">
        <f>分析係数表!G30</f>
        <v>0.34450655250415957</v>
      </c>
      <c r="K27" s="78">
        <f t="shared" si="3"/>
        <v>0.30458430237206757</v>
      </c>
      <c r="L27" s="79"/>
      <c r="M27" s="80"/>
      <c r="N27" s="81">
        <f>分析係数表!H30</f>
        <v>0</v>
      </c>
      <c r="O27" s="82">
        <f t="shared" si="4"/>
        <v>0</v>
      </c>
      <c r="P27" s="76">
        <f>分析係数表!C30</f>
        <v>1</v>
      </c>
      <c r="Q27" s="82">
        <f t="shared" si="5"/>
        <v>0</v>
      </c>
      <c r="R27" s="83">
        <v>9.6648208419498033E-2</v>
      </c>
      <c r="S27" s="84">
        <f t="shared" si="6"/>
        <v>0.98076579677332199</v>
      </c>
      <c r="T27" s="85">
        <f>分析係数表!F30</f>
        <v>0.44048531528668372</v>
      </c>
      <c r="U27" s="86">
        <f t="shared" si="7"/>
        <v>0.43201293121409229</v>
      </c>
      <c r="V27" s="87">
        <f>分析係数表!D30</f>
        <v>7.9190891925744522E-2</v>
      </c>
      <c r="W27" s="88">
        <f t="shared" si="8"/>
        <v>0</v>
      </c>
      <c r="X27" s="76">
        <f>分析係数表!E30</f>
        <v>6.0327905628984317E-2</v>
      </c>
      <c r="Y27" s="89">
        <f t="shared" si="9"/>
        <v>0</v>
      </c>
    </row>
    <row r="28" spans="1:25" x14ac:dyDescent="0.2">
      <c r="A28" s="6" t="s">
        <v>16</v>
      </c>
      <c r="B28" s="5" t="s">
        <v>193</v>
      </c>
      <c r="C28" s="90"/>
      <c r="D28" s="76">
        <f>投入係数表!AH28</f>
        <v>1.2096480361437003E-2</v>
      </c>
      <c r="E28" s="77">
        <f t="shared" si="0"/>
        <v>1.2096480361437003</v>
      </c>
      <c r="F28" s="76">
        <f>分析係数表!C31</f>
        <v>0.93997640825324391</v>
      </c>
      <c r="G28" s="77">
        <f t="shared" si="1"/>
        <v>1.1370406162649456</v>
      </c>
      <c r="H28" s="77">
        <v>1.5179671565066419</v>
      </c>
      <c r="I28" s="77">
        <f t="shared" si="2"/>
        <v>1.5179671565066419</v>
      </c>
      <c r="J28" s="76">
        <f>分析係数表!G31</f>
        <v>7.0890110114609078E-2</v>
      </c>
      <c r="K28" s="78">
        <f t="shared" si="3"/>
        <v>0.10760885887511588</v>
      </c>
      <c r="L28" s="79"/>
      <c r="M28" s="80"/>
      <c r="N28" s="81">
        <f>分析係数表!H31</f>
        <v>0.11755729622365327</v>
      </c>
      <c r="O28" s="82">
        <f t="shared" si="4"/>
        <v>3.0047942662755251</v>
      </c>
      <c r="P28" s="76">
        <f>分析係数表!C31</f>
        <v>0.93997640825324391</v>
      </c>
      <c r="Q28" s="82">
        <f t="shared" si="5"/>
        <v>2.8244357219536096</v>
      </c>
      <c r="R28" s="83">
        <v>3.2573070555967494</v>
      </c>
      <c r="S28" s="84">
        <f t="shared" si="6"/>
        <v>4.7752742121033913</v>
      </c>
      <c r="T28" s="85">
        <f>分析係数表!F31</f>
        <v>0.34466485525751295</v>
      </c>
      <c r="U28" s="86">
        <f t="shared" si="7"/>
        <v>1.6458691951295497</v>
      </c>
      <c r="V28" s="87">
        <f>分析係数表!D31</f>
        <v>3.2074199677215062E-3</v>
      </c>
      <c r="W28" s="88">
        <f t="shared" si="8"/>
        <v>0</v>
      </c>
      <c r="X28" s="76">
        <f>分析係数表!E31</f>
        <v>2.7988314368015692E-3</v>
      </c>
      <c r="Y28" s="89">
        <f t="shared" si="9"/>
        <v>0</v>
      </c>
    </row>
    <row r="29" spans="1:25" x14ac:dyDescent="0.2">
      <c r="A29" s="6" t="s">
        <v>17</v>
      </c>
      <c r="B29" s="5" t="s">
        <v>273</v>
      </c>
      <c r="C29" s="90"/>
      <c r="D29" s="76">
        <f>投入係数表!AH29</f>
        <v>4.0078699992712966E-3</v>
      </c>
      <c r="E29" s="77">
        <f t="shared" si="0"/>
        <v>0.40078699992712968</v>
      </c>
      <c r="F29" s="76">
        <f>分析係数表!C32</f>
        <v>1</v>
      </c>
      <c r="G29" s="77">
        <f t="shared" si="1"/>
        <v>0.40078699992712968</v>
      </c>
      <c r="H29" s="77">
        <v>0.47428231359419065</v>
      </c>
      <c r="I29" s="77">
        <f t="shared" si="2"/>
        <v>0.47428231359419065</v>
      </c>
      <c r="J29" s="76">
        <f>分析係数表!G32</f>
        <v>0.14022787028921999</v>
      </c>
      <c r="K29" s="78">
        <f t="shared" si="3"/>
        <v>6.6507598751157318E-2</v>
      </c>
      <c r="L29" s="79"/>
      <c r="M29" s="80"/>
      <c r="N29" s="81">
        <f>分析係数表!H32</f>
        <v>5.7721254442090076E-3</v>
      </c>
      <c r="O29" s="82">
        <f t="shared" si="4"/>
        <v>0.14753698831236442</v>
      </c>
      <c r="P29" s="76">
        <f>分析係数表!C32</f>
        <v>1</v>
      </c>
      <c r="Q29" s="82">
        <f t="shared" si="5"/>
        <v>0.14753698831236442</v>
      </c>
      <c r="R29" s="83">
        <v>0.1929558953229871</v>
      </c>
      <c r="S29" s="84">
        <f t="shared" si="6"/>
        <v>0.66723820891717778</v>
      </c>
      <c r="T29" s="85">
        <f>分析係数表!F32</f>
        <v>0.48261758691206547</v>
      </c>
      <c r="U29" s="86">
        <f t="shared" si="7"/>
        <v>0.32202089428313696</v>
      </c>
      <c r="V29" s="87">
        <f>分析係数表!D32</f>
        <v>3.4764826175869123E-2</v>
      </c>
      <c r="W29" s="88">
        <f t="shared" si="8"/>
        <v>0</v>
      </c>
      <c r="X29" s="76">
        <f>分析係数表!E32</f>
        <v>5.2293309962021618E-2</v>
      </c>
      <c r="Y29" s="89">
        <f t="shared" si="9"/>
        <v>0</v>
      </c>
    </row>
    <row r="30" spans="1:25" x14ac:dyDescent="0.2">
      <c r="A30" s="6" t="s">
        <v>18</v>
      </c>
      <c r="B30" s="5" t="s">
        <v>274</v>
      </c>
      <c r="C30" s="90"/>
      <c r="D30" s="76">
        <f>投入係数表!AH30</f>
        <v>2.7544997449537274E-2</v>
      </c>
      <c r="E30" s="77">
        <f t="shared" si="0"/>
        <v>2.7544997449537272</v>
      </c>
      <c r="F30" s="76">
        <f>分析係数表!C33</f>
        <v>0.67109402306885713</v>
      </c>
      <c r="G30" s="77">
        <f t="shared" si="1"/>
        <v>1.8485283153831376</v>
      </c>
      <c r="H30" s="77">
        <v>1.869910104897885</v>
      </c>
      <c r="I30" s="77">
        <f t="shared" si="2"/>
        <v>1.869910104897885</v>
      </c>
      <c r="J30" s="76">
        <f>分析係数表!G33</f>
        <v>0.50883575883575882</v>
      </c>
      <c r="K30" s="78">
        <f t="shared" si="3"/>
        <v>0.9514771271803687</v>
      </c>
      <c r="L30" s="79"/>
      <c r="M30" s="80"/>
      <c r="N30" s="81">
        <f>分析係数表!H33</f>
        <v>8.6664814499977198E-4</v>
      </c>
      <c r="O30" s="82">
        <f t="shared" si="4"/>
        <v>2.2151746090002991E-2</v>
      </c>
      <c r="P30" s="76">
        <f>分析係数表!C33</f>
        <v>0.67109402306885713</v>
      </c>
      <c r="Q30" s="82">
        <f t="shared" si="5"/>
        <v>1.4865904401539932E-2</v>
      </c>
      <c r="R30" s="83">
        <v>6.4363222447383198E-2</v>
      </c>
      <c r="S30" s="84">
        <f t="shared" si="6"/>
        <v>1.9342733273452681</v>
      </c>
      <c r="T30" s="85">
        <f>分析係数表!F33</f>
        <v>0.64656964656964655</v>
      </c>
      <c r="U30" s="86">
        <f t="shared" si="7"/>
        <v>1.2506424216307244</v>
      </c>
      <c r="V30" s="87">
        <f>分析係数表!D33</f>
        <v>0.19906444906444906</v>
      </c>
      <c r="W30" s="88">
        <f t="shared" si="8"/>
        <v>0</v>
      </c>
      <c r="X30" s="76">
        <f>分析係数表!E33</f>
        <v>0.18035343035343035</v>
      </c>
      <c r="Y30" s="89">
        <f t="shared" si="9"/>
        <v>0</v>
      </c>
    </row>
    <row r="31" spans="1:25" x14ac:dyDescent="0.2">
      <c r="A31" s="6" t="s">
        <v>19</v>
      </c>
      <c r="B31" s="5" t="s">
        <v>275</v>
      </c>
      <c r="C31" s="90"/>
      <c r="D31" s="76">
        <f>投入係数表!AH31</f>
        <v>9.983239816366684E-3</v>
      </c>
      <c r="E31" s="77">
        <f t="shared" si="0"/>
        <v>0.99832398163666836</v>
      </c>
      <c r="F31" s="76">
        <f>分析係数表!C34</f>
        <v>0.15699510206111233</v>
      </c>
      <c r="G31" s="77">
        <f t="shared" si="1"/>
        <v>0.15673197538710479</v>
      </c>
      <c r="H31" s="77">
        <v>0.20898466368464233</v>
      </c>
      <c r="I31" s="77">
        <f t="shared" si="2"/>
        <v>0.20898466368464233</v>
      </c>
      <c r="J31" s="76">
        <f>分析係数表!G34</f>
        <v>0.42474206923151092</v>
      </c>
      <c r="K31" s="78">
        <f t="shared" si="3"/>
        <v>8.8764578491066379E-2</v>
      </c>
      <c r="L31" s="79"/>
      <c r="M31" s="80"/>
      <c r="N31" s="81">
        <f>分析係数表!H34</f>
        <v>0.14441094879311989</v>
      </c>
      <c r="O31" s="82">
        <f t="shared" si="4"/>
        <v>3.6911804274183928</v>
      </c>
      <c r="P31" s="76">
        <f>分析係数表!C34</f>
        <v>0.15699510206111233</v>
      </c>
      <c r="Q31" s="82">
        <f t="shared" si="5"/>
        <v>0.57949724792853086</v>
      </c>
      <c r="R31" s="83">
        <v>0.62955541340361298</v>
      </c>
      <c r="S31" s="84">
        <f t="shared" si="6"/>
        <v>0.83854007708825529</v>
      </c>
      <c r="T31" s="85">
        <f>分析係数表!F34</f>
        <v>0.69954681322919676</v>
      </c>
      <c r="U31" s="86">
        <f t="shared" si="7"/>
        <v>0.58659803869205396</v>
      </c>
      <c r="V31" s="87">
        <f>分析係数表!D34</f>
        <v>0.29129302863754702</v>
      </c>
      <c r="W31" s="88">
        <f t="shared" si="8"/>
        <v>0</v>
      </c>
      <c r="X31" s="76">
        <f>分析係数表!E34</f>
        <v>0.21111753929225727</v>
      </c>
      <c r="Y31" s="89">
        <f t="shared" si="9"/>
        <v>0</v>
      </c>
    </row>
    <row r="32" spans="1:25" x14ac:dyDescent="0.2">
      <c r="A32" s="6" t="s">
        <v>20</v>
      </c>
      <c r="B32" s="5" t="s">
        <v>37</v>
      </c>
      <c r="C32" s="90"/>
      <c r="D32" s="76">
        <f>投入係数表!AH32</f>
        <v>2.1278146177949427E-2</v>
      </c>
      <c r="E32" s="77">
        <f t="shared" si="0"/>
        <v>2.1278146177949426</v>
      </c>
      <c r="F32" s="76">
        <f>分析係数表!C35</f>
        <v>0.39629748357108507</v>
      </c>
      <c r="G32" s="77">
        <f t="shared" si="1"/>
        <v>0.843247578537906</v>
      </c>
      <c r="H32" s="77">
        <v>0.92982729879310488</v>
      </c>
      <c r="I32" s="77">
        <f t="shared" si="2"/>
        <v>0.92982729879310488</v>
      </c>
      <c r="J32" s="76">
        <f>分析係数表!G35</f>
        <v>0.3138388625592417</v>
      </c>
      <c r="K32" s="78">
        <f t="shared" si="3"/>
        <v>0.29181594182976023</v>
      </c>
      <c r="L32" s="79"/>
      <c r="M32" s="80"/>
      <c r="N32" s="81">
        <f>分析係数表!H35</f>
        <v>5.4188315592617317E-2</v>
      </c>
      <c r="O32" s="82">
        <f t="shared" si="4"/>
        <v>1.3850670713117659</v>
      </c>
      <c r="P32" s="76">
        <f>分析係数表!C35</f>
        <v>0.39629748357108507</v>
      </c>
      <c r="Q32" s="82">
        <f t="shared" si="5"/>
        <v>0.54889859493802551</v>
      </c>
      <c r="R32" s="83">
        <v>0.7254184320717858</v>
      </c>
      <c r="S32" s="84">
        <f t="shared" si="6"/>
        <v>1.6552457308648907</v>
      </c>
      <c r="T32" s="85">
        <f>分析係数表!F35</f>
        <v>0.64417061611374404</v>
      </c>
      <c r="U32" s="86">
        <f t="shared" si="7"/>
        <v>1.0662606622708812</v>
      </c>
      <c r="V32" s="87">
        <f>分析係数表!D35</f>
        <v>5.7914691943127962E-2</v>
      </c>
      <c r="W32" s="88">
        <f t="shared" si="8"/>
        <v>0</v>
      </c>
      <c r="X32" s="76">
        <f>分析係数表!E35</f>
        <v>5.251184834123223E-2</v>
      </c>
      <c r="Y32" s="89">
        <f t="shared" si="9"/>
        <v>0</v>
      </c>
    </row>
    <row r="33" spans="1:25" x14ac:dyDescent="0.2">
      <c r="A33" s="6" t="s">
        <v>21</v>
      </c>
      <c r="B33" s="5" t="s">
        <v>38</v>
      </c>
      <c r="C33" s="90"/>
      <c r="D33" s="76">
        <f>投入係数表!AH33</f>
        <v>1.6031479997085185E-3</v>
      </c>
      <c r="E33" s="77">
        <f t="shared" si="0"/>
        <v>0.16031479997085185</v>
      </c>
      <c r="F33" s="76">
        <f>分析係数表!C36</f>
        <v>0.84710123832769779</v>
      </c>
      <c r="G33" s="77">
        <f t="shared" si="1"/>
        <v>0.13580286557756577</v>
      </c>
      <c r="H33" s="77">
        <v>0.21971669084990303</v>
      </c>
      <c r="I33" s="77">
        <f t="shared" si="2"/>
        <v>0.21971669084990303</v>
      </c>
      <c r="J33" s="76">
        <f>分析係数表!G36</f>
        <v>4.8807645912591631E-2</v>
      </c>
      <c r="K33" s="78">
        <f t="shared" si="3"/>
        <v>1.0723854448088429E-2</v>
      </c>
      <c r="L33" s="79"/>
      <c r="M33" s="80"/>
      <c r="N33" s="81">
        <f>分析係数表!H36</f>
        <v>0.16462168113153564</v>
      </c>
      <c r="O33" s="82">
        <f t="shared" si="4"/>
        <v>4.2077718649431519</v>
      </c>
      <c r="P33" s="76">
        <f>分析係数表!C36</f>
        <v>0.84710123832769779</v>
      </c>
      <c r="Q33" s="82">
        <f t="shared" si="5"/>
        <v>3.5644087573937902</v>
      </c>
      <c r="R33" s="83">
        <v>3.7000753584346837</v>
      </c>
      <c r="S33" s="84">
        <f t="shared" si="6"/>
        <v>3.9197920492845868</v>
      </c>
      <c r="T33" s="85">
        <f>分析係数表!F36</f>
        <v>0.84954068850329401</v>
      </c>
      <c r="U33" s="86">
        <f t="shared" si="7"/>
        <v>3.3300228363389657</v>
      </c>
      <c r="V33" s="87">
        <f>分析係数表!D36</f>
        <v>1.1366799665955276E-2</v>
      </c>
      <c r="W33" s="88">
        <f t="shared" si="8"/>
        <v>0</v>
      </c>
      <c r="X33" s="76">
        <f>分析係数表!E36</f>
        <v>4.8482880207850049E-3</v>
      </c>
      <c r="Y33" s="89">
        <f t="shared" si="9"/>
        <v>0</v>
      </c>
    </row>
    <row r="34" spans="1:25" x14ac:dyDescent="0.2">
      <c r="A34" s="6" t="s">
        <v>22</v>
      </c>
      <c r="B34" s="5" t="s">
        <v>378</v>
      </c>
      <c r="C34" s="90"/>
      <c r="D34" s="76">
        <f>投入係数表!AH34</f>
        <v>2.3537127450265975E-2</v>
      </c>
      <c r="E34" s="77">
        <f t="shared" si="0"/>
        <v>2.3537127450265976</v>
      </c>
      <c r="F34" s="76">
        <f>分析係数表!C37</f>
        <v>0.28253997483350213</v>
      </c>
      <c r="G34" s="77">
        <f t="shared" si="1"/>
        <v>0.66501793974510803</v>
      </c>
      <c r="H34" s="77">
        <v>0.76609629574644711</v>
      </c>
      <c r="I34" s="77">
        <f t="shared" si="2"/>
        <v>0.76609629574644711</v>
      </c>
      <c r="J34" s="76">
        <f>分析係数表!G37</f>
        <v>0.45113451763349577</v>
      </c>
      <c r="K34" s="78">
        <f t="shared" si="3"/>
        <v>0.34561248284238133</v>
      </c>
      <c r="L34" s="79"/>
      <c r="M34" s="80"/>
      <c r="N34" s="81">
        <f>分析係数表!H37</f>
        <v>4.3875617331304247E-2</v>
      </c>
      <c r="O34" s="82">
        <f t="shared" si="4"/>
        <v>1.1214718917623046</v>
      </c>
      <c r="P34" s="76">
        <f>分析係数表!C37</f>
        <v>0.28253997483350213</v>
      </c>
      <c r="Q34" s="82">
        <f t="shared" si="5"/>
        <v>0.31686064007500153</v>
      </c>
      <c r="R34" s="83">
        <v>0.38928261021263799</v>
      </c>
      <c r="S34" s="84">
        <f t="shared" si="6"/>
        <v>1.1553789059590851</v>
      </c>
      <c r="T34" s="85">
        <f>分析係数表!F37</f>
        <v>0.69774144526541948</v>
      </c>
      <c r="U34" s="86">
        <f t="shared" si="7"/>
        <v>0.80615574767307119</v>
      </c>
      <c r="V34" s="87">
        <f>分析係数表!D37</f>
        <v>9.4272389037363097E-2</v>
      </c>
      <c r="W34" s="88">
        <f t="shared" si="8"/>
        <v>0</v>
      </c>
      <c r="X34" s="76">
        <f>分析係数表!E37</f>
        <v>8.6411989729078237E-2</v>
      </c>
      <c r="Y34" s="89">
        <f t="shared" si="9"/>
        <v>0</v>
      </c>
    </row>
    <row r="35" spans="1:25" x14ac:dyDescent="0.2">
      <c r="A35" s="6" t="s">
        <v>23</v>
      </c>
      <c r="B35" s="5" t="s">
        <v>194</v>
      </c>
      <c r="C35" s="90"/>
      <c r="D35" s="76">
        <f>投入係数表!AH35</f>
        <v>3.060555272170808E-2</v>
      </c>
      <c r="E35" s="77">
        <f t="shared" si="0"/>
        <v>3.060555272170808</v>
      </c>
      <c r="F35" s="76">
        <f>分析係数表!C38</f>
        <v>4.1342922192909581E-2</v>
      </c>
      <c r="G35" s="77">
        <f t="shared" si="1"/>
        <v>0.12653229848445693</v>
      </c>
      <c r="H35" s="77">
        <v>0.14246255396093099</v>
      </c>
      <c r="I35" s="77">
        <f t="shared" si="2"/>
        <v>0.14246255396093099</v>
      </c>
      <c r="J35" s="76">
        <f>分析係数表!G38</f>
        <v>0.30500268961807425</v>
      </c>
      <c r="K35" s="78">
        <f t="shared" si="3"/>
        <v>4.3451462127943992E-2</v>
      </c>
      <c r="L35" s="79"/>
      <c r="M35" s="80"/>
      <c r="N35" s="81">
        <f>分析係数表!H38</f>
        <v>3.9185765407884425E-2</v>
      </c>
      <c r="O35" s="82">
        <f t="shared" si="4"/>
        <v>1.0015980887585085</v>
      </c>
      <c r="P35" s="76">
        <f>分析係数表!C38</f>
        <v>4.1342922192909581E-2</v>
      </c>
      <c r="Q35" s="82">
        <f t="shared" si="5"/>
        <v>4.1408991852109965E-2</v>
      </c>
      <c r="R35" s="83">
        <v>5.0172303913994187E-2</v>
      </c>
      <c r="S35" s="84">
        <f t="shared" si="6"/>
        <v>0.19263485787492518</v>
      </c>
      <c r="T35" s="85">
        <f>分析係数表!F38</f>
        <v>0.49596557288864979</v>
      </c>
      <c r="U35" s="86">
        <f t="shared" si="7"/>
        <v>9.5540257644260898E-2</v>
      </c>
      <c r="V35" s="87">
        <f>分析係数表!D38</f>
        <v>0.31629908552985475</v>
      </c>
      <c r="W35" s="88">
        <f t="shared" si="8"/>
        <v>0</v>
      </c>
      <c r="X35" s="76">
        <f>分析係数表!E38</f>
        <v>0.37385691231845081</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1.87187956514272E-2</v>
      </c>
      <c r="I36" s="77">
        <f t="shared" si="2"/>
        <v>100.01871879565142</v>
      </c>
      <c r="J36" s="76">
        <f>分析係数表!G39</f>
        <v>0.35079793048167313</v>
      </c>
      <c r="K36" s="78">
        <f t="shared" si="3"/>
        <v>35.086359562942938</v>
      </c>
      <c r="L36" s="79"/>
      <c r="M36" s="80"/>
      <c r="N36" s="81">
        <f>分析係数表!H39</f>
        <v>3.4624459381569837E-3</v>
      </c>
      <c r="O36" s="82">
        <f t="shared" si="4"/>
        <v>8.8500995144270331E-2</v>
      </c>
      <c r="P36" s="76">
        <f>分析係数表!C39</f>
        <v>1</v>
      </c>
      <c r="Q36" s="82">
        <f t="shared" si="5"/>
        <v>8.8500995144270331E-2</v>
      </c>
      <c r="R36" s="83">
        <v>0.10971644758160382</v>
      </c>
      <c r="S36" s="84">
        <f t="shared" si="6"/>
        <v>100.12843524323303</v>
      </c>
      <c r="T36" s="85">
        <f>分析係数表!F39</f>
        <v>0.70145012023609998</v>
      </c>
      <c r="U36" s="86">
        <f t="shared" si="7"/>
        <v>70.235102940418358</v>
      </c>
      <c r="V36" s="87">
        <f>分析係数表!D39</f>
        <v>6.2887123806747797E-2</v>
      </c>
      <c r="W36" s="88">
        <f t="shared" si="8"/>
        <v>6</v>
      </c>
      <c r="X36" s="76">
        <f>分析係数表!E39</f>
        <v>7.4837863440938568E-2</v>
      </c>
      <c r="Y36" s="89">
        <f t="shared" si="9"/>
        <v>7</v>
      </c>
    </row>
    <row r="37" spans="1:25" x14ac:dyDescent="0.2">
      <c r="A37" s="6" t="s">
        <v>25</v>
      </c>
      <c r="B37" s="5" t="s">
        <v>40</v>
      </c>
      <c r="C37" s="90"/>
      <c r="D37" s="76">
        <f>投入係数表!AH37</f>
        <v>1.4574072724622895E-4</v>
      </c>
      <c r="E37" s="77">
        <f t="shared" si="0"/>
        <v>1.4574072724622895E-2</v>
      </c>
      <c r="F37" s="76">
        <f>分析係数表!C40</f>
        <v>0.65368852459016391</v>
      </c>
      <c r="G37" s="77">
        <f t="shared" si="1"/>
        <v>9.5269040966284909E-3</v>
      </c>
      <c r="H37" s="77">
        <v>1.1431326661806669E-2</v>
      </c>
      <c r="I37" s="77">
        <f t="shared" si="2"/>
        <v>1.1431326661806669E-2</v>
      </c>
      <c r="J37" s="76">
        <f>分析係数表!G40</f>
        <v>0.54296393832561696</v>
      </c>
      <c r="K37" s="78">
        <f t="shared" si="3"/>
        <v>6.2067981445811772E-3</v>
      </c>
      <c r="L37" s="79"/>
      <c r="M37" s="80"/>
      <c r="N37" s="81">
        <f>分析係数表!H40</f>
        <v>2.8732081323939809E-2</v>
      </c>
      <c r="O37" s="82">
        <f t="shared" si="4"/>
        <v>0.73439927587383125</v>
      </c>
      <c r="P37" s="76">
        <f>分析係数表!C40</f>
        <v>0.65368852459016391</v>
      </c>
      <c r="Q37" s="82">
        <f t="shared" si="5"/>
        <v>0.48006837910604949</v>
      </c>
      <c r="R37" s="83">
        <v>0.48084864193440319</v>
      </c>
      <c r="S37" s="84">
        <f t="shared" si="6"/>
        <v>0.49227996859620987</v>
      </c>
      <c r="T37" s="85">
        <f>分析係数表!F40</f>
        <v>0.73971031729176395</v>
      </c>
      <c r="U37" s="86">
        <f t="shared" si="7"/>
        <v>0.36414457176668202</v>
      </c>
      <c r="V37" s="87">
        <f>分析係数表!D40</f>
        <v>6.6728964023276563E-2</v>
      </c>
      <c r="W37" s="88">
        <f t="shared" si="8"/>
        <v>0</v>
      </c>
      <c r="X37" s="76">
        <f>分析係数表!E40</f>
        <v>4.1795862889181495E-2</v>
      </c>
      <c r="Y37" s="89">
        <f t="shared" si="9"/>
        <v>0</v>
      </c>
    </row>
    <row r="38" spans="1:25" x14ac:dyDescent="0.2">
      <c r="A38" s="6" t="s">
        <v>26</v>
      </c>
      <c r="B38" s="5" t="s">
        <v>277</v>
      </c>
      <c r="C38" s="90"/>
      <c r="D38" s="76">
        <f>投入係数表!AH38</f>
        <v>0</v>
      </c>
      <c r="E38" s="77">
        <f t="shared" si="0"/>
        <v>0</v>
      </c>
      <c r="F38" s="76">
        <f>分析係数表!C41</f>
        <v>0.74623649477748177</v>
      </c>
      <c r="G38" s="77">
        <f t="shared" si="1"/>
        <v>0</v>
      </c>
      <c r="H38" s="77">
        <v>9.6250917325485714E-4</v>
      </c>
      <c r="I38" s="77">
        <f t="shared" si="2"/>
        <v>9.6250917325485714E-4</v>
      </c>
      <c r="J38" s="76">
        <f>分析係数表!G41</f>
        <v>0.4504064389540704</v>
      </c>
      <c r="K38" s="78">
        <f t="shared" si="3"/>
        <v>4.3352032918634659E-4</v>
      </c>
      <c r="L38" s="79"/>
      <c r="M38" s="80"/>
      <c r="N38" s="81">
        <f>分析係数表!H41</f>
        <v>4.8308377460513606E-2</v>
      </c>
      <c r="O38" s="82">
        <f t="shared" si="4"/>
        <v>1.2347743633901189</v>
      </c>
      <c r="P38" s="76">
        <f>分析係数表!C41</f>
        <v>0.74623649477748177</v>
      </c>
      <c r="Q38" s="82">
        <f t="shared" si="5"/>
        <v>0.92143369277733889</v>
      </c>
      <c r="R38" s="83">
        <v>0.93638418746742214</v>
      </c>
      <c r="S38" s="84">
        <f t="shared" si="6"/>
        <v>0.93734669664067705</v>
      </c>
      <c r="T38" s="85">
        <f>分析係数表!F41</f>
        <v>0.55435870740399629</v>
      </c>
      <c r="U38" s="86">
        <f t="shared" si="7"/>
        <v>0.51962630313913161</v>
      </c>
      <c r="V38" s="87">
        <f>分析係数表!D41</f>
        <v>0.15112321307011573</v>
      </c>
      <c r="W38" s="88">
        <f t="shared" si="8"/>
        <v>0</v>
      </c>
      <c r="X38" s="76">
        <f>分析係数表!E41</f>
        <v>0.14359508268930446</v>
      </c>
      <c r="Y38" s="89">
        <f t="shared" si="9"/>
        <v>0</v>
      </c>
    </row>
    <row r="39" spans="1:25" x14ac:dyDescent="0.2">
      <c r="A39" s="6" t="s">
        <v>51</v>
      </c>
      <c r="B39" s="5" t="s">
        <v>368</v>
      </c>
      <c r="C39" s="90"/>
      <c r="D39" s="76">
        <f>投入係数表!AH39</f>
        <v>0</v>
      </c>
      <c r="E39" s="77">
        <f>$C$36*D39</f>
        <v>0</v>
      </c>
      <c r="F39" s="76">
        <f>分析係数表!C42</f>
        <v>0.40538573508005826</v>
      </c>
      <c r="G39" s="77">
        <f>E39*F39</f>
        <v>0</v>
      </c>
      <c r="H39" s="77">
        <v>1.118961899229967E-2</v>
      </c>
      <c r="I39" s="77">
        <f>C39+H39</f>
        <v>1.118961899229967E-2</v>
      </c>
      <c r="J39" s="76">
        <f>分析係数表!G42</f>
        <v>0.48634204275534443</v>
      </c>
      <c r="K39" s="78">
        <f>I39*J39</f>
        <v>5.4419821583690199E-3</v>
      </c>
      <c r="L39" s="79"/>
      <c r="M39" s="80"/>
      <c r="N39" s="81">
        <f>分析係数表!H42</f>
        <v>1.1287159094207556E-2</v>
      </c>
      <c r="O39" s="82">
        <f t="shared" si="4"/>
        <v>0.28850264524874708</v>
      </c>
      <c r="P39" s="76">
        <f>分析係数表!C42</f>
        <v>0.40538573508005826</v>
      </c>
      <c r="Q39" s="82">
        <f>O39*P39</f>
        <v>0.11695485691670461</v>
      </c>
      <c r="R39" s="83">
        <v>0.12245898902861019</v>
      </c>
      <c r="S39" s="84">
        <f>I39+R39</f>
        <v>0.13364860802090986</v>
      </c>
      <c r="T39" s="85">
        <f>分析係数表!F42</f>
        <v>0.55819477434679332</v>
      </c>
      <c r="U39" s="86">
        <f>S39*T39</f>
        <v>7.4601954595994807E-2</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投入係数表!AH40</f>
        <v>9.2108139619616697E-2</v>
      </c>
      <c r="E40" s="77">
        <f>$C$36*D40</f>
        <v>9.2108139619616693</v>
      </c>
      <c r="F40" s="76">
        <f>分析係数表!C43</f>
        <v>0.69968719053083295</v>
      </c>
      <c r="G40" s="77">
        <f>E40*F40</f>
        <v>6.4446885435471311</v>
      </c>
      <c r="H40" s="77">
        <v>7.7121949386486026</v>
      </c>
      <c r="I40" s="77">
        <f>C40+H40</f>
        <v>7.7121949386486026</v>
      </c>
      <c r="J40" s="76">
        <f>分析係数表!G43</f>
        <v>0.42616397779886694</v>
      </c>
      <c r="K40" s="78">
        <f>I40*J40</f>
        <v>3.286659672614777</v>
      </c>
      <c r="L40" s="79"/>
      <c r="M40" s="80"/>
      <c r="N40" s="81">
        <f>分析係数表!H43</f>
        <v>3.1178600010781269E-2</v>
      </c>
      <c r="O40" s="82">
        <f t="shared" si="4"/>
        <v>0.79693291316139947</v>
      </c>
      <c r="P40" s="76">
        <f>分析係数表!C43</f>
        <v>0.69968719053083295</v>
      </c>
      <c r="Q40" s="82">
        <f>O40*P40</f>
        <v>0.55760375105145188</v>
      </c>
      <c r="R40" s="83">
        <v>1.1564785395921111</v>
      </c>
      <c r="S40" s="84">
        <f>I40+R40</f>
        <v>8.8686734782407139</v>
      </c>
      <c r="T40" s="85">
        <f>分析係数表!F43</f>
        <v>0.68219595663301991</v>
      </c>
      <c r="U40" s="86">
        <f>S40*T40</f>
        <v>6.0501731875543161</v>
      </c>
      <c r="V40" s="87">
        <f>分析係数表!D43</f>
        <v>0.16164840537198402</v>
      </c>
      <c r="W40" s="88">
        <f>ROUND(S40*V40,0)</f>
        <v>1</v>
      </c>
      <c r="X40" s="76">
        <f>分析係数表!E43</f>
        <v>0.1317976591033273</v>
      </c>
      <c r="Y40" s="89">
        <f>ROUND(S40*X40,0)</f>
        <v>1</v>
      </c>
    </row>
    <row r="41" spans="1:25" x14ac:dyDescent="0.2">
      <c r="A41" s="6" t="s">
        <v>341</v>
      </c>
      <c r="B41" s="5" t="s">
        <v>42</v>
      </c>
      <c r="C41" s="90"/>
      <c r="D41" s="76">
        <f>投入係数表!AH41</f>
        <v>5.8296290898491579E-4</v>
      </c>
      <c r="E41" s="77">
        <f>$C$36*D41</f>
        <v>5.829629089849158E-2</v>
      </c>
      <c r="F41" s="76">
        <f>分析係数表!C44</f>
        <v>0.39267545462210851</v>
      </c>
      <c r="G41" s="77">
        <f>E41*F41</f>
        <v>2.2891522531347869E-2</v>
      </c>
      <c r="H41" s="77">
        <v>2.7918148418266894E-2</v>
      </c>
      <c r="I41" s="77">
        <f>C41+H41</f>
        <v>2.7918148418266894E-2</v>
      </c>
      <c r="J41" s="76">
        <f>分析係数表!G44</f>
        <v>0.27061110819189743</v>
      </c>
      <c r="K41" s="78">
        <f>I41*J41</f>
        <v>7.5549610821330727E-3</v>
      </c>
      <c r="L41" s="79"/>
      <c r="M41" s="80"/>
      <c r="N41" s="81">
        <f>分析係数表!H44</f>
        <v>0.10303160985076236</v>
      </c>
      <c r="O41" s="82">
        <f t="shared" si="4"/>
        <v>2.6335140435325566</v>
      </c>
      <c r="P41" s="76">
        <f>分析係数表!C44</f>
        <v>0.39267545462210851</v>
      </c>
      <c r="Q41" s="82">
        <f>O41*P41</f>
        <v>1.0341163242978539</v>
      </c>
      <c r="R41" s="83">
        <v>1.0475858621485366</v>
      </c>
      <c r="S41" s="84">
        <f>I41+R41</f>
        <v>1.0755040105668034</v>
      </c>
      <c r="T41" s="85">
        <f>分析係数表!F44</f>
        <v>0.47233461194892545</v>
      </c>
      <c r="U41" s="86">
        <f>S41*T41</f>
        <v>0.50799776948058417</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投入係数表!AH42</f>
        <v>4.9551847263717844E-3</v>
      </c>
      <c r="E42" s="77">
        <f>$C$36*D42</f>
        <v>0.49551847263717846</v>
      </c>
      <c r="F42" s="76">
        <f>分析係数表!C45</f>
        <v>1</v>
      </c>
      <c r="G42" s="77">
        <f>E42*F42</f>
        <v>0.49551847263717846</v>
      </c>
      <c r="H42" s="77">
        <v>0.5443838641190949</v>
      </c>
      <c r="I42" s="77">
        <f>C42+H42</f>
        <v>0.5443838641190949</v>
      </c>
      <c r="J42" s="76">
        <f>分析係数表!G45</f>
        <v>0</v>
      </c>
      <c r="K42" s="78">
        <f>I42*J42</f>
        <v>0</v>
      </c>
      <c r="L42" s="79"/>
      <c r="M42" s="80"/>
      <c r="N42" s="81">
        <f>分析係数表!H45</f>
        <v>0</v>
      </c>
      <c r="O42" s="82">
        <f t="shared" si="4"/>
        <v>0</v>
      </c>
      <c r="P42" s="76">
        <f>分析係数表!C45</f>
        <v>1</v>
      </c>
      <c r="Q42" s="82">
        <f>O42*P42</f>
        <v>0</v>
      </c>
      <c r="R42" s="83">
        <v>2.6698295072689695E-2</v>
      </c>
      <c r="S42" s="84">
        <f>I42+R42</f>
        <v>0.57108215919178462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3.7892589084019528E-3</v>
      </c>
      <c r="E43" s="77">
        <f>$C$36*D43</f>
        <v>0.37892589084019529</v>
      </c>
      <c r="F43" s="76">
        <f>分析係数表!C46</f>
        <v>0.19269273551809707</v>
      </c>
      <c r="G43" s="77">
        <f>E43*F43</f>
        <v>7.3016266464629068E-2</v>
      </c>
      <c r="H43" s="77">
        <v>9.8711032208577562E-2</v>
      </c>
      <c r="I43" s="77">
        <f>C43+H43</f>
        <v>9.8711032208577562E-2</v>
      </c>
      <c r="J43" s="76">
        <f>分析係数表!G46</f>
        <v>9.3043863535666807E-3</v>
      </c>
      <c r="K43" s="78">
        <f>I43*J43</f>
        <v>9.1844558102797014E-4</v>
      </c>
      <c r="L43" s="79"/>
      <c r="M43" s="80"/>
      <c r="N43" s="81">
        <f>分析係数表!H46</f>
        <v>2.0061453232099985E-2</v>
      </c>
      <c r="O43" s="82">
        <f t="shared" si="4"/>
        <v>0.51277582575805969</v>
      </c>
      <c r="P43" s="76">
        <f>分析係数表!C46</f>
        <v>0.19269273551809707</v>
      </c>
      <c r="Q43" s="82">
        <f>O43*P43</f>
        <v>9.8808176572871623E-2</v>
      </c>
      <c r="R43" s="83">
        <v>0.11187681343705995</v>
      </c>
      <c r="S43" s="84">
        <f>I43+R43</f>
        <v>0.21058784564563751</v>
      </c>
      <c r="T43" s="85">
        <f>分析係数表!F46</f>
        <v>0.3136907399202481</v>
      </c>
      <c r="U43" s="86">
        <f>S43*T43</f>
        <v>6.6059457118791021E-2</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投入係数表!AH44</f>
        <v>0.28798367703854844</v>
      </c>
      <c r="E44" s="91">
        <f>SUM(E5:E43)</f>
        <v>28.798367703854847</v>
      </c>
      <c r="F44" s="92">
        <f>分析係数表!C47</f>
        <v>0.36342947545192861</v>
      </c>
      <c r="G44" s="91">
        <f>SUM(G5:G43)</f>
        <v>13.628238781276009</v>
      </c>
      <c r="H44" s="91">
        <f>SUM(H5:H43)</f>
        <v>16.178449187531331</v>
      </c>
      <c r="I44" s="91">
        <f>SUM(I5:I43)</f>
        <v>116.17844918753134</v>
      </c>
      <c r="J44" s="92">
        <f>分析係数表!G47</f>
        <v>0.22147530218644357</v>
      </c>
      <c r="K44" s="93">
        <f>SUM(K5:K43)</f>
        <v>40.744293218445947</v>
      </c>
      <c r="L44" s="94">
        <f>最終需要_まとめ!$L$33</f>
        <v>0.62733333333333341</v>
      </c>
      <c r="M44" s="91">
        <f>K44*L44</f>
        <v>25.560253279038427</v>
      </c>
      <c r="N44" s="95">
        <f>分析係数表!H47</f>
        <v>1</v>
      </c>
      <c r="O44" s="96">
        <f>SUM(O5:O43)</f>
        <v>25.560253279038427</v>
      </c>
      <c r="P44" s="92">
        <f>分析係数表!C47</f>
        <v>0.36342947545192861</v>
      </c>
      <c r="Q44" s="96">
        <f>SUM(Q5:Q43)</f>
        <v>11.727733476079088</v>
      </c>
      <c r="R44" s="91">
        <f>SUM(R5:R43)</f>
        <v>13.61447656270577</v>
      </c>
      <c r="S44" s="97">
        <f>SUM(S5:S43)</f>
        <v>129.79292575023709</v>
      </c>
      <c r="T44" s="98">
        <f>分析係数表!F47</f>
        <v>0.45852567064717759</v>
      </c>
      <c r="U44" s="99">
        <f>SUM(U5:U43)</f>
        <v>87.811939764469116</v>
      </c>
      <c r="V44" s="100">
        <f>分析係数表!D47</f>
        <v>5.1302381010287716E-2</v>
      </c>
      <c r="W44" s="101">
        <f>SUM(W5:W43)</f>
        <v>7</v>
      </c>
      <c r="X44" s="92">
        <f>分析係数表!E47</f>
        <v>4.4653063209864535E-2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288</v>
      </c>
      <c r="S2" s="3" t="s">
        <v>153</v>
      </c>
      <c r="U2" s="64" t="s">
        <v>210</v>
      </c>
      <c r="W2" s="3" t="s">
        <v>130</v>
      </c>
      <c r="Y2" s="3" t="s">
        <v>154</v>
      </c>
    </row>
    <row r="3" spans="1:25" ht="44" x14ac:dyDescent="0.2">
      <c r="B3" s="65"/>
      <c r="C3" s="66" t="s">
        <v>228</v>
      </c>
      <c r="D3" s="66" t="s">
        <v>230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2.2936754024550821E-3</v>
      </c>
      <c r="E5" s="77">
        <f>$C$37*D5</f>
        <v>0.22936754024550821</v>
      </c>
      <c r="F5" s="76">
        <f>分析係数表!C8</f>
        <v>1.2703197330175442E-2</v>
      </c>
      <c r="G5" s="77">
        <f t="shared" ref="G5:G38" si="0">E5*F5</f>
        <v>2.9137011248756479E-3</v>
      </c>
      <c r="H5" s="77">
        <f t="array" ref="H5:H43">MMULT(逆行列係数!C5:AO43,'33'!G5:G43)</f>
        <v>3.1378698208673816E-3</v>
      </c>
      <c r="I5" s="77">
        <f t="shared" ref="I5:I38" si="1">C5+H5</f>
        <v>3.1378698208673816E-3</v>
      </c>
      <c r="J5" s="76">
        <f>分析係数表!G8</f>
        <v>0.12096774193548387</v>
      </c>
      <c r="K5" s="78">
        <f t="shared" ref="K5:K38" si="2">I5*J5</f>
        <v>3.7958102671782845E-4</v>
      </c>
      <c r="L5" s="79" t="s">
        <v>188</v>
      </c>
      <c r="M5" s="80" t="s">
        <v>188</v>
      </c>
      <c r="N5" s="81">
        <f>分析係数表!H8</f>
        <v>1.0105366169207868E-2</v>
      </c>
      <c r="O5" s="82">
        <f t="shared" ref="O5:O43" si="3">$M$44*N5</f>
        <v>0.36929203324828741</v>
      </c>
      <c r="P5" s="76">
        <f>分析係数表!C8</f>
        <v>1.2703197330175442E-2</v>
      </c>
      <c r="Q5" s="82">
        <f t="shared" ref="Q5:Q38" si="4">O5*P5</f>
        <v>4.6911895708147055E-3</v>
      </c>
      <c r="R5" s="83">
        <f t="array" ref="R5:R43">MMULT(逆行列係数!C5:AO43,'33'!Q5:Q43)</f>
        <v>5.9793364103854635E-3</v>
      </c>
      <c r="S5" s="84">
        <f t="shared" ref="S5:S38" si="5">I5+R5</f>
        <v>9.117206231252846E-3</v>
      </c>
      <c r="T5" s="85">
        <f>分析係数表!F8</f>
        <v>0.45967741935483869</v>
      </c>
      <c r="U5" s="86">
        <f t="shared" ref="U5:U38" si="6">S5*T5</f>
        <v>4.1909738321081625E-3</v>
      </c>
      <c r="V5" s="87">
        <f>分析係数表!D8</f>
        <v>0.86693548387096775</v>
      </c>
      <c r="W5" s="88">
        <f t="shared" ref="W5:W38" si="7">ROUND(S5*V5,0)</f>
        <v>0</v>
      </c>
      <c r="X5" s="76">
        <f>分析係数表!E8</f>
        <v>0.59677419354838712</v>
      </c>
      <c r="Y5" s="89">
        <f t="shared" ref="Y5:Y38" si="8">ROUND(S5*X5,0)</f>
        <v>0</v>
      </c>
    </row>
    <row r="6" spans="1:25" x14ac:dyDescent="0.2">
      <c r="A6" s="6" t="s">
        <v>220</v>
      </c>
      <c r="B6" s="5" t="s">
        <v>266</v>
      </c>
      <c r="C6" s="90"/>
      <c r="D6" s="76">
        <f>投入係数表!AI6</f>
        <v>4.2475470415834855E-5</v>
      </c>
      <c r="E6" s="77">
        <f t="shared" ref="E6:E43" si="9">$C$37*D6</f>
        <v>4.2475470415834857E-3</v>
      </c>
      <c r="F6" s="76">
        <f>分析係数表!C9</f>
        <v>3.6231884057971064E-2</v>
      </c>
      <c r="G6" s="77">
        <f t="shared" si="0"/>
        <v>1.5389663194143084E-4</v>
      </c>
      <c r="H6" s="77">
        <v>2.9433835700322153E-4</v>
      </c>
      <c r="I6" s="77">
        <f t="shared" si="1"/>
        <v>2.9433835700322153E-4</v>
      </c>
      <c r="J6" s="76">
        <f>分析係数表!G9</f>
        <v>0.3125</v>
      </c>
      <c r="K6" s="78">
        <f t="shared" si="2"/>
        <v>9.1980736563506731E-5</v>
      </c>
      <c r="L6" s="79"/>
      <c r="M6" s="80"/>
      <c r="N6" s="81">
        <f>分析係数表!H9</f>
        <v>5.3491679763143819E-4</v>
      </c>
      <c r="O6" s="82">
        <f t="shared" si="3"/>
        <v>1.9548080545354566E-2</v>
      </c>
      <c r="P6" s="76">
        <f>分析係数表!C9</f>
        <v>3.6231884057971064E-2</v>
      </c>
      <c r="Q6" s="82">
        <f t="shared" si="4"/>
        <v>7.0826378787516636E-4</v>
      </c>
      <c r="R6" s="83">
        <v>8.129411075191614E-4</v>
      </c>
      <c r="S6" s="84">
        <f t="shared" si="5"/>
        <v>1.1072794645223829E-3</v>
      </c>
      <c r="T6" s="85">
        <f>分析係数表!F9</f>
        <v>0.8125</v>
      </c>
      <c r="U6" s="86">
        <f t="shared" si="6"/>
        <v>8.9966456492443611E-4</v>
      </c>
      <c r="V6" s="87">
        <f>分析係数表!D9</f>
        <v>0</v>
      </c>
      <c r="W6" s="88">
        <f t="shared" si="7"/>
        <v>0</v>
      </c>
      <c r="X6" s="76">
        <f>分析係数表!E9</f>
        <v>0</v>
      </c>
      <c r="Y6" s="89">
        <f t="shared" si="8"/>
        <v>0</v>
      </c>
    </row>
    <row r="7" spans="1:25" x14ac:dyDescent="0.2">
      <c r="A7" s="6" t="s">
        <v>221</v>
      </c>
      <c r="B7" s="5" t="s">
        <v>267</v>
      </c>
      <c r="C7" s="90"/>
      <c r="D7" s="76">
        <f>投入係数表!AI7</f>
        <v>4.2475470415834855E-5</v>
      </c>
      <c r="E7" s="77">
        <f t="shared" si="9"/>
        <v>4.2475470415834857E-3</v>
      </c>
      <c r="F7" s="76">
        <f>分析係数表!C10</f>
        <v>0.26183431952662717</v>
      </c>
      <c r="G7" s="77">
        <f t="shared" si="0"/>
        <v>1.1121535892903503E-3</v>
      </c>
      <c r="H7" s="77">
        <v>1.9891703701672048E-3</v>
      </c>
      <c r="I7" s="77">
        <f t="shared" si="1"/>
        <v>1.9891703701672048E-3</v>
      </c>
      <c r="J7" s="76">
        <f>分析係数表!G10</f>
        <v>0.17889908256880735</v>
      </c>
      <c r="K7" s="78">
        <f t="shared" si="2"/>
        <v>3.5586075429596786E-4</v>
      </c>
      <c r="L7" s="79"/>
      <c r="M7" s="80"/>
      <c r="N7" s="81">
        <f>分析係数表!H10</f>
        <v>1.0159272513155222E-3</v>
      </c>
      <c r="O7" s="82">
        <f t="shared" si="3"/>
        <v>3.7126199485363325E-2</v>
      </c>
      <c r="P7" s="76">
        <f>分析係数表!C10</f>
        <v>0.26183431952662717</v>
      </c>
      <c r="Q7" s="82">
        <f t="shared" si="4"/>
        <v>9.7209131788599211E-3</v>
      </c>
      <c r="R7" s="83">
        <v>1.4578794105431338E-2</v>
      </c>
      <c r="S7" s="84">
        <f t="shared" si="5"/>
        <v>1.6567964475598544E-2</v>
      </c>
      <c r="T7" s="85">
        <f>分析係数表!F10</f>
        <v>0.51834862385321101</v>
      </c>
      <c r="U7" s="86">
        <f t="shared" si="6"/>
        <v>8.5879815859753929E-3</v>
      </c>
      <c r="V7" s="87">
        <f>分析係数表!D10</f>
        <v>0.10550458715596331</v>
      </c>
      <c r="W7" s="88">
        <f t="shared" si="7"/>
        <v>0</v>
      </c>
      <c r="X7" s="76">
        <f>分析係数表!E10</f>
        <v>4.1284403669724773E-2</v>
      </c>
      <c r="Y7" s="89">
        <f t="shared" si="8"/>
        <v>0</v>
      </c>
    </row>
    <row r="8" spans="1:25" x14ac:dyDescent="0.2">
      <c r="A8" s="6" t="s">
        <v>222</v>
      </c>
      <c r="B8" s="5" t="s">
        <v>27</v>
      </c>
      <c r="C8" s="90"/>
      <c r="D8" s="76">
        <f>投入係数表!AI8</f>
        <v>4.2475470415834855E-5</v>
      </c>
      <c r="E8" s="77">
        <f t="shared" si="9"/>
        <v>4.2475470415834857E-3</v>
      </c>
      <c r="F8" s="76">
        <f>分析係数表!C11</f>
        <v>1.7921757268741234E-2</v>
      </c>
      <c r="G8" s="77">
        <f t="shared" si="0"/>
        <v>7.6123507066819159E-5</v>
      </c>
      <c r="H8" s="77">
        <v>1.3812245203903818E-2</v>
      </c>
      <c r="I8" s="77">
        <f t="shared" si="1"/>
        <v>1.3812245203903818E-2</v>
      </c>
      <c r="J8" s="76">
        <f>分析係数表!G11</f>
        <v>0.34197730956239869</v>
      </c>
      <c r="K8" s="78">
        <f t="shared" si="2"/>
        <v>4.7234744538471726E-3</v>
      </c>
      <c r="L8" s="79"/>
      <c r="M8" s="80"/>
      <c r="N8" s="81">
        <f>分析係数表!H11</f>
        <v>-1.6586567368416687E-5</v>
      </c>
      <c r="O8" s="82">
        <f t="shared" si="3"/>
        <v>-6.0614203241409501E-4</v>
      </c>
      <c r="P8" s="76">
        <f>分析係数表!C11</f>
        <v>1.7921757268741234E-2</v>
      </c>
      <c r="Q8" s="82">
        <f t="shared" si="4"/>
        <v>-1.0863130375306892E-5</v>
      </c>
      <c r="R8" s="83">
        <v>2.5568658679886853E-2</v>
      </c>
      <c r="S8" s="84">
        <f t="shared" si="5"/>
        <v>3.9380903883790674E-2</v>
      </c>
      <c r="T8" s="85">
        <f>分析係数表!F11</f>
        <v>0.56401944894651534</v>
      </c>
      <c r="U8" s="86">
        <f t="shared" si="6"/>
        <v>2.2211595707551303E-2</v>
      </c>
      <c r="V8" s="87">
        <f>分析係数表!D11</f>
        <v>2.1069692058346839E-2</v>
      </c>
      <c r="W8" s="88">
        <f t="shared" si="7"/>
        <v>0</v>
      </c>
      <c r="X8" s="76">
        <f>分析係数表!E11</f>
        <v>4.8622366288492711E-3</v>
      </c>
      <c r="Y8" s="89">
        <f t="shared" si="8"/>
        <v>0</v>
      </c>
    </row>
    <row r="9" spans="1:25" x14ac:dyDescent="0.2">
      <c r="A9" s="6" t="s">
        <v>223</v>
      </c>
      <c r="B9" s="5" t="s">
        <v>191</v>
      </c>
      <c r="C9" s="90"/>
      <c r="D9" s="76">
        <f>投入係数表!AI9</f>
        <v>6.4562715032068984E-3</v>
      </c>
      <c r="E9" s="77">
        <f t="shared" si="9"/>
        <v>0.64562715032068985</v>
      </c>
      <c r="F9" s="76">
        <f>分析係数表!C12</f>
        <v>0.1131360576170346</v>
      </c>
      <c r="G9" s="77">
        <f t="shared" si="0"/>
        <v>7.3043710477803434E-2</v>
      </c>
      <c r="H9" s="77">
        <v>7.7651225774582902E-2</v>
      </c>
      <c r="I9" s="77">
        <f t="shared" si="1"/>
        <v>7.7651225774582902E-2</v>
      </c>
      <c r="J9" s="76">
        <f>分析係数表!G12</f>
        <v>0.13242034500958361</v>
      </c>
      <c r="K9" s="78">
        <f t="shared" si="2"/>
        <v>1.0282602107487339E-2</v>
      </c>
      <c r="L9" s="79"/>
      <c r="M9" s="80"/>
      <c r="N9" s="81">
        <f>分析係数表!H12</f>
        <v>8.227352078918887E-2</v>
      </c>
      <c r="O9" s="82">
        <f t="shared" si="3"/>
        <v>3.0066160162820146</v>
      </c>
      <c r="P9" s="76">
        <f>分析係数表!C12</f>
        <v>0.1131360576170346</v>
      </c>
      <c r="Q9" s="82">
        <f t="shared" si="4"/>
        <v>0.34015668285038103</v>
      </c>
      <c r="R9" s="83">
        <v>0.37967759874035784</v>
      </c>
      <c r="S9" s="84">
        <f t="shared" si="5"/>
        <v>0.45732882451494072</v>
      </c>
      <c r="T9" s="85">
        <f>分析係数表!F12</f>
        <v>0.36784355120975581</v>
      </c>
      <c r="U9" s="86">
        <f t="shared" si="6"/>
        <v>0.16822545888015902</v>
      </c>
      <c r="V9" s="87">
        <f>分析係数表!D12</f>
        <v>2.9306369621378371E-2</v>
      </c>
      <c r="W9" s="88">
        <f t="shared" si="7"/>
        <v>0</v>
      </c>
      <c r="X9" s="76">
        <f>分析係数表!E12</f>
        <v>2.9195255423761772E-2</v>
      </c>
      <c r="Y9" s="89">
        <f t="shared" si="8"/>
        <v>0</v>
      </c>
    </row>
    <row r="10" spans="1:25" x14ac:dyDescent="0.2">
      <c r="A10" s="6" t="s">
        <v>224</v>
      </c>
      <c r="B10" s="5" t="s">
        <v>28</v>
      </c>
      <c r="C10" s="90"/>
      <c r="D10" s="76">
        <f>投入係数表!AI10</f>
        <v>4.6723017457418341E-4</v>
      </c>
      <c r="E10" s="77">
        <f t="shared" si="9"/>
        <v>4.6723017457418338E-2</v>
      </c>
      <c r="F10" s="76">
        <f>分析係数表!C13</f>
        <v>0</v>
      </c>
      <c r="G10" s="77">
        <f t="shared" si="0"/>
        <v>0</v>
      </c>
      <c r="H10" s="77">
        <v>0</v>
      </c>
      <c r="I10" s="77">
        <f t="shared" si="1"/>
        <v>0</v>
      </c>
      <c r="J10" s="76">
        <f>分析係数表!G13</f>
        <v>0.24500370096225019</v>
      </c>
      <c r="K10" s="78">
        <f t="shared" si="2"/>
        <v>0</v>
      </c>
      <c r="L10" s="79"/>
      <c r="M10" s="80"/>
      <c r="N10" s="81">
        <f>分析係数表!H13</f>
        <v>1.2974842323943954E-2</v>
      </c>
      <c r="O10" s="82">
        <f t="shared" si="3"/>
        <v>0.47415460485592581</v>
      </c>
      <c r="P10" s="76">
        <f>分析係数表!C13</f>
        <v>0</v>
      </c>
      <c r="Q10" s="82">
        <f t="shared" si="4"/>
        <v>0</v>
      </c>
      <c r="R10" s="83">
        <v>0</v>
      </c>
      <c r="S10" s="84">
        <f t="shared" si="5"/>
        <v>0</v>
      </c>
      <c r="T10" s="85">
        <f>分析係数表!F13</f>
        <v>0.38341968911917096</v>
      </c>
      <c r="U10" s="86">
        <f t="shared" si="6"/>
        <v>0</v>
      </c>
      <c r="V10" s="87">
        <f>分析係数表!D13</f>
        <v>0.16062176165803108</v>
      </c>
      <c r="W10" s="88">
        <f t="shared" si="7"/>
        <v>0</v>
      </c>
      <c r="X10" s="76">
        <f>分析係数表!E13</f>
        <v>0.14729829755736493</v>
      </c>
      <c r="Y10" s="89">
        <f t="shared" si="8"/>
        <v>0</v>
      </c>
    </row>
    <row r="11" spans="1:25" x14ac:dyDescent="0.2">
      <c r="A11" s="6" t="s">
        <v>225</v>
      </c>
      <c r="B11" s="5" t="s">
        <v>268</v>
      </c>
      <c r="C11" s="90"/>
      <c r="D11" s="76">
        <f>投入係数表!AI11</f>
        <v>6.5412224440385674E-3</v>
      </c>
      <c r="E11" s="77">
        <f t="shared" si="9"/>
        <v>0.65412224440385669</v>
      </c>
      <c r="F11" s="76">
        <f>分析係数表!C14</f>
        <v>0.20006209251785156</v>
      </c>
      <c r="G11" s="77">
        <f t="shared" si="0"/>
        <v>0.13086506497790909</v>
      </c>
      <c r="H11" s="77">
        <v>0.27833466173827009</v>
      </c>
      <c r="I11" s="77">
        <f t="shared" si="1"/>
        <v>0.27833466173827009</v>
      </c>
      <c r="J11" s="76">
        <f>分析係数表!G14</f>
        <v>0.15826840914802714</v>
      </c>
      <c r="K11" s="78">
        <f t="shared" si="2"/>
        <v>4.4051584124070266E-2</v>
      </c>
      <c r="L11" s="79"/>
      <c r="M11" s="80"/>
      <c r="N11" s="81">
        <f>分析係数表!H14</f>
        <v>1.0573936697365637E-3</v>
      </c>
      <c r="O11" s="82">
        <f t="shared" si="3"/>
        <v>3.8641554566398555E-2</v>
      </c>
      <c r="P11" s="76">
        <f>分析係数表!C14</f>
        <v>0.20006209251785156</v>
      </c>
      <c r="Q11" s="82">
        <f t="shared" si="4"/>
        <v>7.7307102646964375E-3</v>
      </c>
      <c r="R11" s="83">
        <v>3.6948419097758901E-2</v>
      </c>
      <c r="S11" s="84">
        <f t="shared" si="5"/>
        <v>0.31528308083602902</v>
      </c>
      <c r="T11" s="85">
        <f>分析係数表!F14</f>
        <v>0.29957275697411412</v>
      </c>
      <c r="U11" s="86">
        <f t="shared" si="6"/>
        <v>9.4450221753341695E-2</v>
      </c>
      <c r="V11" s="87">
        <f>分析係数表!D14</f>
        <v>3.9017341040462429E-2</v>
      </c>
      <c r="W11" s="88">
        <f t="shared" si="7"/>
        <v>0</v>
      </c>
      <c r="X11" s="76">
        <f>分析係数表!E14</f>
        <v>4.0148278461925105E-2</v>
      </c>
      <c r="Y11" s="89">
        <f t="shared" si="8"/>
        <v>0</v>
      </c>
    </row>
    <row r="12" spans="1:25" x14ac:dyDescent="0.2">
      <c r="A12" s="6" t="s">
        <v>226</v>
      </c>
      <c r="B12" s="5" t="s">
        <v>29</v>
      </c>
      <c r="C12" s="90"/>
      <c r="D12" s="76">
        <f>投入係数表!AI12</f>
        <v>6.8385507369494117E-3</v>
      </c>
      <c r="E12" s="77">
        <f t="shared" si="9"/>
        <v>0.68385507369494114</v>
      </c>
      <c r="F12" s="76">
        <f>分析係数表!C15</f>
        <v>0</v>
      </c>
      <c r="G12" s="77">
        <f t="shared" si="0"/>
        <v>0</v>
      </c>
      <c r="H12" s="77">
        <v>0</v>
      </c>
      <c r="I12" s="77">
        <f t="shared" si="1"/>
        <v>0</v>
      </c>
      <c r="J12" s="76">
        <f>分析係数表!G15</f>
        <v>9.5606557377049178E-2</v>
      </c>
      <c r="K12" s="78">
        <f t="shared" si="2"/>
        <v>0</v>
      </c>
      <c r="L12" s="79"/>
      <c r="M12" s="80"/>
      <c r="N12" s="81">
        <f>分析係数表!H15</f>
        <v>7.5634747199980097E-3</v>
      </c>
      <c r="O12" s="82">
        <f t="shared" si="3"/>
        <v>0.27640076678082731</v>
      </c>
      <c r="P12" s="76">
        <f>分析係数表!C15</f>
        <v>0</v>
      </c>
      <c r="Q12" s="82">
        <f t="shared" si="4"/>
        <v>0</v>
      </c>
      <c r="R12" s="83">
        <v>0</v>
      </c>
      <c r="S12" s="84">
        <f t="shared" si="5"/>
        <v>0</v>
      </c>
      <c r="T12" s="85">
        <f>分析係数表!F15</f>
        <v>0.30379508196721311</v>
      </c>
      <c r="U12" s="86">
        <f t="shared" si="6"/>
        <v>0</v>
      </c>
      <c r="V12" s="87">
        <f>分析係数表!D15</f>
        <v>1.4877049180327869E-2</v>
      </c>
      <c r="W12" s="88">
        <f t="shared" si="7"/>
        <v>0</v>
      </c>
      <c r="X12" s="76">
        <f>分析係数表!E15</f>
        <v>1.3844262295081967E-2</v>
      </c>
      <c r="Y12" s="89">
        <f t="shared" si="8"/>
        <v>0</v>
      </c>
    </row>
    <row r="13" spans="1:25" x14ac:dyDescent="0.2">
      <c r="A13" s="6" t="s">
        <v>227</v>
      </c>
      <c r="B13" s="5" t="s">
        <v>30</v>
      </c>
      <c r="C13" s="90"/>
      <c r="D13" s="76">
        <f>投入係数表!AI13</f>
        <v>3.1856602811876143E-3</v>
      </c>
      <c r="E13" s="77">
        <f t="shared" si="9"/>
        <v>0.31856602811876145</v>
      </c>
      <c r="F13" s="76">
        <f>分析係数表!C16</f>
        <v>4.6443435489973539E-2</v>
      </c>
      <c r="G13" s="77">
        <f t="shared" si="0"/>
        <v>1.4795300776230794E-2</v>
      </c>
      <c r="H13" s="77">
        <v>2.4863829879735334E-2</v>
      </c>
      <c r="I13" s="77">
        <f t="shared" si="1"/>
        <v>2.4863829879735334E-2</v>
      </c>
      <c r="J13" s="76">
        <f>分析係数表!G16</f>
        <v>3.3687125057683433E-2</v>
      </c>
      <c r="K13" s="78">
        <f t="shared" si="2"/>
        <v>8.3759094657161019E-4</v>
      </c>
      <c r="L13" s="79"/>
      <c r="M13" s="80"/>
      <c r="N13" s="81">
        <f>分析係数表!H16</f>
        <v>1.5193295709469685E-2</v>
      </c>
      <c r="O13" s="82">
        <f t="shared" si="3"/>
        <v>0.55522610169131104</v>
      </c>
      <c r="P13" s="76">
        <f>分析係数表!C16</f>
        <v>4.6443435489973539E-2</v>
      </c>
      <c r="Q13" s="82">
        <f t="shared" si="4"/>
        <v>2.5786607636249893E-2</v>
      </c>
      <c r="R13" s="83">
        <v>4.0925958690440696E-2</v>
      </c>
      <c r="S13" s="84">
        <f t="shared" si="5"/>
        <v>6.5789788570176033E-2</v>
      </c>
      <c r="T13" s="85">
        <f>分析係数表!F16</f>
        <v>0.28887863405629904</v>
      </c>
      <c r="U13" s="86">
        <f t="shared" si="6"/>
        <v>1.9005264257005168E-2</v>
      </c>
      <c r="V13" s="87">
        <f>分析係数表!D16</f>
        <v>0</v>
      </c>
      <c r="W13" s="88">
        <f t="shared" si="7"/>
        <v>0</v>
      </c>
      <c r="X13" s="76">
        <f>分析係数表!E16</f>
        <v>0</v>
      </c>
      <c r="Y13" s="89">
        <f t="shared" si="8"/>
        <v>0</v>
      </c>
    </row>
    <row r="14" spans="1:25" x14ac:dyDescent="0.2">
      <c r="A14" s="6" t="s">
        <v>2</v>
      </c>
      <c r="B14" s="5" t="s">
        <v>365</v>
      </c>
      <c r="C14" s="90"/>
      <c r="D14" s="76">
        <f>投入係数表!AI14</f>
        <v>3.2281357516034492E-3</v>
      </c>
      <c r="E14" s="77">
        <f t="shared" si="9"/>
        <v>0.32281357516034492</v>
      </c>
      <c r="F14" s="76">
        <f>分析係数表!C17</f>
        <v>4.6514856984171016E-2</v>
      </c>
      <c r="G14" s="77">
        <f t="shared" si="0"/>
        <v>1.5015627281132385E-2</v>
      </c>
      <c r="H14" s="77">
        <v>2.1234698808954924E-2</v>
      </c>
      <c r="I14" s="77">
        <f t="shared" si="1"/>
        <v>2.1234698808954924E-2</v>
      </c>
      <c r="J14" s="76">
        <f>分析係数表!G17</f>
        <v>0.21533442088091354</v>
      </c>
      <c r="K14" s="78">
        <f t="shared" si="2"/>
        <v>4.5725615706069325E-3</v>
      </c>
      <c r="L14" s="79"/>
      <c r="M14" s="80"/>
      <c r="N14" s="81">
        <f>分析係数表!H17</f>
        <v>2.6953171973677116E-3</v>
      </c>
      <c r="O14" s="82">
        <f t="shared" si="3"/>
        <v>9.8498080267290428E-2</v>
      </c>
      <c r="P14" s="76">
        <f>分析係数表!C17</f>
        <v>4.6514856984171016E-2</v>
      </c>
      <c r="Q14" s="82">
        <f t="shared" si="4"/>
        <v>4.5816241168484114E-3</v>
      </c>
      <c r="R14" s="83">
        <v>7.76565303783116E-3</v>
      </c>
      <c r="S14" s="84">
        <f t="shared" si="5"/>
        <v>2.9000351846786083E-2</v>
      </c>
      <c r="T14" s="85">
        <f>分析係数表!F17</f>
        <v>0.33325565136331858</v>
      </c>
      <c r="U14" s="86">
        <f t="shared" si="6"/>
        <v>9.6645311444661149E-3</v>
      </c>
      <c r="V14" s="87">
        <f>分析係数表!D17</f>
        <v>4.8240503379165696E-2</v>
      </c>
      <c r="W14" s="88">
        <f t="shared" si="7"/>
        <v>0</v>
      </c>
      <c r="X14" s="76">
        <f>分析係数表!E17</f>
        <v>4.8939641109298535E-2</v>
      </c>
      <c r="Y14" s="89">
        <f t="shared" si="8"/>
        <v>0</v>
      </c>
    </row>
    <row r="15" spans="1:25" x14ac:dyDescent="0.2">
      <c r="A15" s="6" t="s">
        <v>3</v>
      </c>
      <c r="B15" s="5" t="s">
        <v>31</v>
      </c>
      <c r="C15" s="90"/>
      <c r="D15" s="76">
        <f>投入係数表!AI15</f>
        <v>1.9113961687125685E-3</v>
      </c>
      <c r="E15" s="77">
        <f t="shared" si="9"/>
        <v>0.19113961687125686</v>
      </c>
      <c r="F15" s="76">
        <f>分析係数表!C18</f>
        <v>0.85217062328572779</v>
      </c>
      <c r="G15" s="77">
        <f t="shared" si="0"/>
        <v>0.16288356644377416</v>
      </c>
      <c r="H15" s="77">
        <v>0.24291944823001468</v>
      </c>
      <c r="I15" s="77">
        <f t="shared" si="1"/>
        <v>0.24291944823001468</v>
      </c>
      <c r="J15" s="76">
        <f>分析係数表!G18</f>
        <v>0.21571921623052903</v>
      </c>
      <c r="K15" s="78">
        <f t="shared" si="2"/>
        <v>5.2402392979331337E-2</v>
      </c>
      <c r="L15" s="79"/>
      <c r="M15" s="80"/>
      <c r="N15" s="81">
        <f>分析係数表!H18</f>
        <v>4.022242586841047E-4</v>
      </c>
      <c r="O15" s="82">
        <f t="shared" si="3"/>
        <v>1.4698944286041805E-2</v>
      </c>
      <c r="P15" s="76">
        <f>分析係数表!C18</f>
        <v>0.85217062328572779</v>
      </c>
      <c r="Q15" s="82">
        <f t="shared" si="4"/>
        <v>1.2526008513878433E-2</v>
      </c>
      <c r="R15" s="83">
        <v>3.1931760746280798E-2</v>
      </c>
      <c r="S15" s="84">
        <f t="shared" si="5"/>
        <v>0.2748512089762955</v>
      </c>
      <c r="T15" s="85">
        <f>分析係数表!F18</f>
        <v>0.45957889739047864</v>
      </c>
      <c r="U15" s="86">
        <f t="shared" si="6"/>
        <v>0.12631581556776592</v>
      </c>
      <c r="V15" s="87">
        <f>分析係数表!D18</f>
        <v>2.6460437172440239E-2</v>
      </c>
      <c r="W15" s="88">
        <f t="shared" si="7"/>
        <v>0</v>
      </c>
      <c r="X15" s="76">
        <f>分析係数表!E18</f>
        <v>2.8487427183579554E-2</v>
      </c>
      <c r="Y15" s="89">
        <f t="shared" si="8"/>
        <v>0</v>
      </c>
    </row>
    <row r="16" spans="1:25" x14ac:dyDescent="0.2">
      <c r="A16" s="6" t="s">
        <v>4</v>
      </c>
      <c r="B16" s="5" t="s">
        <v>32</v>
      </c>
      <c r="C16" s="90"/>
      <c r="D16" s="76">
        <f>投入係数表!AI16</f>
        <v>0</v>
      </c>
      <c r="E16" s="77">
        <f t="shared" si="9"/>
        <v>0</v>
      </c>
      <c r="F16" s="76">
        <f>分析係数表!C19</f>
        <v>5.907451152740395E-2</v>
      </c>
      <c r="G16" s="77">
        <f t="shared" si="0"/>
        <v>0</v>
      </c>
      <c r="H16" s="77">
        <v>1.5808588061013255E-3</v>
      </c>
      <c r="I16" s="77">
        <f t="shared" si="1"/>
        <v>1.5808588061013255E-3</v>
      </c>
      <c r="J16" s="76">
        <f>分析係数表!G19</f>
        <v>5.7619514930604236E-2</v>
      </c>
      <c r="K16" s="78">
        <f t="shared" si="2"/>
        <v>9.1088317581332508E-5</v>
      </c>
      <c r="L16" s="79"/>
      <c r="M16" s="80"/>
      <c r="N16" s="81">
        <f>分析係数表!H19</f>
        <v>-1.036660460526043E-4</v>
      </c>
      <c r="O16" s="82">
        <f t="shared" si="3"/>
        <v>-3.7883877025880939E-3</v>
      </c>
      <c r="P16" s="76">
        <f>分析係数表!C19</f>
        <v>5.907451152740395E-2</v>
      </c>
      <c r="Q16" s="82">
        <f t="shared" si="4"/>
        <v>-2.2379715300681571E-4</v>
      </c>
      <c r="R16" s="83">
        <v>5.5874919488914604E-4</v>
      </c>
      <c r="S16" s="84">
        <f t="shared" si="5"/>
        <v>2.1396080009904715E-3</v>
      </c>
      <c r="T16" s="85">
        <f>分析係数表!F19</f>
        <v>0.24001121547735876</v>
      </c>
      <c r="U16" s="86">
        <f t="shared" si="6"/>
        <v>5.1352991696280493E-4</v>
      </c>
      <c r="V16" s="87">
        <f>分析係数表!D19</f>
        <v>1.0654703490817327E-2</v>
      </c>
      <c r="W16" s="88">
        <f t="shared" si="7"/>
        <v>0</v>
      </c>
      <c r="X16" s="76">
        <f>分析係数表!E19</f>
        <v>1.044441329034067E-2</v>
      </c>
      <c r="Y16" s="89">
        <f t="shared" si="8"/>
        <v>0</v>
      </c>
    </row>
    <row r="17" spans="1:25" x14ac:dyDescent="0.2">
      <c r="A17" s="6" t="s">
        <v>5</v>
      </c>
      <c r="B17" s="5" t="s">
        <v>33</v>
      </c>
      <c r="C17" s="90"/>
      <c r="D17" s="76">
        <f>投入係数表!AI17</f>
        <v>8.495094083166971E-5</v>
      </c>
      <c r="E17" s="77">
        <f t="shared" si="9"/>
        <v>8.4950940831669715E-3</v>
      </c>
      <c r="F17" s="76">
        <f>分析係数表!C20</f>
        <v>0.1238117647058824</v>
      </c>
      <c r="G17" s="77">
        <f t="shared" si="0"/>
        <v>1.0517925897794028E-3</v>
      </c>
      <c r="H17" s="77">
        <v>3.3626846989856921E-3</v>
      </c>
      <c r="I17" s="77">
        <f t="shared" si="1"/>
        <v>3.3626846989856921E-3</v>
      </c>
      <c r="J17" s="76">
        <f>分析係数表!G20</f>
        <v>0.1000078622533218</v>
      </c>
      <c r="K17" s="78">
        <f t="shared" si="2"/>
        <v>3.3629490817751399E-4</v>
      </c>
      <c r="L17" s="79"/>
      <c r="M17" s="80"/>
      <c r="N17" s="81">
        <f>分析係数表!H20</f>
        <v>5.0174366289460479E-4</v>
      </c>
      <c r="O17" s="82">
        <f t="shared" si="3"/>
        <v>1.8335796480526374E-2</v>
      </c>
      <c r="P17" s="76">
        <f>分析係数表!C20</f>
        <v>0.1238117647058824</v>
      </c>
      <c r="Q17" s="82">
        <f t="shared" si="4"/>
        <v>2.2701873195418781E-3</v>
      </c>
      <c r="R17" s="83">
        <v>4.1839627458702547E-3</v>
      </c>
      <c r="S17" s="84">
        <f t="shared" si="5"/>
        <v>7.5466474448559473E-3</v>
      </c>
      <c r="T17" s="85">
        <f>分析係数表!F20</f>
        <v>0.22289488167308752</v>
      </c>
      <c r="U17" s="86">
        <f t="shared" si="6"/>
        <v>1.6821090892496747E-3</v>
      </c>
      <c r="V17" s="87">
        <f>分析係数表!D20</f>
        <v>1.3129963047409387E-2</v>
      </c>
      <c r="W17" s="88">
        <f t="shared" si="7"/>
        <v>0</v>
      </c>
      <c r="X17" s="76">
        <f>分析係数表!E20</f>
        <v>1.4466546112115732E-2</v>
      </c>
      <c r="Y17" s="89">
        <f t="shared" si="8"/>
        <v>0</v>
      </c>
    </row>
    <row r="18" spans="1:25" x14ac:dyDescent="0.2">
      <c r="A18" s="6" t="s">
        <v>6</v>
      </c>
      <c r="B18" s="5" t="s">
        <v>34</v>
      </c>
      <c r="C18" s="90"/>
      <c r="D18" s="76">
        <f>投入係数表!AI18</f>
        <v>1.6990188166333942E-4</v>
      </c>
      <c r="E18" s="77">
        <f t="shared" si="9"/>
        <v>1.6990188166333943E-2</v>
      </c>
      <c r="F18" s="76">
        <f>分析係数表!C21</f>
        <v>0.10123797610317908</v>
      </c>
      <c r="G18" s="77">
        <f t="shared" si="0"/>
        <v>1.7200522635718318E-3</v>
      </c>
      <c r="H18" s="77">
        <v>1.0688134705461667E-2</v>
      </c>
      <c r="I18" s="77">
        <f t="shared" si="1"/>
        <v>1.0688134705461667E-2</v>
      </c>
      <c r="J18" s="76">
        <f>分析係数表!G21</f>
        <v>0.28509532062391679</v>
      </c>
      <c r="K18" s="78">
        <f t="shared" si="2"/>
        <v>3.0471371907252061E-3</v>
      </c>
      <c r="L18" s="79"/>
      <c r="M18" s="80"/>
      <c r="N18" s="81">
        <f>分析係数表!H21</f>
        <v>8.3762165210504269E-4</v>
      </c>
      <c r="O18" s="82">
        <f t="shared" si="3"/>
        <v>3.0610172636911796E-2</v>
      </c>
      <c r="P18" s="76">
        <f>分析係数表!C21</f>
        <v>0.10123797610317908</v>
      </c>
      <c r="Q18" s="82">
        <f t="shared" si="4"/>
        <v>3.0989119259298625E-3</v>
      </c>
      <c r="R18" s="83">
        <v>7.0791324291226698E-3</v>
      </c>
      <c r="S18" s="84">
        <f t="shared" si="5"/>
        <v>1.7767267134584337E-2</v>
      </c>
      <c r="T18" s="85">
        <f>分析係数表!F21</f>
        <v>0.42576545349508954</v>
      </c>
      <c r="U18" s="86">
        <f t="shared" si="6"/>
        <v>7.5646885489246999E-3</v>
      </c>
      <c r="V18" s="87">
        <f>分析係数表!D21</f>
        <v>4.8757943385326401E-2</v>
      </c>
      <c r="W18" s="88">
        <f t="shared" si="7"/>
        <v>0</v>
      </c>
      <c r="X18" s="76">
        <f>分析係数表!E21</f>
        <v>4.2345465049104566E-2</v>
      </c>
      <c r="Y18" s="89">
        <f t="shared" si="8"/>
        <v>0</v>
      </c>
    </row>
    <row r="19" spans="1:25" x14ac:dyDescent="0.2">
      <c r="A19" s="6" t="s">
        <v>7</v>
      </c>
      <c r="B19" s="5" t="s">
        <v>269</v>
      </c>
      <c r="C19" s="90"/>
      <c r="D19" s="76">
        <f>投入係数表!AI19</f>
        <v>0</v>
      </c>
      <c r="E19" s="77">
        <f t="shared" si="9"/>
        <v>0</v>
      </c>
      <c r="F19" s="76">
        <f>分析係数表!C22</f>
        <v>0.18558159091777837</v>
      </c>
      <c r="G19" s="77">
        <f t="shared" si="0"/>
        <v>0</v>
      </c>
      <c r="H19" s="77">
        <v>7.3564208329888799E-3</v>
      </c>
      <c r="I19" s="77">
        <f t="shared" si="1"/>
        <v>7.3564208329888799E-3</v>
      </c>
      <c r="J19" s="76">
        <f>分析係数表!G22</f>
        <v>0.19466002478672587</v>
      </c>
      <c r="K19" s="78">
        <f t="shared" si="2"/>
        <v>1.4320010616912019E-3</v>
      </c>
      <c r="L19" s="79"/>
      <c r="M19" s="80"/>
      <c r="N19" s="81">
        <f>分析係数表!H22</f>
        <v>4.1466418421041717E-5</v>
      </c>
      <c r="O19" s="82">
        <f t="shared" si="3"/>
        <v>1.5153550810352375E-3</v>
      </c>
      <c r="P19" s="76">
        <f>分析係数表!C22</f>
        <v>0.18558159091777837</v>
      </c>
      <c r="Q19" s="82">
        <f t="shared" si="4"/>
        <v>2.8122200674385832E-4</v>
      </c>
      <c r="R19" s="83">
        <v>2.5659386074535612E-3</v>
      </c>
      <c r="S19" s="84">
        <f t="shared" si="5"/>
        <v>9.9223594404424416E-3</v>
      </c>
      <c r="T19" s="85">
        <f>分析係数表!F22</f>
        <v>0.41305594660826944</v>
      </c>
      <c r="U19" s="86">
        <f t="shared" si="6"/>
        <v>4.0984895712594515E-3</v>
      </c>
      <c r="V19" s="87">
        <f>分析係数表!D22</f>
        <v>3.1055601679721812E-2</v>
      </c>
      <c r="W19" s="88">
        <f t="shared" si="7"/>
        <v>0</v>
      </c>
      <c r="X19" s="76">
        <f>分析係数表!E22</f>
        <v>3.3855138031581015E-2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0.21585006253480496</v>
      </c>
      <c r="K20" s="78">
        <f t="shared" si="2"/>
        <v>0</v>
      </c>
      <c r="L20" s="79"/>
      <c r="M20" s="80"/>
      <c r="N20" s="81">
        <f>分析係数表!H23</f>
        <v>2.487985105262503E-5</v>
      </c>
      <c r="O20" s="82">
        <f t="shared" si="3"/>
        <v>9.0921304862114246E-4</v>
      </c>
      <c r="P20" s="76">
        <f>分析係数表!C23</f>
        <v>0</v>
      </c>
      <c r="Q20" s="82">
        <f t="shared" si="4"/>
        <v>0</v>
      </c>
      <c r="R20" s="83">
        <v>0</v>
      </c>
      <c r="S20" s="84">
        <f t="shared" si="5"/>
        <v>0</v>
      </c>
      <c r="T20" s="85">
        <f>分析係数表!F23</f>
        <v>0.4411214270716366</v>
      </c>
      <c r="U20" s="86">
        <f t="shared" si="6"/>
        <v>0</v>
      </c>
      <c r="V20" s="87">
        <f>分析係数表!D23</f>
        <v>2.1453546225545239E-3</v>
      </c>
      <c r="W20" s="88">
        <f t="shared" si="7"/>
        <v>0</v>
      </c>
      <c r="X20" s="76">
        <f>分析係数表!E23</f>
        <v>1.9627712504222241E-3</v>
      </c>
      <c r="Y20" s="89">
        <f t="shared" si="8"/>
        <v>0</v>
      </c>
    </row>
    <row r="21" spans="1:25" x14ac:dyDescent="0.2">
      <c r="A21" s="6" t="s">
        <v>9</v>
      </c>
      <c r="B21" s="5" t="s">
        <v>271</v>
      </c>
      <c r="C21" s="90"/>
      <c r="D21" s="76">
        <f>投入係数表!AI21</f>
        <v>0</v>
      </c>
      <c r="E21" s="77">
        <f t="shared" si="9"/>
        <v>0</v>
      </c>
      <c r="F21" s="76">
        <f>分析係数表!C24</f>
        <v>0.34092150792205422</v>
      </c>
      <c r="G21" s="77">
        <f t="shared" si="0"/>
        <v>0</v>
      </c>
      <c r="H21" s="77">
        <v>7.396860174064661E-3</v>
      </c>
      <c r="I21" s="77">
        <f t="shared" si="1"/>
        <v>7.396860174064661E-3</v>
      </c>
      <c r="J21" s="76">
        <f>分析係数表!G24</f>
        <v>0.20813165537270087</v>
      </c>
      <c r="K21" s="78">
        <f t="shared" si="2"/>
        <v>1.5395207525884822E-3</v>
      </c>
      <c r="L21" s="79"/>
      <c r="M21" s="80"/>
      <c r="N21" s="81">
        <f>分析係数表!H24</f>
        <v>3.0270485447360455E-4</v>
      </c>
      <c r="O21" s="82">
        <f t="shared" si="3"/>
        <v>1.1062092091557233E-2</v>
      </c>
      <c r="P21" s="76">
        <f>分析係数表!C24</f>
        <v>0.34092150792205422</v>
      </c>
      <c r="Q21" s="82">
        <f t="shared" si="4"/>
        <v>3.7713051166263227E-3</v>
      </c>
      <c r="R21" s="83">
        <v>1.2835598365038819E-2</v>
      </c>
      <c r="S21" s="84">
        <f t="shared" si="5"/>
        <v>2.0232458539103479E-2</v>
      </c>
      <c r="T21" s="85">
        <f>分析係数表!F24</f>
        <v>0.39206195546950628</v>
      </c>
      <c r="U21" s="86">
        <f t="shared" si="6"/>
        <v>7.9323772587966204E-3</v>
      </c>
      <c r="V21" s="87">
        <f>分析係数表!D24</f>
        <v>1.5811552113585026E-2</v>
      </c>
      <c r="W21" s="88">
        <f t="shared" si="7"/>
        <v>0</v>
      </c>
      <c r="X21" s="76">
        <f>分析係数表!E24</f>
        <v>1.5166182639561149E-2</v>
      </c>
      <c r="Y21" s="89">
        <f t="shared" si="8"/>
        <v>0</v>
      </c>
    </row>
    <row r="22" spans="1:25" x14ac:dyDescent="0.2">
      <c r="A22" s="6" t="s">
        <v>10</v>
      </c>
      <c r="B22" s="5" t="s">
        <v>272</v>
      </c>
      <c r="C22" s="90"/>
      <c r="D22" s="76">
        <f>投入係数表!AI22</f>
        <v>1.2742641124750458E-3</v>
      </c>
      <c r="E22" s="77">
        <f t="shared" si="9"/>
        <v>0.12742641124750459</v>
      </c>
      <c r="F22" s="76">
        <f>分析係数表!C25</f>
        <v>1.146867511126326E-2</v>
      </c>
      <c r="G22" s="77">
        <f t="shared" si="0"/>
        <v>1.4614121111918526E-3</v>
      </c>
      <c r="H22" s="77">
        <v>1.9285196332622832E-3</v>
      </c>
      <c r="I22" s="77">
        <f t="shared" si="1"/>
        <v>1.9285196332622832E-3</v>
      </c>
      <c r="J22" s="76">
        <f>分析係数表!G25</f>
        <v>0.19668246445497631</v>
      </c>
      <c r="K22" s="78">
        <f t="shared" si="2"/>
        <v>3.7930599421983295E-4</v>
      </c>
      <c r="L22" s="79"/>
      <c r="M22" s="80"/>
      <c r="N22" s="81">
        <f>分析係数表!H25</f>
        <v>4.6442388631566723E-4</v>
      </c>
      <c r="O22" s="82">
        <f t="shared" si="3"/>
        <v>1.6971976907594659E-2</v>
      </c>
      <c r="P22" s="76">
        <f>分析係数表!C25</f>
        <v>1.146867511126326E-2</v>
      </c>
      <c r="Q22" s="82">
        <f t="shared" si="4"/>
        <v>1.9464608914906566E-4</v>
      </c>
      <c r="R22" s="83">
        <v>4.6316776830505088E-4</v>
      </c>
      <c r="S22" s="84">
        <f t="shared" si="5"/>
        <v>2.3916874015673341E-3</v>
      </c>
      <c r="T22" s="85">
        <f>分析係数表!F25</f>
        <v>0.34834123222748814</v>
      </c>
      <c r="U22" s="86">
        <f t="shared" si="6"/>
        <v>8.3312333656492443E-4</v>
      </c>
      <c r="V22" s="87">
        <f>分析係数表!D25</f>
        <v>9.4786729857819912E-3</v>
      </c>
      <c r="W22" s="88">
        <f t="shared" si="7"/>
        <v>0</v>
      </c>
      <c r="X22" s="76">
        <f>分析係数表!E25</f>
        <v>8.2938388625592423E-3</v>
      </c>
      <c r="Y22" s="89">
        <f t="shared" si="8"/>
        <v>0</v>
      </c>
    </row>
    <row r="23" spans="1:25" x14ac:dyDescent="0.2">
      <c r="A23" s="6" t="s">
        <v>11</v>
      </c>
      <c r="B23" s="5" t="s">
        <v>35</v>
      </c>
      <c r="C23" s="90"/>
      <c r="D23" s="76">
        <f>投入係数表!AI23</f>
        <v>5.5218111540585317E-4</v>
      </c>
      <c r="E23" s="77">
        <f t="shared" si="9"/>
        <v>5.521811154058532E-2</v>
      </c>
      <c r="F23" s="76">
        <f>分析係数表!C26</f>
        <v>9.1946569835300251E-2</v>
      </c>
      <c r="G23" s="77">
        <f t="shared" si="0"/>
        <v>5.077115948939827E-3</v>
      </c>
      <c r="H23" s="77">
        <v>7.5693419052330832E-3</v>
      </c>
      <c r="I23" s="77">
        <f t="shared" si="1"/>
        <v>7.5693419052330832E-3</v>
      </c>
      <c r="J23" s="76">
        <f>分析係数表!G26</f>
        <v>0.19627813403747013</v>
      </c>
      <c r="K23" s="78">
        <f t="shared" si="2"/>
        <v>1.4856963050507786E-3</v>
      </c>
      <c r="L23" s="79"/>
      <c r="M23" s="80"/>
      <c r="N23" s="81">
        <f>分析係数表!H26</f>
        <v>9.5289829531553863E-3</v>
      </c>
      <c r="O23" s="82">
        <f t="shared" si="3"/>
        <v>0.34822859762189756</v>
      </c>
      <c r="P23" s="76">
        <f>分析係数表!C26</f>
        <v>9.1946569835300251E-2</v>
      </c>
      <c r="Q23" s="82">
        <f t="shared" si="4"/>
        <v>3.2018425069890478E-2</v>
      </c>
      <c r="R23" s="83">
        <v>3.3423503279525389E-2</v>
      </c>
      <c r="S23" s="84">
        <f t="shared" si="5"/>
        <v>4.0992845184758472E-2</v>
      </c>
      <c r="T23" s="85">
        <f>分析係数表!F26</f>
        <v>0.33471645919778698</v>
      </c>
      <c r="U23" s="86">
        <f t="shared" si="6"/>
        <v>1.3720979992685407E-2</v>
      </c>
      <c r="V23" s="87">
        <f>分析係数表!D26</f>
        <v>6.9910725512385266E-2</v>
      </c>
      <c r="W23" s="88">
        <f t="shared" si="7"/>
        <v>0</v>
      </c>
      <c r="X23" s="76">
        <f>分析係数表!E26</f>
        <v>7.6323399974852255E-2</v>
      </c>
      <c r="Y23" s="89">
        <f t="shared" si="8"/>
        <v>0</v>
      </c>
    </row>
    <row r="24" spans="1:25" x14ac:dyDescent="0.2">
      <c r="A24" s="6" t="s">
        <v>12</v>
      </c>
      <c r="B24" s="5" t="s">
        <v>366</v>
      </c>
      <c r="C24" s="90"/>
      <c r="D24" s="76">
        <f>投入係数表!AI24</f>
        <v>8.495094083166971E-5</v>
      </c>
      <c r="E24" s="77">
        <f t="shared" si="9"/>
        <v>8.4950940831669715E-3</v>
      </c>
      <c r="F24" s="76">
        <f>分析係数表!C27</f>
        <v>2.4623475974181241E-2</v>
      </c>
      <c r="G24" s="77">
        <f t="shared" si="0"/>
        <v>2.0917874505527114E-4</v>
      </c>
      <c r="H24" s="77">
        <v>3.682100826354491E-4</v>
      </c>
      <c r="I24" s="77">
        <f t="shared" si="1"/>
        <v>3.682100826354491E-4</v>
      </c>
      <c r="J24" s="76">
        <f>分析係数表!G27</f>
        <v>0.16949152542372881</v>
      </c>
      <c r="K24" s="78">
        <f t="shared" si="2"/>
        <v>6.2408488582279509E-5</v>
      </c>
      <c r="L24" s="79"/>
      <c r="M24" s="80"/>
      <c r="N24" s="81">
        <f>分析係数表!H27</f>
        <v>1.0092926243681554E-2</v>
      </c>
      <c r="O24" s="82">
        <f t="shared" si="3"/>
        <v>0.36883742672397679</v>
      </c>
      <c r="P24" s="76">
        <f>分析係数表!C27</f>
        <v>2.4623475974181241E-2</v>
      </c>
      <c r="Q24" s="82">
        <f t="shared" si="4"/>
        <v>9.0820595153166764E-3</v>
      </c>
      <c r="R24" s="83">
        <v>9.1766152897604751E-3</v>
      </c>
      <c r="S24" s="84">
        <f t="shared" si="5"/>
        <v>9.5448253723959247E-3</v>
      </c>
      <c r="T24" s="85">
        <f>分析係数表!F27</f>
        <v>0.31826741996233521</v>
      </c>
      <c r="U24" s="86">
        <f t="shared" si="6"/>
        <v>3.0378069452634865E-3</v>
      </c>
      <c r="V24" s="87">
        <f>分析係数表!D27</f>
        <v>0</v>
      </c>
      <c r="W24" s="88">
        <f t="shared" si="7"/>
        <v>0</v>
      </c>
      <c r="X24" s="76">
        <f>分析係数表!E27</f>
        <v>0</v>
      </c>
      <c r="Y24" s="89">
        <f t="shared" si="8"/>
        <v>0</v>
      </c>
    </row>
    <row r="25" spans="1:25" x14ac:dyDescent="0.2">
      <c r="A25" s="6" t="s">
        <v>13</v>
      </c>
      <c r="B25" s="5" t="s">
        <v>192</v>
      </c>
      <c r="C25" s="90"/>
      <c r="D25" s="76">
        <f>投入係数表!AI25</f>
        <v>8.495094083166971E-5</v>
      </c>
      <c r="E25" s="77">
        <f t="shared" si="9"/>
        <v>8.4950940831669715E-3</v>
      </c>
      <c r="F25" s="76">
        <f>分析係数表!C28</f>
        <v>0.10144304574762053</v>
      </c>
      <c r="G25" s="77">
        <f t="shared" si="0"/>
        <v>8.6176821770904757E-4</v>
      </c>
      <c r="H25" s="77">
        <v>9.1465165411238059E-3</v>
      </c>
      <c r="I25" s="77">
        <f t="shared" si="1"/>
        <v>9.1465165411238059E-3</v>
      </c>
      <c r="J25" s="76">
        <f>分析係数表!G28</f>
        <v>0.12483493265252223</v>
      </c>
      <c r="K25" s="78">
        <f t="shared" si="2"/>
        <v>1.1418047764163708E-3</v>
      </c>
      <c r="L25" s="79"/>
      <c r="M25" s="80"/>
      <c r="N25" s="81">
        <f>分析係数表!H28</f>
        <v>1.8805020753942421E-2</v>
      </c>
      <c r="O25" s="82">
        <f t="shared" si="3"/>
        <v>0.68721352924948031</v>
      </c>
      <c r="P25" s="76">
        <f>分析係数表!C28</f>
        <v>0.10144304574762053</v>
      </c>
      <c r="Q25" s="82">
        <f t="shared" si="4"/>
        <v>6.9713033486038786E-2</v>
      </c>
      <c r="R25" s="83">
        <v>7.5863218839527916E-2</v>
      </c>
      <c r="S25" s="84">
        <f t="shared" si="5"/>
        <v>8.5009735380651721E-2</v>
      </c>
      <c r="T25" s="85">
        <f>分析係数表!F28</f>
        <v>0.21348710273791707</v>
      </c>
      <c r="U25" s="86">
        <f t="shared" si="6"/>
        <v>1.8148482110932337E-2</v>
      </c>
      <c r="V25" s="87">
        <f>分析係数表!D28</f>
        <v>3.8647768289462099E-2</v>
      </c>
      <c r="W25" s="88">
        <f t="shared" si="7"/>
        <v>0</v>
      </c>
      <c r="X25" s="76">
        <f>分析係数表!E28</f>
        <v>3.9440091557355401E-2</v>
      </c>
      <c r="Y25" s="89">
        <f t="shared" si="8"/>
        <v>0</v>
      </c>
    </row>
    <row r="26" spans="1:25" x14ac:dyDescent="0.2">
      <c r="A26" s="6" t="s">
        <v>14</v>
      </c>
      <c r="B26" s="5" t="s">
        <v>50</v>
      </c>
      <c r="C26" s="90"/>
      <c r="D26" s="76">
        <f>投入係数表!AI26</f>
        <v>1.626810516926475E-2</v>
      </c>
      <c r="E26" s="77">
        <f t="shared" si="9"/>
        <v>1.626810516926475</v>
      </c>
      <c r="F26" s="76">
        <f>分析係数表!C29</f>
        <v>0.10401376146788988</v>
      </c>
      <c r="G26" s="77">
        <f t="shared" si="0"/>
        <v>0.169210681061045</v>
      </c>
      <c r="H26" s="77">
        <v>0.181400205624935</v>
      </c>
      <c r="I26" s="77">
        <f t="shared" si="1"/>
        <v>0.181400205624935</v>
      </c>
      <c r="J26" s="76">
        <f>分析係数表!G29</f>
        <v>0.26193840067815766</v>
      </c>
      <c r="K26" s="78">
        <f t="shared" si="2"/>
        <v>4.751567974408441E-2</v>
      </c>
      <c r="L26" s="79"/>
      <c r="M26" s="80"/>
      <c r="N26" s="81">
        <f>分析係数表!H29</f>
        <v>9.1640784710502205E-3</v>
      </c>
      <c r="O26" s="82">
        <f t="shared" si="3"/>
        <v>0.33489347290878752</v>
      </c>
      <c r="P26" s="76">
        <f>分析係数表!C29</f>
        <v>0.10401376146788988</v>
      </c>
      <c r="Q26" s="82">
        <f t="shared" si="4"/>
        <v>3.4833529808287862E-2</v>
      </c>
      <c r="R26" s="83">
        <v>4.8329197426430173E-2</v>
      </c>
      <c r="S26" s="84">
        <f t="shared" si="5"/>
        <v>0.22972940305136519</v>
      </c>
      <c r="T26" s="85">
        <f>分析係数表!F29</f>
        <v>0.46764622774795139</v>
      </c>
      <c r="U26" s="86">
        <f t="shared" si="6"/>
        <v>0.10743208873975965</v>
      </c>
      <c r="V26" s="87">
        <f>分析係数表!D29</f>
        <v>9.155128567391918E-2</v>
      </c>
      <c r="W26" s="88">
        <f t="shared" si="7"/>
        <v>0</v>
      </c>
      <c r="X26" s="76">
        <f>分析係数表!E29</f>
        <v>6.8946029951963833E-2</v>
      </c>
      <c r="Y26" s="89">
        <f t="shared" si="8"/>
        <v>0</v>
      </c>
    </row>
    <row r="27" spans="1:25" x14ac:dyDescent="0.2">
      <c r="A27" s="6" t="s">
        <v>15</v>
      </c>
      <c r="B27" s="5" t="s">
        <v>36</v>
      </c>
      <c r="C27" s="90"/>
      <c r="D27" s="76">
        <f>投入係数表!AI27</f>
        <v>6.0315167990485493E-3</v>
      </c>
      <c r="E27" s="77">
        <f t="shared" si="9"/>
        <v>0.60315167990485496</v>
      </c>
      <c r="F27" s="76">
        <f>分析係数表!C30</f>
        <v>1</v>
      </c>
      <c r="G27" s="77">
        <f t="shared" si="0"/>
        <v>0.60315167990485496</v>
      </c>
      <c r="H27" s="77">
        <v>0.68875308655183654</v>
      </c>
      <c r="I27" s="77">
        <f t="shared" si="1"/>
        <v>0.68875308655183654</v>
      </c>
      <c r="J27" s="76">
        <f>分析係数表!G30</f>
        <v>0.34450655250415957</v>
      </c>
      <c r="K27" s="78">
        <f t="shared" si="2"/>
        <v>0.23727995137457222</v>
      </c>
      <c r="L27" s="79"/>
      <c r="M27" s="80"/>
      <c r="N27" s="81">
        <f>分析係数表!H30</f>
        <v>0</v>
      </c>
      <c r="O27" s="82">
        <f t="shared" si="3"/>
        <v>0</v>
      </c>
      <c r="P27" s="76">
        <f>分析係数表!C30</f>
        <v>1</v>
      </c>
      <c r="Q27" s="82">
        <f t="shared" si="4"/>
        <v>0</v>
      </c>
      <c r="R27" s="83">
        <v>0.13818042965657978</v>
      </c>
      <c r="S27" s="84">
        <f t="shared" si="5"/>
        <v>0.82693351620841637</v>
      </c>
      <c r="T27" s="85">
        <f>分析係数表!F30</f>
        <v>0.44048531528668372</v>
      </c>
      <c r="U27" s="86">
        <f t="shared" si="6"/>
        <v>0.36425207060819026</v>
      </c>
      <c r="V27" s="87">
        <f>分析係数表!D30</f>
        <v>7.9190891925744522E-2</v>
      </c>
      <c r="W27" s="88">
        <f t="shared" si="7"/>
        <v>0</v>
      </c>
      <c r="X27" s="76">
        <f>分析係数表!E30</f>
        <v>6.0327905628984317E-2</v>
      </c>
      <c r="Y27" s="89">
        <f t="shared" si="8"/>
        <v>0</v>
      </c>
    </row>
    <row r="28" spans="1:25" x14ac:dyDescent="0.2">
      <c r="A28" s="6" t="s">
        <v>16</v>
      </c>
      <c r="B28" s="5" t="s">
        <v>193</v>
      </c>
      <c r="C28" s="90"/>
      <c r="D28" s="76">
        <f>投入係数表!AI28</f>
        <v>2.1620014441659941E-2</v>
      </c>
      <c r="E28" s="77">
        <f t="shared" si="9"/>
        <v>2.1620014441659943</v>
      </c>
      <c r="F28" s="76">
        <f>分析係数表!C31</f>
        <v>0.93997640825324391</v>
      </c>
      <c r="G28" s="77">
        <f t="shared" si="0"/>
        <v>2.0322303521254774</v>
      </c>
      <c r="H28" s="77">
        <v>2.4232362418771247</v>
      </c>
      <c r="I28" s="77">
        <f t="shared" si="1"/>
        <v>2.4232362418771247</v>
      </c>
      <c r="J28" s="76">
        <f>分析係数表!G31</f>
        <v>7.0890110114609078E-2</v>
      </c>
      <c r="K28" s="78">
        <f t="shared" si="2"/>
        <v>0.17178348402038085</v>
      </c>
      <c r="L28" s="79"/>
      <c r="M28" s="80"/>
      <c r="N28" s="81">
        <f>分析係数表!H31</f>
        <v>0.11755729622365327</v>
      </c>
      <c r="O28" s="82">
        <f t="shared" si="3"/>
        <v>4.2960316547348985</v>
      </c>
      <c r="P28" s="76">
        <f>分析係数表!C31</f>
        <v>0.93997640825324391</v>
      </c>
      <c r="Q28" s="82">
        <f t="shared" si="4"/>
        <v>4.0381684045599497</v>
      </c>
      <c r="R28" s="83">
        <v>4.6570556850070313</v>
      </c>
      <c r="S28" s="84">
        <f t="shared" si="5"/>
        <v>7.080291926884156</v>
      </c>
      <c r="T28" s="85">
        <f>分析係数表!F31</f>
        <v>0.34466485525751295</v>
      </c>
      <c r="U28" s="86">
        <f t="shared" si="6"/>
        <v>2.4403277921604651</v>
      </c>
      <c r="V28" s="87">
        <f>分析係数表!D31</f>
        <v>3.2074199677215062E-3</v>
      </c>
      <c r="W28" s="88">
        <f t="shared" si="7"/>
        <v>0</v>
      </c>
      <c r="X28" s="76">
        <f>分析係数表!E31</f>
        <v>2.7988314368015692E-3</v>
      </c>
      <c r="Y28" s="89">
        <f t="shared" si="8"/>
        <v>0</v>
      </c>
    </row>
    <row r="29" spans="1:25" x14ac:dyDescent="0.2">
      <c r="A29" s="6" t="s">
        <v>17</v>
      </c>
      <c r="B29" s="5" t="s">
        <v>273</v>
      </c>
      <c r="C29" s="90"/>
      <c r="D29" s="76">
        <f>投入係数表!AI29</f>
        <v>9.4295544323153378E-3</v>
      </c>
      <c r="E29" s="77">
        <f t="shared" si="9"/>
        <v>0.9429554432315338</v>
      </c>
      <c r="F29" s="76">
        <f>分析係数表!C32</f>
        <v>1</v>
      </c>
      <c r="G29" s="77">
        <f t="shared" si="0"/>
        <v>0.9429554432315338</v>
      </c>
      <c r="H29" s="77">
        <v>1.0560546031314593</v>
      </c>
      <c r="I29" s="77">
        <f t="shared" si="1"/>
        <v>1.0560546031314593</v>
      </c>
      <c r="J29" s="76">
        <f>分析係数表!G32</f>
        <v>0.14022787028921999</v>
      </c>
      <c r="K29" s="78">
        <f t="shared" si="2"/>
        <v>0.14808828790625195</v>
      </c>
      <c r="L29" s="79"/>
      <c r="M29" s="80"/>
      <c r="N29" s="81">
        <f>分析係数表!H32</f>
        <v>5.7721254442090076E-3</v>
      </c>
      <c r="O29" s="82">
        <f t="shared" si="3"/>
        <v>0.21093742728010506</v>
      </c>
      <c r="P29" s="76">
        <f>分析係数表!C32</f>
        <v>1</v>
      </c>
      <c r="Q29" s="82">
        <f t="shared" si="4"/>
        <v>0.21093742728010506</v>
      </c>
      <c r="R29" s="83">
        <v>0.27587400694249592</v>
      </c>
      <c r="S29" s="84">
        <f t="shared" si="5"/>
        <v>1.3319286100739551</v>
      </c>
      <c r="T29" s="85">
        <f>分析係数表!F32</f>
        <v>0.48261758691206547</v>
      </c>
      <c r="U29" s="86">
        <f t="shared" si="6"/>
        <v>0.64281217173303362</v>
      </c>
      <c r="V29" s="87">
        <f>分析係数表!D32</f>
        <v>3.4764826175869123E-2</v>
      </c>
      <c r="W29" s="88">
        <f t="shared" si="7"/>
        <v>0</v>
      </c>
      <c r="X29" s="76">
        <f>分析係数表!E32</f>
        <v>5.2293309962021618E-2</v>
      </c>
      <c r="Y29" s="89">
        <f t="shared" si="8"/>
        <v>0</v>
      </c>
    </row>
    <row r="30" spans="1:25" x14ac:dyDescent="0.2">
      <c r="A30" s="6" t="s">
        <v>18</v>
      </c>
      <c r="B30" s="5" t="s">
        <v>274</v>
      </c>
      <c r="C30" s="90"/>
      <c r="D30" s="76">
        <f>投入係数表!AI30</f>
        <v>5.3094338019793567E-3</v>
      </c>
      <c r="E30" s="77">
        <f t="shared" si="9"/>
        <v>0.53094338019793563</v>
      </c>
      <c r="F30" s="76">
        <f>分析係数表!C33</f>
        <v>0.67109402306885713</v>
      </c>
      <c r="G30" s="77">
        <f t="shared" si="0"/>
        <v>0.3563129290388104</v>
      </c>
      <c r="H30" s="77">
        <v>0.38747963339260377</v>
      </c>
      <c r="I30" s="77">
        <f t="shared" si="1"/>
        <v>0.38747963339260377</v>
      </c>
      <c r="J30" s="76">
        <f>分析係数表!G33</f>
        <v>0.50883575883575882</v>
      </c>
      <c r="K30" s="78">
        <f t="shared" si="2"/>
        <v>0.19716349329072719</v>
      </c>
      <c r="L30" s="79"/>
      <c r="M30" s="80"/>
      <c r="N30" s="81">
        <f>分析係数表!H33</f>
        <v>8.6664814499977198E-4</v>
      </c>
      <c r="O30" s="82">
        <f t="shared" si="3"/>
        <v>3.1670921193636466E-2</v>
      </c>
      <c r="P30" s="76">
        <f>分析係数表!C33</f>
        <v>0.67109402306885713</v>
      </c>
      <c r="Q30" s="82">
        <f t="shared" si="4"/>
        <v>2.1254165918134227E-2</v>
      </c>
      <c r="R30" s="83">
        <v>9.2021754746435508E-2</v>
      </c>
      <c r="S30" s="84">
        <f t="shared" si="5"/>
        <v>0.47950138813903931</v>
      </c>
      <c r="T30" s="85">
        <f>分析係数表!F33</f>
        <v>0.64656964656964655</v>
      </c>
      <c r="U30" s="86">
        <f t="shared" si="6"/>
        <v>0.31003104305871354</v>
      </c>
      <c r="V30" s="87">
        <f>分析係数表!D33</f>
        <v>0.19906444906444906</v>
      </c>
      <c r="W30" s="88">
        <f t="shared" si="7"/>
        <v>0</v>
      </c>
      <c r="X30" s="76">
        <f>分析係数表!E33</f>
        <v>0.18035343035343035</v>
      </c>
      <c r="Y30" s="89">
        <f t="shared" si="8"/>
        <v>0</v>
      </c>
    </row>
    <row r="31" spans="1:25" x14ac:dyDescent="0.2">
      <c r="A31" s="6" t="s">
        <v>19</v>
      </c>
      <c r="B31" s="5" t="s">
        <v>275</v>
      </c>
      <c r="C31" s="90"/>
      <c r="D31" s="76">
        <f>投入係数表!AI31</f>
        <v>1.8179501337977317E-2</v>
      </c>
      <c r="E31" s="77">
        <f t="shared" si="9"/>
        <v>1.8179501337977317</v>
      </c>
      <c r="F31" s="76">
        <f>分析係数表!C34</f>
        <v>0.15699510206111233</v>
      </c>
      <c r="G31" s="77">
        <f t="shared" si="0"/>
        <v>0.28540926679758771</v>
      </c>
      <c r="H31" s="77">
        <v>0.33751086228284494</v>
      </c>
      <c r="I31" s="77">
        <f t="shared" si="1"/>
        <v>0.33751086228284494</v>
      </c>
      <c r="J31" s="76">
        <f>分析係数表!G34</f>
        <v>0.42474206923151092</v>
      </c>
      <c r="K31" s="78">
        <f t="shared" si="2"/>
        <v>0.14335506203412707</v>
      </c>
      <c r="L31" s="79"/>
      <c r="M31" s="80"/>
      <c r="N31" s="81">
        <f>分析係数表!H34</f>
        <v>0.14441094879311989</v>
      </c>
      <c r="O31" s="82">
        <f t="shared" si="3"/>
        <v>5.2773756052133178</v>
      </c>
      <c r="P31" s="76">
        <f>分析係数表!C34</f>
        <v>0.15699510206111233</v>
      </c>
      <c r="Q31" s="82">
        <f t="shared" si="4"/>
        <v>0.82852212175528928</v>
      </c>
      <c r="R31" s="83">
        <v>0.90009156857983619</v>
      </c>
      <c r="S31" s="84">
        <f t="shared" si="5"/>
        <v>1.2376024308626812</v>
      </c>
      <c r="T31" s="85">
        <f>分析係数表!F34</f>
        <v>0.69954681322919676</v>
      </c>
      <c r="U31" s="86">
        <f t="shared" si="6"/>
        <v>0.86576083655469593</v>
      </c>
      <c r="V31" s="87">
        <f>分析係数表!D34</f>
        <v>0.29129302863754702</v>
      </c>
      <c r="W31" s="88">
        <f t="shared" si="7"/>
        <v>0</v>
      </c>
      <c r="X31" s="76">
        <f>分析係数表!E34</f>
        <v>0.21111753929225727</v>
      </c>
      <c r="Y31" s="89">
        <f t="shared" si="8"/>
        <v>0</v>
      </c>
    </row>
    <row r="32" spans="1:25" x14ac:dyDescent="0.2">
      <c r="A32" s="6" t="s">
        <v>20</v>
      </c>
      <c r="B32" s="5" t="s">
        <v>37</v>
      </c>
      <c r="C32" s="90"/>
      <c r="D32" s="76">
        <f>投入係数表!AI32</f>
        <v>8.3251922015036318E-3</v>
      </c>
      <c r="E32" s="77">
        <f t="shared" si="9"/>
        <v>0.83251922015036317</v>
      </c>
      <c r="F32" s="76">
        <f>分析係数表!C35</f>
        <v>0.39629748357108507</v>
      </c>
      <c r="G32" s="77">
        <f t="shared" si="0"/>
        <v>0.32992527197015109</v>
      </c>
      <c r="H32" s="77">
        <v>0.40954909428467134</v>
      </c>
      <c r="I32" s="77">
        <f t="shared" si="1"/>
        <v>0.40954909428467134</v>
      </c>
      <c r="J32" s="76">
        <f>分析係数表!G35</f>
        <v>0.3138388625592417</v>
      </c>
      <c r="K32" s="78">
        <f t="shared" si="2"/>
        <v>0.12853242191246889</v>
      </c>
      <c r="L32" s="79"/>
      <c r="M32" s="80"/>
      <c r="N32" s="81">
        <f>分析係数表!H35</f>
        <v>5.4188315592617317E-2</v>
      </c>
      <c r="O32" s="82">
        <f t="shared" si="3"/>
        <v>1.9802660198968483</v>
      </c>
      <c r="P32" s="76">
        <f>分析係数表!C35</f>
        <v>0.39629748357108507</v>
      </c>
      <c r="Q32" s="82">
        <f t="shared" si="4"/>
        <v>0.78477444048644929</v>
      </c>
      <c r="R32" s="83">
        <v>1.037149392251532</v>
      </c>
      <c r="S32" s="84">
        <f t="shared" si="5"/>
        <v>1.4466984865362034</v>
      </c>
      <c r="T32" s="85">
        <f>分析係数表!F35</f>
        <v>0.64417061611374404</v>
      </c>
      <c r="U32" s="86">
        <f t="shared" si="6"/>
        <v>0.93192065540284719</v>
      </c>
      <c r="V32" s="87">
        <f>分析係数表!D35</f>
        <v>5.7914691943127962E-2</v>
      </c>
      <c r="W32" s="88">
        <f t="shared" si="7"/>
        <v>0</v>
      </c>
      <c r="X32" s="76">
        <f>分析係数表!E35</f>
        <v>5.251184834123223E-2</v>
      </c>
      <c r="Y32" s="89">
        <f t="shared" si="8"/>
        <v>0</v>
      </c>
    </row>
    <row r="33" spans="1:25" x14ac:dyDescent="0.2">
      <c r="A33" s="6" t="s">
        <v>21</v>
      </c>
      <c r="B33" s="5" t="s">
        <v>38</v>
      </c>
      <c r="C33" s="90"/>
      <c r="D33" s="76">
        <f>投入係数表!AI33</f>
        <v>5.0545809794843482E-3</v>
      </c>
      <c r="E33" s="77">
        <f t="shared" si="9"/>
        <v>0.50545809794843477</v>
      </c>
      <c r="F33" s="76">
        <f>分析係数表!C36</f>
        <v>0.84710123832769779</v>
      </c>
      <c r="G33" s="77">
        <f t="shared" si="0"/>
        <v>0.42817418069488183</v>
      </c>
      <c r="H33" s="77">
        <v>0.50467874866266205</v>
      </c>
      <c r="I33" s="77">
        <f t="shared" si="1"/>
        <v>0.50467874866266205</v>
      </c>
      <c r="J33" s="76">
        <f>分析係数表!G36</f>
        <v>4.8807645912591631E-2</v>
      </c>
      <c r="K33" s="78">
        <f t="shared" si="2"/>
        <v>2.4632181664337036E-2</v>
      </c>
      <c r="L33" s="79"/>
      <c r="M33" s="80"/>
      <c r="N33" s="81">
        <f>分析係数表!H36</f>
        <v>0.16462168113153564</v>
      </c>
      <c r="O33" s="82">
        <f t="shared" si="3"/>
        <v>6.0159596717098935</v>
      </c>
      <c r="P33" s="76">
        <f>分析係数表!C36</f>
        <v>0.84710123832769779</v>
      </c>
      <c r="Q33" s="82">
        <f t="shared" si="4"/>
        <v>5.0961268876349415</v>
      </c>
      <c r="R33" s="83">
        <v>5.2900929168913766</v>
      </c>
      <c r="S33" s="84">
        <f t="shared" si="5"/>
        <v>5.7947716655540384</v>
      </c>
      <c r="T33" s="85">
        <f>分析係数表!F36</f>
        <v>0.84954068850329401</v>
      </c>
      <c r="U33" s="86">
        <f t="shared" si="6"/>
        <v>4.9228943104741578</v>
      </c>
      <c r="V33" s="87">
        <f>分析係数表!D36</f>
        <v>1.1366799665955276E-2</v>
      </c>
      <c r="W33" s="88">
        <f t="shared" si="7"/>
        <v>0</v>
      </c>
      <c r="X33" s="76">
        <f>分析係数表!E36</f>
        <v>4.8482880207850049E-3</v>
      </c>
      <c r="Y33" s="89">
        <f t="shared" si="8"/>
        <v>0</v>
      </c>
    </row>
    <row r="34" spans="1:25" x14ac:dyDescent="0.2">
      <c r="A34" s="6" t="s">
        <v>22</v>
      </c>
      <c r="B34" s="5" t="s">
        <v>378</v>
      </c>
      <c r="C34" s="90"/>
      <c r="D34" s="76">
        <f>投入係数表!AI34</f>
        <v>1.7372467400076457E-2</v>
      </c>
      <c r="E34" s="77">
        <f t="shared" si="9"/>
        <v>1.7372467400076457</v>
      </c>
      <c r="F34" s="76">
        <f>分析係数表!C37</f>
        <v>0.28253997483350213</v>
      </c>
      <c r="G34" s="77">
        <f t="shared" si="0"/>
        <v>0.49084165020134385</v>
      </c>
      <c r="H34" s="77">
        <v>0.58150434486255953</v>
      </c>
      <c r="I34" s="77">
        <f t="shared" si="1"/>
        <v>0.58150434486255953</v>
      </c>
      <c r="J34" s="76">
        <f>分析係数表!G37</f>
        <v>0.45113451763349577</v>
      </c>
      <c r="K34" s="78">
        <f t="shared" si="2"/>
        <v>0.26233668212135275</v>
      </c>
      <c r="L34" s="79"/>
      <c r="M34" s="80"/>
      <c r="N34" s="81">
        <f>分析係数表!H37</f>
        <v>4.3875617331304247E-2</v>
      </c>
      <c r="O34" s="82">
        <f t="shared" si="3"/>
        <v>1.603397211243385</v>
      </c>
      <c r="P34" s="76">
        <f>分析係数表!C37</f>
        <v>0.28253997483350213</v>
      </c>
      <c r="Q34" s="82">
        <f t="shared" si="4"/>
        <v>0.45302380771281348</v>
      </c>
      <c r="R34" s="83">
        <v>0.55656736132695073</v>
      </c>
      <c r="S34" s="84">
        <f t="shared" si="5"/>
        <v>1.1380717061895103</v>
      </c>
      <c r="T34" s="85">
        <f>分析係数表!F37</f>
        <v>0.69774144526541948</v>
      </c>
      <c r="U34" s="86">
        <f t="shared" si="6"/>
        <v>0.79407979709235077</v>
      </c>
      <c r="V34" s="87">
        <f>分析係数表!D37</f>
        <v>9.4272389037363097E-2</v>
      </c>
      <c r="W34" s="88">
        <f t="shared" si="7"/>
        <v>0</v>
      </c>
      <c r="X34" s="76">
        <f>分析係数表!E37</f>
        <v>8.6411989729078237E-2</v>
      </c>
      <c r="Y34" s="89">
        <f t="shared" si="8"/>
        <v>0</v>
      </c>
    </row>
    <row r="35" spans="1:25" x14ac:dyDescent="0.2">
      <c r="A35" s="6" t="s">
        <v>23</v>
      </c>
      <c r="B35" s="5" t="s">
        <v>194</v>
      </c>
      <c r="C35" s="90"/>
      <c r="D35" s="76">
        <f>投入係数表!AI35</f>
        <v>2.4126067196194197E-2</v>
      </c>
      <c r="E35" s="77">
        <f t="shared" si="9"/>
        <v>2.4126067196194199</v>
      </c>
      <c r="F35" s="76">
        <f>分析係数表!C38</f>
        <v>4.1342922192909581E-2</v>
      </c>
      <c r="G35" s="77">
        <f t="shared" si="0"/>
        <v>9.9744211891316492E-2</v>
      </c>
      <c r="H35" s="77">
        <v>0.1130136066821331</v>
      </c>
      <c r="I35" s="77">
        <f t="shared" si="1"/>
        <v>0.1130136066821331</v>
      </c>
      <c r="J35" s="76">
        <f>分析係数表!G38</f>
        <v>0.30500268961807425</v>
      </c>
      <c r="K35" s="78">
        <f t="shared" si="2"/>
        <v>3.4469454001489763E-2</v>
      </c>
      <c r="L35" s="79"/>
      <c r="M35" s="80"/>
      <c r="N35" s="81">
        <f>分析係数表!H38</f>
        <v>3.9185765407884425E-2</v>
      </c>
      <c r="O35" s="82">
        <f t="shared" si="3"/>
        <v>1.4320105515782995</v>
      </c>
      <c r="P35" s="76">
        <f>分析係数表!C38</f>
        <v>4.1342922192909581E-2</v>
      </c>
      <c r="Q35" s="82">
        <f t="shared" si="4"/>
        <v>5.9203500813327169E-2</v>
      </c>
      <c r="R35" s="83">
        <v>7.1732633486639649E-2</v>
      </c>
      <c r="S35" s="84">
        <f t="shared" si="5"/>
        <v>0.18474624016877275</v>
      </c>
      <c r="T35" s="85">
        <f>分析係数表!F38</f>
        <v>0.49596557288864979</v>
      </c>
      <c r="U35" s="86">
        <f t="shared" si="6"/>
        <v>9.1627774844329463E-2</v>
      </c>
      <c r="V35" s="87">
        <f>分析係数表!D38</f>
        <v>0.31629908552985475</v>
      </c>
      <c r="W35" s="88">
        <f t="shared" si="7"/>
        <v>0</v>
      </c>
      <c r="X35" s="76">
        <f>分析係数表!E38</f>
        <v>0.37385691231845081</v>
      </c>
      <c r="Y35" s="89">
        <f t="shared" si="8"/>
        <v>0</v>
      </c>
    </row>
    <row r="36" spans="1:25" x14ac:dyDescent="0.2">
      <c r="A36" s="6" t="s">
        <v>24</v>
      </c>
      <c r="B36" s="5" t="s">
        <v>39</v>
      </c>
      <c r="C36" s="90"/>
      <c r="D36" s="76">
        <f>投入係数表!AI36</f>
        <v>0</v>
      </c>
      <c r="E36" s="77">
        <f t="shared" si="9"/>
        <v>0</v>
      </c>
      <c r="F36" s="76">
        <f>分析係数表!C39</f>
        <v>1</v>
      </c>
      <c r="G36" s="77">
        <f t="shared" si="0"/>
        <v>0</v>
      </c>
      <c r="H36" s="77">
        <v>5.5524517687608799E-2</v>
      </c>
      <c r="I36" s="77">
        <f t="shared" si="1"/>
        <v>5.5524517687608799E-2</v>
      </c>
      <c r="J36" s="76">
        <f>分析係数表!G39</f>
        <v>0.35079793048167313</v>
      </c>
      <c r="K36" s="78">
        <f t="shared" si="2"/>
        <v>1.9477885895806221E-2</v>
      </c>
      <c r="L36" s="79"/>
      <c r="M36" s="80"/>
      <c r="N36" s="81">
        <f>分析係数表!H39</f>
        <v>3.4624459381569837E-3</v>
      </c>
      <c r="O36" s="82">
        <f t="shared" si="3"/>
        <v>0.12653214926644235</v>
      </c>
      <c r="P36" s="76">
        <f>分析係数表!C39</f>
        <v>1</v>
      </c>
      <c r="Q36" s="82">
        <f t="shared" si="4"/>
        <v>0.12653214926644235</v>
      </c>
      <c r="R36" s="83">
        <v>0.15686442734060119</v>
      </c>
      <c r="S36" s="84">
        <f t="shared" si="5"/>
        <v>0.21238894502820999</v>
      </c>
      <c r="T36" s="85">
        <f>分析係数表!F39</f>
        <v>0.70145012023609998</v>
      </c>
      <c r="U36" s="86">
        <f t="shared" si="6"/>
        <v>0.14898025102685633</v>
      </c>
      <c r="V36" s="87">
        <f>分析係数表!D39</f>
        <v>6.2887123806747797E-2</v>
      </c>
      <c r="W36" s="88">
        <f t="shared" si="7"/>
        <v>0</v>
      </c>
      <c r="X36" s="76">
        <f>分析係数表!E39</f>
        <v>7.4837863440938568E-2</v>
      </c>
      <c r="Y36" s="89">
        <f t="shared" si="8"/>
        <v>0</v>
      </c>
    </row>
    <row r="37" spans="1:25" x14ac:dyDescent="0.2">
      <c r="A37" s="6" t="s">
        <v>25</v>
      </c>
      <c r="B37" s="5" t="s">
        <v>40</v>
      </c>
      <c r="C37" s="75">
        <f>最終需要_まとめ!C38</f>
        <v>100</v>
      </c>
      <c r="D37" s="76">
        <f>投入係数表!AI37</f>
        <v>0</v>
      </c>
      <c r="E37" s="77">
        <f t="shared" si="9"/>
        <v>0</v>
      </c>
      <c r="F37" s="76">
        <f>分析係数表!C40</f>
        <v>0.65368852459016391</v>
      </c>
      <c r="G37" s="77">
        <f t="shared" si="0"/>
        <v>0</v>
      </c>
      <c r="H37" s="77">
        <v>1.4461897823864389E-3</v>
      </c>
      <c r="I37" s="77">
        <f t="shared" si="1"/>
        <v>100.00144618978238</v>
      </c>
      <c r="J37" s="76">
        <f>分析係数表!G40</f>
        <v>0.54296393832561696</v>
      </c>
      <c r="K37" s="78">
        <f t="shared" si="2"/>
        <v>54.297179061461506</v>
      </c>
      <c r="L37" s="79"/>
      <c r="M37" s="80"/>
      <c r="N37" s="81">
        <f>分析係数表!H40</f>
        <v>2.8732081323939809E-2</v>
      </c>
      <c r="O37" s="82">
        <f t="shared" si="3"/>
        <v>1.0499895356493161</v>
      </c>
      <c r="P37" s="76">
        <f>分析係数表!C40</f>
        <v>0.65368852459016391</v>
      </c>
      <c r="Q37" s="82">
        <f t="shared" si="4"/>
        <v>0.68636611039371276</v>
      </c>
      <c r="R37" s="83">
        <v>0.68748167223008949</v>
      </c>
      <c r="S37" s="84">
        <f t="shared" si="5"/>
        <v>100.68892786201248</v>
      </c>
      <c r="T37" s="85">
        <f>分析係数表!F40</f>
        <v>0.73971031729176395</v>
      </c>
      <c r="U37" s="86">
        <f t="shared" si="6"/>
        <v>74.480638776576782</v>
      </c>
      <c r="V37" s="87">
        <f>分析係数表!D40</f>
        <v>6.6728964023276563E-2</v>
      </c>
      <c r="W37" s="88">
        <f t="shared" si="7"/>
        <v>7</v>
      </c>
      <c r="X37" s="76">
        <f>分析係数表!E40</f>
        <v>4.1795862889181495E-2</v>
      </c>
      <c r="Y37" s="89">
        <f t="shared" si="8"/>
        <v>4</v>
      </c>
    </row>
    <row r="38" spans="1:25" x14ac:dyDescent="0.2">
      <c r="A38" s="6" t="s">
        <v>26</v>
      </c>
      <c r="B38" s="5" t="s">
        <v>277</v>
      </c>
      <c r="C38" s="90"/>
      <c r="D38" s="76">
        <f>投入係数表!AI38</f>
        <v>0</v>
      </c>
      <c r="E38" s="77">
        <f t="shared" si="9"/>
        <v>0</v>
      </c>
      <c r="F38" s="76">
        <f>分析係数表!C41</f>
        <v>0.74623649477748177</v>
      </c>
      <c r="G38" s="77">
        <f t="shared" si="0"/>
        <v>0</v>
      </c>
      <c r="H38" s="77">
        <v>1.183855705894071E-3</v>
      </c>
      <c r="I38" s="77">
        <f t="shared" si="1"/>
        <v>1.183855705894071E-3</v>
      </c>
      <c r="J38" s="76">
        <f>分析係数表!G41</f>
        <v>0.4504064389540704</v>
      </c>
      <c r="K38" s="78">
        <f t="shared" si="2"/>
        <v>5.3321623272720576E-4</v>
      </c>
      <c r="L38" s="79"/>
      <c r="M38" s="80"/>
      <c r="N38" s="81">
        <f>分析係数表!H41</f>
        <v>4.8308377460513606E-2</v>
      </c>
      <c r="O38" s="82">
        <f t="shared" si="3"/>
        <v>1.7653886694060519</v>
      </c>
      <c r="P38" s="76">
        <f>分析係数表!C41</f>
        <v>0.74623649477748177</v>
      </c>
      <c r="Q38" s="82">
        <f t="shared" si="4"/>
        <v>1.3173974525774548</v>
      </c>
      <c r="R38" s="83">
        <v>1.3387725594070328</v>
      </c>
      <c r="S38" s="84">
        <f t="shared" si="5"/>
        <v>1.3399564151129268</v>
      </c>
      <c r="T38" s="85">
        <f>分析係数表!F41</f>
        <v>0.55435870740399629</v>
      </c>
      <c r="U38" s="86">
        <f t="shared" si="6"/>
        <v>0.74281650625969475</v>
      </c>
      <c r="V38" s="87">
        <f>分析係数表!D41</f>
        <v>0.15112321307011573</v>
      </c>
      <c r="W38" s="88">
        <f t="shared" si="7"/>
        <v>0</v>
      </c>
      <c r="X38" s="76">
        <f>分析係数表!E41</f>
        <v>0.14359508268930446</v>
      </c>
      <c r="Y38" s="89">
        <f t="shared" si="8"/>
        <v>0</v>
      </c>
    </row>
    <row r="39" spans="1:25" x14ac:dyDescent="0.2">
      <c r="A39" s="6" t="s">
        <v>51</v>
      </c>
      <c r="B39" s="5" t="s">
        <v>368</v>
      </c>
      <c r="C39" s="90"/>
      <c r="D39" s="76">
        <f>投入係数表!AI39</f>
        <v>1.6140678758017246E-3</v>
      </c>
      <c r="E39" s="77">
        <f t="shared" si="9"/>
        <v>0.16140678758017246</v>
      </c>
      <c r="F39" s="76">
        <f>分析係数表!C42</f>
        <v>0.40538573508005826</v>
      </c>
      <c r="G39" s="77">
        <f>E39*F39</f>
        <v>6.5432009230099036E-2</v>
      </c>
      <c r="H39" s="77">
        <v>7.6014200268131632E-2</v>
      </c>
      <c r="I39" s="77">
        <f>C39+H39</f>
        <v>7.6014200268131632E-2</v>
      </c>
      <c r="J39" s="76">
        <f>分析係数表!G42</f>
        <v>0.48634204275534443</v>
      </c>
      <c r="K39" s="78">
        <f>I39*J39</f>
        <v>3.6968901436816991E-2</v>
      </c>
      <c r="L39" s="79"/>
      <c r="M39" s="80"/>
      <c r="N39" s="81">
        <f>分析係数表!H42</f>
        <v>1.1287159094207556E-2</v>
      </c>
      <c r="O39" s="82">
        <f t="shared" si="3"/>
        <v>0.41247965305779166</v>
      </c>
      <c r="P39" s="76">
        <f>分析係数表!C42</f>
        <v>0.40538573508005826</v>
      </c>
      <c r="Q39" s="82">
        <f>O39*P39</f>
        <v>0.16721336736040027</v>
      </c>
      <c r="R39" s="83">
        <v>0.17508276662343153</v>
      </c>
      <c r="S39" s="84">
        <f>I39+R39</f>
        <v>0.25109696689156313</v>
      </c>
      <c r="T39" s="85">
        <f>分析係数表!F42</f>
        <v>0.55819477434679332</v>
      </c>
      <c r="U39" s="86">
        <f>S39*T39</f>
        <v>0.14016101477320031</v>
      </c>
      <c r="V39" s="87">
        <f>分析係数表!D42</f>
        <v>0.21199524940617578</v>
      </c>
      <c r="W39" s="88">
        <f>ROUND(S39*V39,0)</f>
        <v>0</v>
      </c>
      <c r="X39" s="76">
        <f>分析係数表!E42</f>
        <v>0.14608076009501186</v>
      </c>
      <c r="Y39" s="89">
        <f>ROUND(S39*X39,0)</f>
        <v>0</v>
      </c>
    </row>
    <row r="40" spans="1:25" x14ac:dyDescent="0.2">
      <c r="A40" s="6" t="s">
        <v>195</v>
      </c>
      <c r="B40" s="5" t="s">
        <v>41</v>
      </c>
      <c r="C40" s="90"/>
      <c r="D40" s="76">
        <f>投入係数表!AI40</f>
        <v>6.3798156564583958E-2</v>
      </c>
      <c r="E40" s="77">
        <f t="shared" si="9"/>
        <v>6.3798156564583959</v>
      </c>
      <c r="F40" s="76">
        <f>分析係数表!C43</f>
        <v>0.69968719053083295</v>
      </c>
      <c r="G40" s="77">
        <f>E40*F40</f>
        <v>4.4638752927719967</v>
      </c>
      <c r="H40" s="77">
        <v>5.4847684006175763</v>
      </c>
      <c r="I40" s="77">
        <f>C40+H40</f>
        <v>5.4847684006175763</v>
      </c>
      <c r="J40" s="76">
        <f>分析係数表!G43</f>
        <v>0.42616397779886694</v>
      </c>
      <c r="K40" s="78">
        <f>I40*J40</f>
        <v>2.3374107189127158</v>
      </c>
      <c r="L40" s="79"/>
      <c r="M40" s="80"/>
      <c r="N40" s="81">
        <f>分析係数表!H43</f>
        <v>3.1178600010781269E-2</v>
      </c>
      <c r="O40" s="82">
        <f t="shared" si="3"/>
        <v>1.1393954854303951</v>
      </c>
      <c r="P40" s="76">
        <f>分析係数表!C43</f>
        <v>0.69968719053083295</v>
      </c>
      <c r="Q40" s="82">
        <f>O40*P40</f>
        <v>0.79722042610430777</v>
      </c>
      <c r="R40" s="83">
        <v>1.6534471161207047</v>
      </c>
      <c r="S40" s="84">
        <f>I40+R40</f>
        <v>7.1382155167382813</v>
      </c>
      <c r="T40" s="85">
        <f>分析係数表!F43</f>
        <v>0.68219595663301991</v>
      </c>
      <c r="U40" s="86">
        <f>S40*T40</f>
        <v>4.8696617630939381</v>
      </c>
      <c r="V40" s="87">
        <f>分析係数表!D43</f>
        <v>0.16164840537198402</v>
      </c>
      <c r="W40" s="88">
        <f>ROUND(S40*V40,0)</f>
        <v>1</v>
      </c>
      <c r="X40" s="76">
        <f>分析係数表!E43</f>
        <v>0.1317976591033273</v>
      </c>
      <c r="Y40" s="89">
        <f>ROUND(S40*X40,0)</f>
        <v>1</v>
      </c>
    </row>
    <row r="41" spans="1:25" x14ac:dyDescent="0.2">
      <c r="A41" s="6" t="s">
        <v>341</v>
      </c>
      <c r="B41" s="5" t="s">
        <v>42</v>
      </c>
      <c r="C41" s="90"/>
      <c r="D41" s="76">
        <f>投入係数表!AI41</f>
        <v>3.3130866924351186E-3</v>
      </c>
      <c r="E41" s="77">
        <f t="shared" si="9"/>
        <v>0.33130866924351188</v>
      </c>
      <c r="F41" s="76">
        <f>分析係数表!C44</f>
        <v>0.39267545462210851</v>
      </c>
      <c r="G41" s="77">
        <f>E41*F41</f>
        <v>0.13009678231544181</v>
      </c>
      <c r="H41" s="77">
        <v>0.13488129397630319</v>
      </c>
      <c r="I41" s="77">
        <f>C41+H41</f>
        <v>0.13488129397630319</v>
      </c>
      <c r="J41" s="76">
        <f>分析係数表!G44</f>
        <v>0.27061110819189743</v>
      </c>
      <c r="K41" s="78">
        <f>I41*J41</f>
        <v>3.6500376437284508E-2</v>
      </c>
      <c r="L41" s="79"/>
      <c r="M41" s="80"/>
      <c r="N41" s="81">
        <f>分析係数表!H44</f>
        <v>0.10303160985076236</v>
      </c>
      <c r="O41" s="82">
        <f t="shared" si="3"/>
        <v>3.7652027698482549</v>
      </c>
      <c r="P41" s="76">
        <f>分析係数表!C44</f>
        <v>0.39267545462210851</v>
      </c>
      <c r="Q41" s="82">
        <f>O41*P41</f>
        <v>1.4785027093945857</v>
      </c>
      <c r="R41" s="83">
        <v>1.497760454136261</v>
      </c>
      <c r="S41" s="84">
        <f>I41+R41</f>
        <v>1.6326417481125641</v>
      </c>
      <c r="T41" s="85">
        <f>分析係数表!F44</f>
        <v>0.47233461194892545</v>
      </c>
      <c r="U41" s="86">
        <f>S41*T41</f>
        <v>0.77115320654636332</v>
      </c>
      <c r="V41" s="87">
        <f>分析係数表!D44</f>
        <v>0.22804897272870581</v>
      </c>
      <c r="W41" s="88">
        <f>ROUND(S41*V41,0)</f>
        <v>0</v>
      </c>
      <c r="X41" s="76">
        <f>分析係数表!E44</f>
        <v>0.15248804581997794</v>
      </c>
      <c r="Y41" s="89">
        <f>ROUND(S41*X41,0)</f>
        <v>0</v>
      </c>
    </row>
    <row r="42" spans="1:25" x14ac:dyDescent="0.2">
      <c r="A42" s="6" t="s">
        <v>342</v>
      </c>
      <c r="B42" s="5" t="s">
        <v>279</v>
      </c>
      <c r="C42" s="90"/>
      <c r="D42" s="76">
        <f>投入係数表!AI42</f>
        <v>5.9890413286327144E-3</v>
      </c>
      <c r="E42" s="77">
        <f t="shared" si="9"/>
        <v>0.59890413286327149</v>
      </c>
      <c r="F42" s="76">
        <f>分析係数表!C45</f>
        <v>1</v>
      </c>
      <c r="G42" s="77">
        <f>E42*F42</f>
        <v>0.59890413286327149</v>
      </c>
      <c r="H42" s="77">
        <v>0.63175721483177349</v>
      </c>
      <c r="I42" s="77">
        <f>C42+H42</f>
        <v>0.63175721483177349</v>
      </c>
      <c r="J42" s="76">
        <f>分析係数表!G45</f>
        <v>0</v>
      </c>
      <c r="K42" s="78">
        <f>I42*J42</f>
        <v>0</v>
      </c>
      <c r="L42" s="79"/>
      <c r="M42" s="80"/>
      <c r="N42" s="81">
        <f>分析係数表!H45</f>
        <v>0</v>
      </c>
      <c r="O42" s="82">
        <f t="shared" si="3"/>
        <v>0</v>
      </c>
      <c r="P42" s="76">
        <f>分析係数表!C45</f>
        <v>1</v>
      </c>
      <c r="Q42" s="82">
        <f>O42*P42</f>
        <v>0</v>
      </c>
      <c r="R42" s="83">
        <v>3.8171239224938848E-2</v>
      </c>
      <c r="S42" s="84">
        <f>I42+R42</f>
        <v>0.66992845405671231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1.4314233530136345E-2</v>
      </c>
      <c r="E43" s="77">
        <f t="shared" si="9"/>
        <v>1.4314233530136344</v>
      </c>
      <c r="F43" s="76">
        <f>分析係数表!C46</f>
        <v>0.19269273551809707</v>
      </c>
      <c r="G43" s="77">
        <f>E43*F43</f>
        <v>0.27582488157668394</v>
      </c>
      <c r="H43" s="77">
        <v>0.29280101967507721</v>
      </c>
      <c r="I43" s="77">
        <f>C43+H43</f>
        <v>0.29280101967507721</v>
      </c>
      <c r="J43" s="76">
        <f>分析係数表!G46</f>
        <v>9.3043863535666807E-3</v>
      </c>
      <c r="K43" s="78">
        <f>I43*J43</f>
        <v>2.7243338117751976E-3</v>
      </c>
      <c r="L43" s="79"/>
      <c r="M43" s="80"/>
      <c r="N43" s="81">
        <f>分析係数表!H46</f>
        <v>2.0061453232099985E-2</v>
      </c>
      <c r="O43" s="82">
        <f t="shared" si="3"/>
        <v>0.73312878820484795</v>
      </c>
      <c r="P43" s="76">
        <f>分析係数表!C46</f>
        <v>0.19269273551809707</v>
      </c>
      <c r="Q43" s="82">
        <f>O43*P43</f>
        <v>0.14126859168625977</v>
      </c>
      <c r="R43" s="83">
        <v>0.15995315797517864</v>
      </c>
      <c r="S43" s="84">
        <f>I43+R43</f>
        <v>0.45275417765025583</v>
      </c>
      <c r="T43" s="85">
        <f>分析係数表!F46</f>
        <v>0.3136907399202481</v>
      </c>
      <c r="U43" s="86">
        <f>S43*T43</f>
        <v>0.14202479298909221</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92">
        <f>投入係数表!AI44</f>
        <v>0.25404578855710824</v>
      </c>
      <c r="E44" s="91">
        <f>SUM(E5:E43)</f>
        <v>25.404578855710827</v>
      </c>
      <c r="F44" s="92">
        <f>分析係数表!C47</f>
        <v>0.36342947545192861</v>
      </c>
      <c r="G44" s="91">
        <f>SUM(G5:G43)</f>
        <v>11.683329230360766</v>
      </c>
      <c r="H44" s="91">
        <f>SUM(H5:H43)</f>
        <v>14.075192155460936</v>
      </c>
      <c r="I44" s="91">
        <f>SUM(I5:I43)</f>
        <v>114.07519215546095</v>
      </c>
      <c r="J44" s="92">
        <f>分析係数表!G47</f>
        <v>0.22147530218644357</v>
      </c>
      <c r="K44" s="93">
        <f>SUM(K5:K43)</f>
        <v>58.253164078752945</v>
      </c>
      <c r="L44" s="94">
        <f>最終需要_まとめ!$L$33</f>
        <v>0.62733333333333341</v>
      </c>
      <c r="M44" s="91">
        <f>K44*L44</f>
        <v>36.544151598737685</v>
      </c>
      <c r="N44" s="95">
        <f>分析係数表!H47</f>
        <v>1</v>
      </c>
      <c r="O44" s="109">
        <f>SUM(O5:O43)</f>
        <v>36.544151598737699</v>
      </c>
      <c r="P44" s="92">
        <f>分析係数表!C47</f>
        <v>0.36342947545192861</v>
      </c>
      <c r="Q44" s="96">
        <f>SUM(Q5:Q43)</f>
        <v>16.767442222917918</v>
      </c>
      <c r="R44" s="91">
        <f>SUM(R5:R43)</f>
        <v>19.464967346508935</v>
      </c>
      <c r="S44" s="97">
        <f>SUM(S5:S43)</f>
        <v>133.54015950196987</v>
      </c>
      <c r="T44" s="98">
        <f>分析係数表!F47</f>
        <v>0.45852567064717759</v>
      </c>
      <c r="U44" s="99">
        <f>SUM(U5:U43)</f>
        <v>93.277657945998413</v>
      </c>
      <c r="V44" s="100">
        <f>分析係数表!D47</f>
        <v>5.1302381010287716E-2</v>
      </c>
      <c r="W44" s="101">
        <f>SUM(W5:W43)</f>
        <v>8</v>
      </c>
      <c r="X44" s="92">
        <f>分析係数表!E47</f>
        <v>4.4653063209864535E-2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277</v>
      </c>
      <c r="S2" s="3" t="s">
        <v>153</v>
      </c>
      <c r="U2" s="64" t="s">
        <v>210</v>
      </c>
      <c r="W2" s="3" t="s">
        <v>130</v>
      </c>
      <c r="Y2" s="3" t="s">
        <v>154</v>
      </c>
    </row>
    <row r="3" spans="1:25" ht="44" x14ac:dyDescent="0.2">
      <c r="B3" s="65"/>
      <c r="C3" s="66" t="s">
        <v>228</v>
      </c>
      <c r="D3" s="66" t="s">
        <v>318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1.7619028550834902E-3</v>
      </c>
      <c r="E5" s="110">
        <f>$C$38*D5</f>
        <v>0.17619028550834903</v>
      </c>
      <c r="F5" s="85">
        <f>分析係数表!C8</f>
        <v>1.2703197330175442E-2</v>
      </c>
      <c r="G5" s="110">
        <f t="shared" ref="G5:G38" si="0">E5*F5</f>
        <v>2.2381799644725082E-3</v>
      </c>
      <c r="H5" s="110">
        <f t="array" ref="H5:H43">MMULT(逆行列係数!C5:AO43,'34'!G5:G43)</f>
        <v>2.6131592527985493E-3</v>
      </c>
      <c r="I5" s="110">
        <f t="shared" ref="I5:I38" si="1">C5+H5</f>
        <v>2.6131592527985493E-3</v>
      </c>
      <c r="J5" s="85">
        <f>分析係数表!G8</f>
        <v>0.12096774193548387</v>
      </c>
      <c r="K5" s="111">
        <f t="shared" ref="K5:K38" si="2">I5*J5</f>
        <v>3.1610797412885678E-4</v>
      </c>
      <c r="L5" s="79" t="s">
        <v>188</v>
      </c>
      <c r="M5" s="80" t="s">
        <v>188</v>
      </c>
      <c r="N5" s="81">
        <f>分析係数表!H8</f>
        <v>1.0105366169207868E-2</v>
      </c>
      <c r="O5" s="82">
        <f t="shared" ref="O5:O43" si="3">$M$44*N5</f>
        <v>0.31135413703887926</v>
      </c>
      <c r="P5" s="76">
        <f>分析係数表!C8</f>
        <v>1.2703197330175442E-2</v>
      </c>
      <c r="Q5" s="82">
        <f t="shared" ref="Q5:Q38" si="4">O5*P5</f>
        <v>3.9551930423713695E-3</v>
      </c>
      <c r="R5" s="83">
        <f t="array" ref="R5:R43">MMULT(逆行列係数!C5:AO43,'34'!Q5:Q43)</f>
        <v>5.0412436784658147E-3</v>
      </c>
      <c r="S5" s="84">
        <f t="shared" ref="S5:S38" si="5">I5+R5</f>
        <v>7.6544029312643636E-3</v>
      </c>
      <c r="T5" s="85">
        <f>分析係数表!F8</f>
        <v>0.45967741935483869</v>
      </c>
      <c r="U5" s="86">
        <f t="shared" ref="U5:U43" si="6">S5*T5</f>
        <v>3.5185561861457155E-3</v>
      </c>
      <c r="V5" s="87">
        <f>分析係数表!D8</f>
        <v>0.86693548387096775</v>
      </c>
      <c r="W5" s="167">
        <f t="shared" ref="W5:W43" si="7">ROUND(S5*V5,0)</f>
        <v>0</v>
      </c>
      <c r="X5" s="76">
        <f>分析係数表!E8</f>
        <v>0.59677419354838712</v>
      </c>
      <c r="Y5" s="166">
        <f t="shared" ref="Y5:Y43" si="8">ROUND(S5*X5,0)</f>
        <v>0</v>
      </c>
    </row>
    <row r="6" spans="1:25" x14ac:dyDescent="0.2">
      <c r="A6" s="6" t="s">
        <v>220</v>
      </c>
      <c r="B6" s="5" t="s">
        <v>266</v>
      </c>
      <c r="C6" s="90"/>
      <c r="D6" s="107">
        <f>投入係数表!AJ6</f>
        <v>4.0043246706442956E-5</v>
      </c>
      <c r="E6" s="110">
        <f t="shared" ref="E6:E43" si="9">$C$38*D6</f>
        <v>4.0043246706442954E-3</v>
      </c>
      <c r="F6" s="85">
        <f>分析係数表!C9</f>
        <v>3.6231884057971064E-2</v>
      </c>
      <c r="G6" s="110">
        <f t="shared" si="0"/>
        <v>1.4508422719725729E-4</v>
      </c>
      <c r="H6" s="110">
        <v>2.5331638186171939E-4</v>
      </c>
      <c r="I6" s="110">
        <f t="shared" si="1"/>
        <v>2.5331638186171939E-4</v>
      </c>
      <c r="J6" s="85">
        <f>分析係数表!G9</f>
        <v>0.3125</v>
      </c>
      <c r="K6" s="111">
        <f t="shared" si="2"/>
        <v>7.9161369331787304E-5</v>
      </c>
      <c r="L6" s="79"/>
      <c r="M6" s="80"/>
      <c r="N6" s="81">
        <f>分析係数表!H9</f>
        <v>5.3491679763143819E-4</v>
      </c>
      <c r="O6" s="82">
        <f t="shared" si="3"/>
        <v>1.6481199703740429E-2</v>
      </c>
      <c r="P6" s="76">
        <f>分析係数表!C9</f>
        <v>3.6231884057971064E-2</v>
      </c>
      <c r="Q6" s="82">
        <f t="shared" si="4"/>
        <v>5.9714491680219024E-4</v>
      </c>
      <c r="R6" s="83">
        <v>6.8539950555847296E-4</v>
      </c>
      <c r="S6" s="84">
        <f t="shared" si="5"/>
        <v>9.3871588742019236E-4</v>
      </c>
      <c r="T6" s="85">
        <f>分析係数表!F9</f>
        <v>0.8125</v>
      </c>
      <c r="U6" s="86">
        <f t="shared" si="6"/>
        <v>7.6270665852890625E-4</v>
      </c>
      <c r="V6" s="87">
        <f>分析係数表!D9</f>
        <v>0</v>
      </c>
      <c r="W6" s="167">
        <f t="shared" si="7"/>
        <v>0</v>
      </c>
      <c r="X6" s="76">
        <f>分析係数表!E9</f>
        <v>0</v>
      </c>
      <c r="Y6" s="166">
        <f t="shared" si="8"/>
        <v>0</v>
      </c>
    </row>
    <row r="7" spans="1:25" x14ac:dyDescent="0.2">
      <c r="A7" s="6" t="s">
        <v>221</v>
      </c>
      <c r="B7" s="5" t="s">
        <v>267</v>
      </c>
      <c r="C7" s="90"/>
      <c r="D7" s="107">
        <f>投入係数表!AJ7</f>
        <v>4.004324670644296E-4</v>
      </c>
      <c r="E7" s="110">
        <f t="shared" si="9"/>
        <v>4.0043246706442957E-2</v>
      </c>
      <c r="F7" s="85">
        <f>分析係数表!C10</f>
        <v>0.26183431952662717</v>
      </c>
      <c r="G7" s="110">
        <f t="shared" si="0"/>
        <v>1.0484696253018346E-2</v>
      </c>
      <c r="H7" s="110">
        <v>1.2063825979368729E-2</v>
      </c>
      <c r="I7" s="110">
        <f t="shared" si="1"/>
        <v>1.2063825979368729E-2</v>
      </c>
      <c r="J7" s="85">
        <f>分析係数表!G10</f>
        <v>0.17889908256880735</v>
      </c>
      <c r="K7" s="111">
        <f t="shared" si="2"/>
        <v>2.1582073999788093E-3</v>
      </c>
      <c r="L7" s="79"/>
      <c r="M7" s="80"/>
      <c r="N7" s="81">
        <f>分析係数表!H10</f>
        <v>1.0159272513155222E-3</v>
      </c>
      <c r="O7" s="82">
        <f t="shared" si="3"/>
        <v>3.1301503313305466E-2</v>
      </c>
      <c r="P7" s="76">
        <f>分析係数表!C10</f>
        <v>0.26183431952662717</v>
      </c>
      <c r="Q7" s="82">
        <f t="shared" si="4"/>
        <v>8.1958078201998033E-3</v>
      </c>
      <c r="R7" s="83">
        <v>1.2291540160879237E-2</v>
      </c>
      <c r="S7" s="84">
        <f t="shared" si="5"/>
        <v>2.4355366140247966E-2</v>
      </c>
      <c r="T7" s="85">
        <f>分析係数表!F10</f>
        <v>0.51834862385321101</v>
      </c>
      <c r="U7" s="86">
        <f t="shared" si="6"/>
        <v>1.2624570522238624E-2</v>
      </c>
      <c r="V7" s="87">
        <f>分析係数表!D10</f>
        <v>0.10550458715596331</v>
      </c>
      <c r="W7" s="167">
        <f t="shared" si="7"/>
        <v>0</v>
      </c>
      <c r="X7" s="76">
        <f>分析係数表!E10</f>
        <v>4.1284403669724773E-2</v>
      </c>
      <c r="Y7" s="166">
        <f t="shared" si="8"/>
        <v>0</v>
      </c>
    </row>
    <row r="8" spans="1:25" x14ac:dyDescent="0.2">
      <c r="A8" s="6" t="s">
        <v>222</v>
      </c>
      <c r="B8" s="5" t="s">
        <v>27</v>
      </c>
      <c r="C8" s="90"/>
      <c r="D8" s="107">
        <f>投入係数表!AJ8</f>
        <v>0</v>
      </c>
      <c r="E8" s="110">
        <f t="shared" si="9"/>
        <v>0</v>
      </c>
      <c r="F8" s="85">
        <f>分析係数表!C11</f>
        <v>1.7921757268741234E-2</v>
      </c>
      <c r="G8" s="110">
        <f t="shared" si="0"/>
        <v>0</v>
      </c>
      <c r="H8" s="110">
        <v>7.5158645838134357E-3</v>
      </c>
      <c r="I8" s="110">
        <f t="shared" si="1"/>
        <v>7.5158645838134357E-3</v>
      </c>
      <c r="J8" s="85">
        <f>分析係数表!G11</f>
        <v>0.34197730956239869</v>
      </c>
      <c r="K8" s="111">
        <f t="shared" si="2"/>
        <v>2.570255149407836E-3</v>
      </c>
      <c r="L8" s="79"/>
      <c r="M8" s="80"/>
      <c r="N8" s="81">
        <f>分析係数表!H11</f>
        <v>-1.6586567368416687E-5</v>
      </c>
      <c r="O8" s="82">
        <f t="shared" si="3"/>
        <v>-5.110449520539668E-4</v>
      </c>
      <c r="P8" s="76">
        <f>分析係数表!C11</f>
        <v>1.7921757268741234E-2</v>
      </c>
      <c r="Q8" s="82">
        <f t="shared" si="4"/>
        <v>-9.1588235841266944E-6</v>
      </c>
      <c r="R8" s="83">
        <v>2.1557214729204396E-2</v>
      </c>
      <c r="S8" s="84">
        <f t="shared" si="5"/>
        <v>2.9073079313017832E-2</v>
      </c>
      <c r="T8" s="85">
        <f>分析係数表!F11</f>
        <v>0.56401944894651534</v>
      </c>
      <c r="U8" s="86">
        <f t="shared" si="6"/>
        <v>1.6397782173306653E-2</v>
      </c>
      <c r="V8" s="87">
        <f>分析係数表!D11</f>
        <v>2.1069692058346839E-2</v>
      </c>
      <c r="W8" s="167">
        <f t="shared" si="7"/>
        <v>0</v>
      </c>
      <c r="X8" s="76">
        <f>分析係数表!E11</f>
        <v>4.8622366288492711E-3</v>
      </c>
      <c r="Y8" s="166">
        <f t="shared" si="8"/>
        <v>0</v>
      </c>
    </row>
    <row r="9" spans="1:25" x14ac:dyDescent="0.2">
      <c r="A9" s="6" t="s">
        <v>223</v>
      </c>
      <c r="B9" s="5" t="s">
        <v>191</v>
      </c>
      <c r="C9" s="90"/>
      <c r="D9" s="107">
        <f>投入係数表!AJ9</f>
        <v>6.4469627197373163E-3</v>
      </c>
      <c r="E9" s="110">
        <f t="shared" si="9"/>
        <v>0.64469627197373158</v>
      </c>
      <c r="F9" s="85">
        <f>分析係数表!C12</f>
        <v>0.1131360576170346</v>
      </c>
      <c r="G9" s="110">
        <f t="shared" si="0"/>
        <v>7.2938394571507512E-2</v>
      </c>
      <c r="H9" s="110">
        <v>8.6388591186982541E-2</v>
      </c>
      <c r="I9" s="110">
        <f t="shared" si="1"/>
        <v>8.6388591186982541E-2</v>
      </c>
      <c r="J9" s="85">
        <f>分析係数表!G12</f>
        <v>0.13242034500958361</v>
      </c>
      <c r="K9" s="111">
        <f t="shared" si="2"/>
        <v>1.1439607049872102E-2</v>
      </c>
      <c r="L9" s="79"/>
      <c r="M9" s="80"/>
      <c r="N9" s="81">
        <f>分析係数表!H12</f>
        <v>8.227352078918887E-2</v>
      </c>
      <c r="O9" s="82">
        <f t="shared" si="3"/>
        <v>2.5349107234256887</v>
      </c>
      <c r="P9" s="76">
        <f>分析係数表!C12</f>
        <v>0.1131360576170346</v>
      </c>
      <c r="Q9" s="82">
        <f t="shared" si="4"/>
        <v>0.28678980565952755</v>
      </c>
      <c r="R9" s="83">
        <v>0.32011032046640076</v>
      </c>
      <c r="S9" s="84">
        <f t="shared" si="5"/>
        <v>0.40649891165338331</v>
      </c>
      <c r="T9" s="85">
        <f>分析係数表!F12</f>
        <v>0.36784355120975581</v>
      </c>
      <c r="U9" s="86">
        <f t="shared" si="6"/>
        <v>0.14952800322548132</v>
      </c>
      <c r="V9" s="87">
        <f>分析係数表!D12</f>
        <v>2.9306369621378371E-2</v>
      </c>
      <c r="W9" s="167">
        <f t="shared" si="7"/>
        <v>0</v>
      </c>
      <c r="X9" s="76">
        <f>分析係数表!E12</f>
        <v>2.9195255423761772E-2</v>
      </c>
      <c r="Y9" s="166">
        <f t="shared" si="8"/>
        <v>0</v>
      </c>
    </row>
    <row r="10" spans="1:25" x14ac:dyDescent="0.2">
      <c r="A10" s="6" t="s">
        <v>224</v>
      </c>
      <c r="B10" s="5" t="s">
        <v>28</v>
      </c>
      <c r="C10" s="90"/>
      <c r="D10" s="107">
        <f>投入係数表!AJ10</f>
        <v>2.7629840227445641E-3</v>
      </c>
      <c r="E10" s="110">
        <f t="shared" si="9"/>
        <v>0.2762984022744564</v>
      </c>
      <c r="F10" s="85">
        <f>分析係数表!C13</f>
        <v>0</v>
      </c>
      <c r="G10" s="110">
        <f t="shared" si="0"/>
        <v>0</v>
      </c>
      <c r="H10" s="110">
        <v>0</v>
      </c>
      <c r="I10" s="110">
        <f t="shared" si="1"/>
        <v>0</v>
      </c>
      <c r="J10" s="85">
        <f>分析係数表!G13</f>
        <v>0.24500370096225019</v>
      </c>
      <c r="K10" s="111">
        <f t="shared" si="2"/>
        <v>0</v>
      </c>
      <c r="L10" s="79"/>
      <c r="M10" s="80"/>
      <c r="N10" s="81">
        <f>分析係数表!H13</f>
        <v>1.2974842323943954E-2</v>
      </c>
      <c r="O10" s="82">
        <f t="shared" si="3"/>
        <v>0.39976491374421552</v>
      </c>
      <c r="P10" s="76">
        <f>分析係数表!C13</f>
        <v>0</v>
      </c>
      <c r="Q10" s="82">
        <f t="shared" si="4"/>
        <v>0</v>
      </c>
      <c r="R10" s="83">
        <v>0</v>
      </c>
      <c r="S10" s="84">
        <f t="shared" si="5"/>
        <v>0</v>
      </c>
      <c r="T10" s="85">
        <f>分析係数表!F13</f>
        <v>0.38341968911917096</v>
      </c>
      <c r="U10" s="86">
        <f t="shared" si="6"/>
        <v>0</v>
      </c>
      <c r="V10" s="87">
        <f>分析係数表!D13</f>
        <v>0.16062176165803108</v>
      </c>
      <c r="W10" s="167">
        <f t="shared" si="7"/>
        <v>0</v>
      </c>
      <c r="X10" s="76">
        <f>分析係数表!E13</f>
        <v>0.14729829755736493</v>
      </c>
      <c r="Y10" s="166">
        <f t="shared" si="8"/>
        <v>0</v>
      </c>
    </row>
    <row r="11" spans="1:25" x14ac:dyDescent="0.2">
      <c r="A11" s="6" t="s">
        <v>225</v>
      </c>
      <c r="B11" s="5" t="s">
        <v>268</v>
      </c>
      <c r="C11" s="90"/>
      <c r="D11" s="107">
        <f>投入係数表!AJ11</f>
        <v>4.124454410763625E-3</v>
      </c>
      <c r="E11" s="110">
        <f t="shared" si="9"/>
        <v>0.4124454410763625</v>
      </c>
      <c r="F11" s="85">
        <f>分析係数表!C14</f>
        <v>0.20006209251785156</v>
      </c>
      <c r="G11" s="110">
        <f t="shared" si="0"/>
        <v>8.2514697991185326E-2</v>
      </c>
      <c r="H11" s="110">
        <v>0.16575903868633093</v>
      </c>
      <c r="I11" s="110">
        <f t="shared" si="1"/>
        <v>0.16575903868633093</v>
      </c>
      <c r="J11" s="85">
        <f>分析係数表!G14</f>
        <v>0.15826840914802714</v>
      </c>
      <c r="K11" s="111">
        <f t="shared" si="2"/>
        <v>2.6234419354791885E-2</v>
      </c>
      <c r="L11" s="79"/>
      <c r="M11" s="80"/>
      <c r="N11" s="81">
        <f>分析係数表!H14</f>
        <v>1.0573936697365637E-3</v>
      </c>
      <c r="O11" s="82">
        <f t="shared" si="3"/>
        <v>3.257911569344038E-2</v>
      </c>
      <c r="P11" s="76">
        <f>分析係数表!C14</f>
        <v>0.20006209251785156</v>
      </c>
      <c r="Q11" s="82">
        <f t="shared" si="4"/>
        <v>6.517846058010859E-3</v>
      </c>
      <c r="R11" s="83">
        <v>3.1151614731420474E-2</v>
      </c>
      <c r="S11" s="84">
        <f t="shared" si="5"/>
        <v>0.19691065341775141</v>
      </c>
      <c r="T11" s="85">
        <f>分析係数表!F14</f>
        <v>0.29957275697411412</v>
      </c>
      <c r="U11" s="86">
        <f t="shared" si="6"/>
        <v>5.8989067321930058E-2</v>
      </c>
      <c r="V11" s="87">
        <f>分析係数表!D14</f>
        <v>3.9017341040462429E-2</v>
      </c>
      <c r="W11" s="167">
        <f t="shared" si="7"/>
        <v>0</v>
      </c>
      <c r="X11" s="76">
        <f>分析係数表!E14</f>
        <v>4.0148278461925105E-2</v>
      </c>
      <c r="Y11" s="166">
        <f t="shared" si="8"/>
        <v>0</v>
      </c>
    </row>
    <row r="12" spans="1:25" x14ac:dyDescent="0.2">
      <c r="A12" s="6" t="s">
        <v>226</v>
      </c>
      <c r="B12" s="5" t="s">
        <v>29</v>
      </c>
      <c r="C12" s="90"/>
      <c r="D12" s="107">
        <f>投入係数表!AJ12</f>
        <v>0.17643054498858768</v>
      </c>
      <c r="E12" s="110">
        <f t="shared" si="9"/>
        <v>17.643054498858767</v>
      </c>
      <c r="F12" s="85">
        <f>分析係数表!C15</f>
        <v>0</v>
      </c>
      <c r="G12" s="110">
        <f t="shared" si="0"/>
        <v>0</v>
      </c>
      <c r="H12" s="110">
        <v>0</v>
      </c>
      <c r="I12" s="110">
        <f t="shared" si="1"/>
        <v>0</v>
      </c>
      <c r="J12" s="85">
        <f>分析係数表!G15</f>
        <v>9.5606557377049178E-2</v>
      </c>
      <c r="K12" s="111">
        <f t="shared" si="2"/>
        <v>0</v>
      </c>
      <c r="L12" s="79"/>
      <c r="M12" s="80"/>
      <c r="N12" s="81">
        <f>分析係数表!H15</f>
        <v>7.5634747199980097E-3</v>
      </c>
      <c r="O12" s="82">
        <f t="shared" si="3"/>
        <v>0.23303649813660884</v>
      </c>
      <c r="P12" s="76">
        <f>分析係数表!C15</f>
        <v>0</v>
      </c>
      <c r="Q12" s="82">
        <f t="shared" si="4"/>
        <v>0</v>
      </c>
      <c r="R12" s="83">
        <v>0</v>
      </c>
      <c r="S12" s="84">
        <f t="shared" si="5"/>
        <v>0</v>
      </c>
      <c r="T12" s="85">
        <f>分析係数表!F15</f>
        <v>0.30379508196721311</v>
      </c>
      <c r="U12" s="86">
        <f t="shared" si="6"/>
        <v>0</v>
      </c>
      <c r="V12" s="87">
        <f>分析係数表!D15</f>
        <v>1.4877049180327869E-2</v>
      </c>
      <c r="W12" s="167">
        <f t="shared" si="7"/>
        <v>0</v>
      </c>
      <c r="X12" s="76">
        <f>分析係数表!E15</f>
        <v>1.3844262295081967E-2</v>
      </c>
      <c r="Y12" s="166">
        <f t="shared" si="8"/>
        <v>0</v>
      </c>
    </row>
    <row r="13" spans="1:25" x14ac:dyDescent="0.2">
      <c r="A13" s="6" t="s">
        <v>227</v>
      </c>
      <c r="B13" s="5" t="s">
        <v>30</v>
      </c>
      <c r="C13" s="90"/>
      <c r="D13" s="107">
        <f>投入係数表!AJ13</f>
        <v>2.2824650622672487E-3</v>
      </c>
      <c r="E13" s="110">
        <f t="shared" si="9"/>
        <v>0.22824650622672488</v>
      </c>
      <c r="F13" s="85">
        <f>分析係数表!C16</f>
        <v>4.6443435489973539E-2</v>
      </c>
      <c r="G13" s="110">
        <f t="shared" si="0"/>
        <v>1.0600551887752741E-2</v>
      </c>
      <c r="H13" s="110">
        <v>1.6698793128673839E-2</v>
      </c>
      <c r="I13" s="110">
        <f t="shared" si="1"/>
        <v>1.6698793128673839E-2</v>
      </c>
      <c r="J13" s="85">
        <f>分析係数表!G16</f>
        <v>3.3687125057683433E-2</v>
      </c>
      <c r="K13" s="111">
        <f t="shared" si="2"/>
        <v>5.6253433243802042E-4</v>
      </c>
      <c r="L13" s="79"/>
      <c r="M13" s="80"/>
      <c r="N13" s="81">
        <f>分析係数表!H16</f>
        <v>1.5193295709469685E-2</v>
      </c>
      <c r="O13" s="82">
        <f t="shared" si="3"/>
        <v>0.46811717608143355</v>
      </c>
      <c r="P13" s="76">
        <f>分析係数表!C16</f>
        <v>4.6443435489973539E-2</v>
      </c>
      <c r="Q13" s="82">
        <f t="shared" si="4"/>
        <v>2.1740969869086642E-2</v>
      </c>
      <c r="R13" s="83">
        <v>3.4505121701295396E-2</v>
      </c>
      <c r="S13" s="84">
        <f t="shared" si="5"/>
        <v>5.1203914829969235E-2</v>
      </c>
      <c r="T13" s="85">
        <f>分析係数表!F16</f>
        <v>0.28887863405629904</v>
      </c>
      <c r="U13" s="86">
        <f t="shared" si="6"/>
        <v>1.4791716974416587E-2</v>
      </c>
      <c r="V13" s="87">
        <f>分析係数表!D16</f>
        <v>0</v>
      </c>
      <c r="W13" s="167">
        <f t="shared" si="7"/>
        <v>0</v>
      </c>
      <c r="X13" s="76">
        <f>分析係数表!E16</f>
        <v>0</v>
      </c>
      <c r="Y13" s="166">
        <f t="shared" si="8"/>
        <v>0</v>
      </c>
    </row>
    <row r="14" spans="1:25" x14ac:dyDescent="0.2">
      <c r="A14" s="6" t="s">
        <v>2</v>
      </c>
      <c r="B14" s="5" t="s">
        <v>365</v>
      </c>
      <c r="C14" s="90"/>
      <c r="D14" s="107">
        <f>投入係数表!AJ14</f>
        <v>2.4426380490930205E-3</v>
      </c>
      <c r="E14" s="110">
        <f t="shared" si="9"/>
        <v>0.24426380490930205</v>
      </c>
      <c r="F14" s="85">
        <f>分析係数表!C17</f>
        <v>4.6514856984171016E-2</v>
      </c>
      <c r="G14" s="110">
        <f t="shared" si="0"/>
        <v>1.1361895951765635E-2</v>
      </c>
      <c r="H14" s="110">
        <v>1.6330288758564741E-2</v>
      </c>
      <c r="I14" s="110">
        <f t="shared" si="1"/>
        <v>1.6330288758564741E-2</v>
      </c>
      <c r="J14" s="85">
        <f>分析係数表!G17</f>
        <v>0.21533442088091354</v>
      </c>
      <c r="K14" s="111">
        <f t="shared" si="2"/>
        <v>3.5164732726436308E-3</v>
      </c>
      <c r="L14" s="79"/>
      <c r="M14" s="80"/>
      <c r="N14" s="81">
        <f>分析係数表!H17</f>
        <v>2.6953171973677116E-3</v>
      </c>
      <c r="O14" s="82">
        <f t="shared" si="3"/>
        <v>8.3044804708769598E-2</v>
      </c>
      <c r="P14" s="76">
        <f>分析係数表!C17</f>
        <v>4.6514856984171016E-2</v>
      </c>
      <c r="Q14" s="82">
        <f t="shared" si="4"/>
        <v>3.8628172143068298E-3</v>
      </c>
      <c r="R14" s="83">
        <v>6.5473066907773166E-3</v>
      </c>
      <c r="S14" s="84">
        <f t="shared" si="5"/>
        <v>2.2877595449342057E-2</v>
      </c>
      <c r="T14" s="85">
        <f>分析係数表!F17</f>
        <v>0.33325565136331858</v>
      </c>
      <c r="U14" s="86">
        <f t="shared" si="6"/>
        <v>7.6240879730969805E-3</v>
      </c>
      <c r="V14" s="87">
        <f>分析係数表!D17</f>
        <v>4.8240503379165696E-2</v>
      </c>
      <c r="W14" s="167">
        <f t="shared" si="7"/>
        <v>0</v>
      </c>
      <c r="X14" s="76">
        <f>分析係数表!E17</f>
        <v>4.8939641109298535E-2</v>
      </c>
      <c r="Y14" s="166">
        <f t="shared" si="8"/>
        <v>0</v>
      </c>
    </row>
    <row r="15" spans="1:25" x14ac:dyDescent="0.2">
      <c r="A15" s="6" t="s">
        <v>3</v>
      </c>
      <c r="B15" s="5" t="s">
        <v>31</v>
      </c>
      <c r="C15" s="90"/>
      <c r="D15" s="107">
        <f>投入係数表!AJ15</f>
        <v>7.6082168742241626E-4</v>
      </c>
      <c r="E15" s="110">
        <f t="shared" si="9"/>
        <v>7.6082168742241621E-2</v>
      </c>
      <c r="F15" s="85">
        <f>分析係数表!C18</f>
        <v>0.85217062328572779</v>
      </c>
      <c r="G15" s="110">
        <f t="shared" si="0"/>
        <v>6.4834989158005965E-2</v>
      </c>
      <c r="H15" s="110">
        <v>0.11305012438624007</v>
      </c>
      <c r="I15" s="110">
        <f t="shared" si="1"/>
        <v>0.11305012438624007</v>
      </c>
      <c r="J15" s="85">
        <f>分析係数表!G18</f>
        <v>0.21571921623052903</v>
      </c>
      <c r="K15" s="111">
        <f t="shared" si="2"/>
        <v>2.4387084227363524E-2</v>
      </c>
      <c r="L15" s="79"/>
      <c r="M15" s="80"/>
      <c r="N15" s="81">
        <f>分析係数表!H18</f>
        <v>4.022242586841047E-4</v>
      </c>
      <c r="O15" s="82">
        <f t="shared" si="3"/>
        <v>1.2392840087308695E-2</v>
      </c>
      <c r="P15" s="76">
        <f>分析係数表!C18</f>
        <v>0.85217062328572779</v>
      </c>
      <c r="Q15" s="82">
        <f t="shared" si="4"/>
        <v>1.0560814261482204E-2</v>
      </c>
      <c r="R15" s="83">
        <v>2.6922015413762858E-2</v>
      </c>
      <c r="S15" s="84">
        <f t="shared" si="5"/>
        <v>0.13997213980000292</v>
      </c>
      <c r="T15" s="85">
        <f>分析係数表!F18</f>
        <v>0.45957889739047864</v>
      </c>
      <c r="U15" s="86">
        <f t="shared" si="6"/>
        <v>6.4328241674671272E-2</v>
      </c>
      <c r="V15" s="87">
        <f>分析係数表!D18</f>
        <v>2.6460437172440239E-2</v>
      </c>
      <c r="W15" s="167">
        <f t="shared" si="7"/>
        <v>0</v>
      </c>
      <c r="X15" s="76">
        <f>分析係数表!E18</f>
        <v>2.8487427183579554E-2</v>
      </c>
      <c r="Y15" s="166">
        <f t="shared" si="8"/>
        <v>0</v>
      </c>
    </row>
    <row r="16" spans="1:25" x14ac:dyDescent="0.2">
      <c r="A16" s="6" t="s">
        <v>4</v>
      </c>
      <c r="B16" s="5" t="s">
        <v>32</v>
      </c>
      <c r="C16" s="90"/>
      <c r="D16" s="107">
        <f>投入係数表!AJ16</f>
        <v>0</v>
      </c>
      <c r="E16" s="110">
        <f t="shared" si="9"/>
        <v>0</v>
      </c>
      <c r="F16" s="85">
        <f>分析係数表!C19</f>
        <v>5.907451152740395E-2</v>
      </c>
      <c r="G16" s="110">
        <f t="shared" si="0"/>
        <v>0</v>
      </c>
      <c r="H16" s="110">
        <v>1.4908032840592095E-3</v>
      </c>
      <c r="I16" s="110">
        <f t="shared" si="1"/>
        <v>1.4908032840592095E-3</v>
      </c>
      <c r="J16" s="85">
        <f>分析係数表!G19</f>
        <v>5.7619514930604236E-2</v>
      </c>
      <c r="K16" s="111">
        <f t="shared" si="2"/>
        <v>8.5899362084443454E-5</v>
      </c>
      <c r="L16" s="79"/>
      <c r="M16" s="80"/>
      <c r="N16" s="81">
        <f>分析係数表!H19</f>
        <v>-1.036660460526043E-4</v>
      </c>
      <c r="O16" s="82">
        <f t="shared" si="3"/>
        <v>-3.1940309503372924E-3</v>
      </c>
      <c r="P16" s="76">
        <f>分析係数表!C19</f>
        <v>5.907451152740395E-2</v>
      </c>
      <c r="Q16" s="82">
        <f t="shared" si="4"/>
        <v>-1.8868581819458537E-4</v>
      </c>
      <c r="R16" s="83">
        <v>4.7108753434416367E-4</v>
      </c>
      <c r="S16" s="84">
        <f t="shared" si="5"/>
        <v>1.9618908184033733E-3</v>
      </c>
      <c r="T16" s="85">
        <f>分析係数表!F19</f>
        <v>0.24001121547735876</v>
      </c>
      <c r="U16" s="86">
        <f t="shared" si="6"/>
        <v>4.7087579995886374E-4</v>
      </c>
      <c r="V16" s="87">
        <f>分析係数表!D19</f>
        <v>1.0654703490817327E-2</v>
      </c>
      <c r="W16" s="167">
        <f t="shared" si="7"/>
        <v>0</v>
      </c>
      <c r="X16" s="76">
        <f>分析係数表!E19</f>
        <v>1.044441329034067E-2</v>
      </c>
      <c r="Y16" s="166">
        <f t="shared" si="8"/>
        <v>0</v>
      </c>
    </row>
    <row r="17" spans="1:25" x14ac:dyDescent="0.2">
      <c r="A17" s="6" t="s">
        <v>5</v>
      </c>
      <c r="B17" s="5" t="s">
        <v>33</v>
      </c>
      <c r="C17" s="90"/>
      <c r="D17" s="107">
        <f>投入係数表!AJ17</f>
        <v>1.6417731149641613E-3</v>
      </c>
      <c r="E17" s="110">
        <f t="shared" si="9"/>
        <v>0.16417731149641612</v>
      </c>
      <c r="F17" s="85">
        <f>分析係数表!C20</f>
        <v>0.1238117647058824</v>
      </c>
      <c r="G17" s="110">
        <f t="shared" si="0"/>
        <v>2.0327082661038633E-2</v>
      </c>
      <c r="H17" s="110">
        <v>2.5341972187272674E-2</v>
      </c>
      <c r="I17" s="110">
        <f t="shared" si="1"/>
        <v>2.5341972187272674E-2</v>
      </c>
      <c r="J17" s="85">
        <f>分析係数表!G20</f>
        <v>0.1000078622533218</v>
      </c>
      <c r="K17" s="111">
        <f t="shared" si="2"/>
        <v>2.5343964637322778E-3</v>
      </c>
      <c r="L17" s="79"/>
      <c r="M17" s="80"/>
      <c r="N17" s="81">
        <f>分析係数表!H20</f>
        <v>5.0174366289460479E-4</v>
      </c>
      <c r="O17" s="82">
        <f t="shared" si="3"/>
        <v>1.5459109799632494E-2</v>
      </c>
      <c r="P17" s="76">
        <f>分析係数表!C20</f>
        <v>0.1238117647058824</v>
      </c>
      <c r="Q17" s="82">
        <f t="shared" si="4"/>
        <v>1.9140196650744993E-3</v>
      </c>
      <c r="R17" s="83">
        <v>3.5275445795154951E-3</v>
      </c>
      <c r="S17" s="84">
        <f t="shared" si="5"/>
        <v>2.8869516766788169E-2</v>
      </c>
      <c r="T17" s="85">
        <f>分析係数表!F20</f>
        <v>0.22289488167308752</v>
      </c>
      <c r="U17" s="86">
        <f t="shared" si="6"/>
        <v>6.4348675236924648E-3</v>
      </c>
      <c r="V17" s="87">
        <f>分析係数表!D20</f>
        <v>1.3129963047409387E-2</v>
      </c>
      <c r="W17" s="167">
        <f t="shared" si="7"/>
        <v>0</v>
      </c>
      <c r="X17" s="76">
        <f>分析係数表!E20</f>
        <v>1.4466546112115732E-2</v>
      </c>
      <c r="Y17" s="166">
        <f t="shared" si="8"/>
        <v>0</v>
      </c>
    </row>
    <row r="18" spans="1:25" x14ac:dyDescent="0.2">
      <c r="A18" s="6" t="s">
        <v>6</v>
      </c>
      <c r="B18" s="5" t="s">
        <v>34</v>
      </c>
      <c r="C18" s="90"/>
      <c r="D18" s="107">
        <f>投入係数表!AJ18</f>
        <v>3.2034597365154365E-4</v>
      </c>
      <c r="E18" s="110">
        <f t="shared" si="9"/>
        <v>3.2034597365154363E-2</v>
      </c>
      <c r="F18" s="85">
        <f>分析係数表!C21</f>
        <v>0.10123797610317908</v>
      </c>
      <c r="G18" s="110">
        <f t="shared" si="0"/>
        <v>3.243117802528461E-3</v>
      </c>
      <c r="H18" s="110">
        <v>9.8966496639358668E-3</v>
      </c>
      <c r="I18" s="110">
        <f t="shared" si="1"/>
        <v>9.8966496639358668E-3</v>
      </c>
      <c r="J18" s="85">
        <f>分析係数表!G21</f>
        <v>0.28509532062391679</v>
      </c>
      <c r="K18" s="111">
        <f t="shared" si="2"/>
        <v>2.8214885090423743E-3</v>
      </c>
      <c r="L18" s="79"/>
      <c r="M18" s="80"/>
      <c r="N18" s="81">
        <f>分析係数表!H21</f>
        <v>8.3762165210504269E-4</v>
      </c>
      <c r="O18" s="82">
        <f t="shared" si="3"/>
        <v>2.5807770078725322E-2</v>
      </c>
      <c r="P18" s="76">
        <f>分析係数表!C21</f>
        <v>0.10123797610317908</v>
      </c>
      <c r="Q18" s="82">
        <f t="shared" si="4"/>
        <v>2.6127264105063343E-3</v>
      </c>
      <c r="R18" s="83">
        <v>5.9684936852443075E-3</v>
      </c>
      <c r="S18" s="84">
        <f t="shared" si="5"/>
        <v>1.5865143349180176E-2</v>
      </c>
      <c r="T18" s="85">
        <f>分析係数表!F21</f>
        <v>0.42576545349508954</v>
      </c>
      <c r="U18" s="86">
        <f t="shared" si="6"/>
        <v>6.754829952828301E-3</v>
      </c>
      <c r="V18" s="87">
        <f>分析係数表!D21</f>
        <v>4.8757943385326401E-2</v>
      </c>
      <c r="W18" s="167">
        <f t="shared" si="7"/>
        <v>0</v>
      </c>
      <c r="X18" s="76">
        <f>分析係数表!E21</f>
        <v>4.2345465049104566E-2</v>
      </c>
      <c r="Y18" s="166">
        <f t="shared" si="8"/>
        <v>0</v>
      </c>
    </row>
    <row r="19" spans="1:25" x14ac:dyDescent="0.2">
      <c r="A19" s="6" t="s">
        <v>7</v>
      </c>
      <c r="B19" s="5" t="s">
        <v>269</v>
      </c>
      <c r="C19" s="90"/>
      <c r="D19" s="107">
        <f>投入係数表!AJ19</f>
        <v>0</v>
      </c>
      <c r="E19" s="110">
        <f t="shared" si="9"/>
        <v>0</v>
      </c>
      <c r="F19" s="85">
        <f>分析係数表!C22</f>
        <v>0.18558159091777837</v>
      </c>
      <c r="G19" s="110">
        <f t="shared" si="0"/>
        <v>0</v>
      </c>
      <c r="H19" s="110">
        <v>6.0743824443651511E-3</v>
      </c>
      <c r="I19" s="110">
        <f t="shared" si="1"/>
        <v>6.0743824443651511E-3</v>
      </c>
      <c r="J19" s="85">
        <f>分析係数表!G22</f>
        <v>0.19466002478672587</v>
      </c>
      <c r="K19" s="111">
        <f t="shared" si="2"/>
        <v>1.1824394371841727E-3</v>
      </c>
      <c r="L19" s="79"/>
      <c r="M19" s="80"/>
      <c r="N19" s="81">
        <f>分析係数表!H22</f>
        <v>4.1466418421041717E-5</v>
      </c>
      <c r="O19" s="82">
        <f t="shared" si="3"/>
        <v>1.2776123801349168E-3</v>
      </c>
      <c r="P19" s="76">
        <f>分析係数表!C22</f>
        <v>0.18558159091777837</v>
      </c>
      <c r="Q19" s="82">
        <f t="shared" si="4"/>
        <v>2.371013380816873E-4</v>
      </c>
      <c r="R19" s="83">
        <v>2.1633707984198771E-3</v>
      </c>
      <c r="S19" s="84">
        <f t="shared" si="5"/>
        <v>8.2377532427850286E-3</v>
      </c>
      <c r="T19" s="85">
        <f>分析係数表!F22</f>
        <v>0.41305594660826944</v>
      </c>
      <c r="U19" s="86">
        <f t="shared" si="6"/>
        <v>3.4026529636239111E-3</v>
      </c>
      <c r="V19" s="87">
        <f>分析係数表!D22</f>
        <v>3.1055601679721812E-2</v>
      </c>
      <c r="W19" s="167">
        <f t="shared" si="7"/>
        <v>0</v>
      </c>
      <c r="X19" s="76">
        <f>分析係数表!E22</f>
        <v>3.3855138031581015E-2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0.21585006253480496</v>
      </c>
      <c r="K20" s="111">
        <f t="shared" si="2"/>
        <v>0</v>
      </c>
      <c r="L20" s="79"/>
      <c r="M20" s="80"/>
      <c r="N20" s="81">
        <f>分析係数表!H23</f>
        <v>2.487985105262503E-5</v>
      </c>
      <c r="O20" s="82">
        <f t="shared" si="3"/>
        <v>7.6656742808095014E-4</v>
      </c>
      <c r="P20" s="76">
        <f>分析係数表!C23</f>
        <v>0</v>
      </c>
      <c r="Q20" s="82">
        <f t="shared" si="4"/>
        <v>0</v>
      </c>
      <c r="R20" s="83">
        <v>0</v>
      </c>
      <c r="S20" s="84">
        <f t="shared" si="5"/>
        <v>0</v>
      </c>
      <c r="T20" s="85">
        <f>分析係数表!F23</f>
        <v>0.4411214270716366</v>
      </c>
      <c r="U20" s="86">
        <f t="shared" si="6"/>
        <v>0</v>
      </c>
      <c r="V20" s="87">
        <f>分析係数表!D23</f>
        <v>2.1453546225545239E-3</v>
      </c>
      <c r="W20" s="167">
        <f t="shared" si="7"/>
        <v>0</v>
      </c>
      <c r="X20" s="76">
        <f>分析係数表!E23</f>
        <v>1.9627712504222241E-3</v>
      </c>
      <c r="Y20" s="166">
        <f t="shared" si="8"/>
        <v>0</v>
      </c>
    </row>
    <row r="21" spans="1:25" x14ac:dyDescent="0.2">
      <c r="A21" s="6" t="s">
        <v>9</v>
      </c>
      <c r="B21" s="5" t="s">
        <v>271</v>
      </c>
      <c r="C21" s="90"/>
      <c r="D21" s="107">
        <f>投入係数表!AJ21</f>
        <v>1.3654747126897048E-2</v>
      </c>
      <c r="E21" s="110">
        <f t="shared" si="9"/>
        <v>1.3654747126897049</v>
      </c>
      <c r="F21" s="85">
        <f>分析係数表!C24</f>
        <v>0.34092150792205422</v>
      </c>
      <c r="G21" s="110">
        <f t="shared" si="0"/>
        <v>0.46551969807960791</v>
      </c>
      <c r="H21" s="110">
        <v>0.49265742424889358</v>
      </c>
      <c r="I21" s="110">
        <f t="shared" si="1"/>
        <v>0.49265742424889358</v>
      </c>
      <c r="J21" s="85">
        <f>分析係数表!G24</f>
        <v>0.20813165537270087</v>
      </c>
      <c r="K21" s="111">
        <f t="shared" si="2"/>
        <v>0.1025376052405732</v>
      </c>
      <c r="L21" s="79"/>
      <c r="M21" s="80"/>
      <c r="N21" s="81">
        <f>分析係数表!H24</f>
        <v>3.0270485447360455E-4</v>
      </c>
      <c r="O21" s="82">
        <f t="shared" si="3"/>
        <v>9.3265703749848931E-3</v>
      </c>
      <c r="P21" s="76">
        <f>分析係数表!C24</f>
        <v>0.34092150792205422</v>
      </c>
      <c r="Q21" s="82">
        <f t="shared" si="4"/>
        <v>3.1796284359810086E-3</v>
      </c>
      <c r="R21" s="83">
        <v>1.0821832838287596E-2</v>
      </c>
      <c r="S21" s="84">
        <f t="shared" si="5"/>
        <v>0.50347925708718122</v>
      </c>
      <c r="T21" s="85">
        <f>分析係数表!F24</f>
        <v>0.39206195546950628</v>
      </c>
      <c r="U21" s="86">
        <f t="shared" si="6"/>
        <v>0.19739506207193455</v>
      </c>
      <c r="V21" s="87">
        <f>分析係数表!D24</f>
        <v>1.5811552113585026E-2</v>
      </c>
      <c r="W21" s="167">
        <f t="shared" si="7"/>
        <v>0</v>
      </c>
      <c r="X21" s="76">
        <f>分析係数表!E24</f>
        <v>1.5166182639561149E-2</v>
      </c>
      <c r="Y21" s="166">
        <f t="shared" si="8"/>
        <v>0</v>
      </c>
    </row>
    <row r="22" spans="1:25" x14ac:dyDescent="0.2">
      <c r="A22" s="6" t="s">
        <v>10</v>
      </c>
      <c r="B22" s="5" t="s">
        <v>272</v>
      </c>
      <c r="C22" s="90"/>
      <c r="D22" s="107">
        <f>投入係数表!AJ22</f>
        <v>0</v>
      </c>
      <c r="E22" s="110">
        <f t="shared" si="9"/>
        <v>0</v>
      </c>
      <c r="F22" s="85">
        <f>分析係数表!C25</f>
        <v>1.146867511126326E-2</v>
      </c>
      <c r="G22" s="110">
        <f t="shared" si="0"/>
        <v>0</v>
      </c>
      <c r="H22" s="110">
        <v>1.1040095378912667E-3</v>
      </c>
      <c r="I22" s="110">
        <f t="shared" si="1"/>
        <v>1.1040095378912667E-3</v>
      </c>
      <c r="J22" s="85">
        <f>分析係数表!G25</f>
        <v>0.19668246445497631</v>
      </c>
      <c r="K22" s="111">
        <f t="shared" si="2"/>
        <v>2.1713931669425387E-4</v>
      </c>
      <c r="L22" s="79"/>
      <c r="M22" s="80"/>
      <c r="N22" s="81">
        <f>分析係数表!H25</f>
        <v>4.6442388631566723E-4</v>
      </c>
      <c r="O22" s="82">
        <f t="shared" si="3"/>
        <v>1.4309258657511068E-2</v>
      </c>
      <c r="P22" s="76">
        <f>分析係数表!C25</f>
        <v>1.146867511126326E-2</v>
      </c>
      <c r="Q22" s="82">
        <f t="shared" si="4"/>
        <v>1.6410823862602551E-4</v>
      </c>
      <c r="R22" s="83">
        <v>3.9050179213556447E-4</v>
      </c>
      <c r="S22" s="84">
        <f t="shared" si="5"/>
        <v>1.4945113300268312E-3</v>
      </c>
      <c r="T22" s="85">
        <f>分析係数表!F25</f>
        <v>0.34834123222748814</v>
      </c>
      <c r="U22" s="86">
        <f t="shared" si="6"/>
        <v>5.2059991827948853E-4</v>
      </c>
      <c r="V22" s="87">
        <f>分析係数表!D25</f>
        <v>9.4786729857819912E-3</v>
      </c>
      <c r="W22" s="167">
        <f t="shared" si="7"/>
        <v>0</v>
      </c>
      <c r="X22" s="76">
        <f>分析係数表!E25</f>
        <v>8.2938388625592423E-3</v>
      </c>
      <c r="Y22" s="166">
        <f t="shared" si="8"/>
        <v>0</v>
      </c>
    </row>
    <row r="23" spans="1:25" x14ac:dyDescent="0.2">
      <c r="A23" s="6" t="s">
        <v>11</v>
      </c>
      <c r="B23" s="5" t="s">
        <v>35</v>
      </c>
      <c r="C23" s="90"/>
      <c r="D23" s="107">
        <f>投入係数表!AJ23</f>
        <v>8.0086493412885913E-5</v>
      </c>
      <c r="E23" s="110">
        <f t="shared" si="9"/>
        <v>8.0086493412885908E-3</v>
      </c>
      <c r="F23" s="85">
        <f>分析係数表!C26</f>
        <v>9.1946569835300251E-2</v>
      </c>
      <c r="G23" s="110">
        <f t="shared" si="0"/>
        <v>7.363678359452228E-4</v>
      </c>
      <c r="H23" s="110">
        <v>3.2993517373285388E-3</v>
      </c>
      <c r="I23" s="110">
        <f t="shared" si="1"/>
        <v>3.2993517373285388E-3</v>
      </c>
      <c r="J23" s="85">
        <f>分析係数表!G26</f>
        <v>0.19627813403747013</v>
      </c>
      <c r="K23" s="111">
        <f t="shared" si="2"/>
        <v>6.4759060253613088E-4</v>
      </c>
      <c r="L23" s="79"/>
      <c r="M23" s="80"/>
      <c r="N23" s="81">
        <f>分析係数表!H26</f>
        <v>9.5289829531553863E-3</v>
      </c>
      <c r="O23" s="82">
        <f t="shared" si="3"/>
        <v>0.2935953249550039</v>
      </c>
      <c r="P23" s="76">
        <f>分析係数表!C26</f>
        <v>9.1946569835300251E-2</v>
      </c>
      <c r="Q23" s="82">
        <f t="shared" si="4"/>
        <v>2.6995083049292937E-2</v>
      </c>
      <c r="R23" s="83">
        <v>2.8179719797573066E-2</v>
      </c>
      <c r="S23" s="84">
        <f t="shared" si="5"/>
        <v>3.1479071534901606E-2</v>
      </c>
      <c r="T23" s="85">
        <f>分析係数表!F26</f>
        <v>0.33471645919778698</v>
      </c>
      <c r="U23" s="86">
        <f t="shared" si="6"/>
        <v>1.0536563362996111E-2</v>
      </c>
      <c r="V23" s="87">
        <f>分析係数表!D26</f>
        <v>6.9910725512385266E-2</v>
      </c>
      <c r="W23" s="167">
        <f t="shared" si="7"/>
        <v>0</v>
      </c>
      <c r="X23" s="76">
        <f>分析係数表!E26</f>
        <v>7.6323399974852255E-2</v>
      </c>
      <c r="Y23" s="166">
        <f t="shared" si="8"/>
        <v>0</v>
      </c>
    </row>
    <row r="24" spans="1:25" x14ac:dyDescent="0.2">
      <c r="A24" s="6" t="s">
        <v>12</v>
      </c>
      <c r="B24" s="5" t="s">
        <v>366</v>
      </c>
      <c r="C24" s="90"/>
      <c r="D24" s="107">
        <f>投入係数表!AJ24</f>
        <v>0</v>
      </c>
      <c r="E24" s="110">
        <f t="shared" si="9"/>
        <v>0</v>
      </c>
      <c r="F24" s="85">
        <f>分析係数表!C27</f>
        <v>2.4623475974181241E-2</v>
      </c>
      <c r="G24" s="110">
        <f t="shared" si="0"/>
        <v>0</v>
      </c>
      <c r="H24" s="110">
        <v>1.1781539229489527E-4</v>
      </c>
      <c r="I24" s="110">
        <f t="shared" si="1"/>
        <v>1.1781539229489527E-4</v>
      </c>
      <c r="J24" s="85">
        <f>分析係数表!G27</f>
        <v>0.16949152542372881</v>
      </c>
      <c r="K24" s="111">
        <f t="shared" si="2"/>
        <v>1.9968710558456823E-5</v>
      </c>
      <c r="L24" s="79"/>
      <c r="M24" s="80"/>
      <c r="N24" s="81">
        <f>分析係数表!H27</f>
        <v>1.0092926243681554E-2</v>
      </c>
      <c r="O24" s="82">
        <f t="shared" si="3"/>
        <v>0.31097085332483876</v>
      </c>
      <c r="P24" s="76">
        <f>分析係数表!C27</f>
        <v>2.4623475974181241E-2</v>
      </c>
      <c r="Q24" s="82">
        <f t="shared" si="4"/>
        <v>7.6571833355148057E-3</v>
      </c>
      <c r="R24" s="83">
        <v>7.7369043392284112E-3</v>
      </c>
      <c r="S24" s="84">
        <f t="shared" si="5"/>
        <v>7.8547197315233068E-3</v>
      </c>
      <c r="T24" s="85">
        <f>分析係数表!F27</f>
        <v>0.31826741996233521</v>
      </c>
      <c r="U24" s="86">
        <f t="shared" si="6"/>
        <v>2.4999013834791691E-3</v>
      </c>
      <c r="V24" s="87">
        <f>分析係数表!D27</f>
        <v>0</v>
      </c>
      <c r="W24" s="167">
        <f t="shared" si="7"/>
        <v>0</v>
      </c>
      <c r="X24" s="76">
        <f>分析係数表!E27</f>
        <v>0</v>
      </c>
      <c r="Y24" s="166">
        <f t="shared" si="8"/>
        <v>0</v>
      </c>
    </row>
    <row r="25" spans="1:25" x14ac:dyDescent="0.2">
      <c r="A25" s="6" t="s">
        <v>13</v>
      </c>
      <c r="B25" s="5" t="s">
        <v>192</v>
      </c>
      <c r="C25" s="90"/>
      <c r="D25" s="107">
        <f>投入係数表!AJ25</f>
        <v>0</v>
      </c>
      <c r="E25" s="110">
        <f t="shared" si="9"/>
        <v>0</v>
      </c>
      <c r="F25" s="85">
        <f>分析係数表!C28</f>
        <v>0.10144304574762053</v>
      </c>
      <c r="G25" s="110">
        <f t="shared" si="0"/>
        <v>0</v>
      </c>
      <c r="H25" s="110">
        <v>6.1875893449747661E-3</v>
      </c>
      <c r="I25" s="110">
        <f t="shared" si="1"/>
        <v>6.1875893449747661E-3</v>
      </c>
      <c r="J25" s="85">
        <f>分析係数表!G28</f>
        <v>0.12483493265252223</v>
      </c>
      <c r="K25" s="111">
        <f t="shared" si="2"/>
        <v>7.7242729916138903E-4</v>
      </c>
      <c r="L25" s="79"/>
      <c r="M25" s="80"/>
      <c r="N25" s="81">
        <f>分析係数表!H28</f>
        <v>1.8805020753942421E-2</v>
      </c>
      <c r="O25" s="82">
        <f t="shared" si="3"/>
        <v>0.57939721439118486</v>
      </c>
      <c r="P25" s="76">
        <f>分析係数表!C28</f>
        <v>0.10144304574762053</v>
      </c>
      <c r="Q25" s="82">
        <f t="shared" si="4"/>
        <v>5.8775818125528866E-2</v>
      </c>
      <c r="R25" s="83">
        <v>6.3961106409496052E-2</v>
      </c>
      <c r="S25" s="84">
        <f t="shared" si="5"/>
        <v>7.0148695754470816E-2</v>
      </c>
      <c r="T25" s="85">
        <f>分析係数表!F28</f>
        <v>0.21348710273791707</v>
      </c>
      <c r="U25" s="86">
        <f t="shared" si="6"/>
        <v>1.4975841817465599E-2</v>
      </c>
      <c r="V25" s="87">
        <f>分析係数表!D28</f>
        <v>3.8647768289462099E-2</v>
      </c>
      <c r="W25" s="167">
        <f t="shared" si="7"/>
        <v>0</v>
      </c>
      <c r="X25" s="76">
        <f>分析係数表!E28</f>
        <v>3.9440091557355401E-2</v>
      </c>
      <c r="Y25" s="166">
        <f t="shared" si="8"/>
        <v>0</v>
      </c>
    </row>
    <row r="26" spans="1:25" x14ac:dyDescent="0.2">
      <c r="A26" s="6" t="s">
        <v>14</v>
      </c>
      <c r="B26" s="5" t="s">
        <v>50</v>
      </c>
      <c r="C26" s="90"/>
      <c r="D26" s="107">
        <f>投入係数表!AJ26</f>
        <v>3.4036759700476512E-3</v>
      </c>
      <c r="E26" s="110">
        <f t="shared" si="9"/>
        <v>0.3403675970047651</v>
      </c>
      <c r="F26" s="85">
        <f>分析係数表!C29</f>
        <v>0.10401376146788988</v>
      </c>
      <c r="G26" s="110">
        <f t="shared" si="0"/>
        <v>3.5402914046252502E-2</v>
      </c>
      <c r="H26" s="110">
        <v>4.4481928032256451E-2</v>
      </c>
      <c r="I26" s="110">
        <f t="shared" si="1"/>
        <v>4.4481928032256451E-2</v>
      </c>
      <c r="J26" s="85">
        <f>分析係数表!G29</f>
        <v>0.26193840067815766</v>
      </c>
      <c r="K26" s="111">
        <f t="shared" si="2"/>
        <v>1.1651525087850164E-2</v>
      </c>
      <c r="L26" s="79"/>
      <c r="M26" s="80"/>
      <c r="N26" s="81">
        <f>分析係数表!H29</f>
        <v>9.1640784710502205E-3</v>
      </c>
      <c r="O26" s="82">
        <f t="shared" si="3"/>
        <v>0.28235233600981668</v>
      </c>
      <c r="P26" s="76">
        <f>分析係数表!C29</f>
        <v>0.10401376146788988</v>
      </c>
      <c r="Q26" s="82">
        <f t="shared" si="4"/>
        <v>2.9368528527626565E-2</v>
      </c>
      <c r="R26" s="83">
        <v>4.0746872945322532E-2</v>
      </c>
      <c r="S26" s="84">
        <f t="shared" si="5"/>
        <v>8.5228800977578983E-2</v>
      </c>
      <c r="T26" s="85">
        <f>分析係数表!F29</f>
        <v>0.46764622774795139</v>
      </c>
      <c r="U26" s="86">
        <f t="shared" si="6"/>
        <v>3.9856927272645726E-2</v>
      </c>
      <c r="V26" s="87">
        <f>分析係数表!D29</f>
        <v>9.155128567391918E-2</v>
      </c>
      <c r="W26" s="167">
        <f t="shared" si="7"/>
        <v>0</v>
      </c>
      <c r="X26" s="76">
        <f>分析係数表!E29</f>
        <v>6.8946029951963833E-2</v>
      </c>
      <c r="Y26" s="166">
        <f t="shared" si="8"/>
        <v>0</v>
      </c>
    </row>
    <row r="27" spans="1:25" x14ac:dyDescent="0.2">
      <c r="A27" s="6" t="s">
        <v>15</v>
      </c>
      <c r="B27" s="5" t="s">
        <v>36</v>
      </c>
      <c r="C27" s="90"/>
      <c r="D27" s="107">
        <f>投入係数表!AJ27</f>
        <v>2.2824650622672487E-3</v>
      </c>
      <c r="E27" s="110">
        <f t="shared" si="9"/>
        <v>0.22824650622672488</v>
      </c>
      <c r="F27" s="85">
        <f>分析係数表!C30</f>
        <v>1</v>
      </c>
      <c r="G27" s="110">
        <f t="shared" si="0"/>
        <v>0.22824650622672488</v>
      </c>
      <c r="H27" s="110">
        <v>0.29595438894834808</v>
      </c>
      <c r="I27" s="110">
        <f t="shared" si="1"/>
        <v>0.29595438894834808</v>
      </c>
      <c r="J27" s="85">
        <f>分析係数表!G30</f>
        <v>0.34450655250415957</v>
      </c>
      <c r="K27" s="111">
        <f t="shared" si="2"/>
        <v>0.10195822623507055</v>
      </c>
      <c r="L27" s="79"/>
      <c r="M27" s="80"/>
      <c r="N27" s="81">
        <f>分析係数表!H30</f>
        <v>0</v>
      </c>
      <c r="O27" s="82">
        <f t="shared" si="3"/>
        <v>0</v>
      </c>
      <c r="P27" s="76">
        <f>分析係数表!C30</f>
        <v>1</v>
      </c>
      <c r="Q27" s="82">
        <f t="shared" si="4"/>
        <v>0</v>
      </c>
      <c r="R27" s="83">
        <v>0.11650142585789312</v>
      </c>
      <c r="S27" s="84">
        <f t="shared" si="5"/>
        <v>0.41245581480624122</v>
      </c>
      <c r="T27" s="85">
        <f>分析係数表!F30</f>
        <v>0.44048531528668372</v>
      </c>
      <c r="U27" s="86">
        <f t="shared" si="6"/>
        <v>0.18168072962675319</v>
      </c>
      <c r="V27" s="87">
        <f>分析係数表!D30</f>
        <v>7.9190891925744522E-2</v>
      </c>
      <c r="W27" s="167">
        <f t="shared" si="7"/>
        <v>0</v>
      </c>
      <c r="X27" s="76">
        <f>分析係数表!E30</f>
        <v>6.0327905628984317E-2</v>
      </c>
      <c r="Y27" s="166">
        <f t="shared" si="8"/>
        <v>0</v>
      </c>
    </row>
    <row r="28" spans="1:25" x14ac:dyDescent="0.2">
      <c r="A28" s="6" t="s">
        <v>16</v>
      </c>
      <c r="B28" s="5" t="s">
        <v>193</v>
      </c>
      <c r="C28" s="90"/>
      <c r="D28" s="107">
        <f>投入係数表!AJ28</f>
        <v>1.0971849597565371E-2</v>
      </c>
      <c r="E28" s="110">
        <f t="shared" si="9"/>
        <v>1.0971849597565371</v>
      </c>
      <c r="F28" s="85">
        <f>分析係数表!C31</f>
        <v>0.93997640825324391</v>
      </c>
      <c r="G28" s="110">
        <f t="shared" si="0"/>
        <v>1.0313279776614297</v>
      </c>
      <c r="H28" s="110">
        <v>1.3142469415882811</v>
      </c>
      <c r="I28" s="110">
        <f t="shared" si="1"/>
        <v>1.3142469415882811</v>
      </c>
      <c r="J28" s="85">
        <f>分析係数表!G31</f>
        <v>7.0890110114609078E-2</v>
      </c>
      <c r="K28" s="111">
        <f t="shared" si="2"/>
        <v>9.316711040698146E-2</v>
      </c>
      <c r="L28" s="79"/>
      <c r="M28" s="80"/>
      <c r="N28" s="81">
        <f>分析係数表!H31</f>
        <v>0.11755729622365327</v>
      </c>
      <c r="O28" s="82">
        <f t="shared" si="3"/>
        <v>3.6220310976824894</v>
      </c>
      <c r="P28" s="76">
        <f>分析係数表!C31</f>
        <v>0.93997640825324391</v>
      </c>
      <c r="Q28" s="82">
        <f t="shared" si="4"/>
        <v>3.4046237817811407</v>
      </c>
      <c r="R28" s="83">
        <v>3.9264143913239833</v>
      </c>
      <c r="S28" s="84">
        <f t="shared" si="5"/>
        <v>5.2406613329122642</v>
      </c>
      <c r="T28" s="85">
        <f>分析係数表!F31</f>
        <v>0.34466485525751295</v>
      </c>
      <c r="U28" s="86">
        <f t="shared" si="6"/>
        <v>1.8062717797618504</v>
      </c>
      <c r="V28" s="87">
        <f>分析係数表!D31</f>
        <v>3.2074199677215062E-3</v>
      </c>
      <c r="W28" s="167">
        <f t="shared" si="7"/>
        <v>0</v>
      </c>
      <c r="X28" s="76">
        <f>分析係数表!E31</f>
        <v>2.7988314368015692E-3</v>
      </c>
      <c r="Y28" s="166">
        <f t="shared" si="8"/>
        <v>0</v>
      </c>
    </row>
    <row r="29" spans="1:25" x14ac:dyDescent="0.2">
      <c r="A29" s="6" t="s">
        <v>17</v>
      </c>
      <c r="B29" s="5" t="s">
        <v>273</v>
      </c>
      <c r="C29" s="90"/>
      <c r="D29" s="107">
        <f>投入係数表!AJ29</f>
        <v>4.5248868778280547E-3</v>
      </c>
      <c r="E29" s="110">
        <f t="shared" si="9"/>
        <v>0.45248868778280549</v>
      </c>
      <c r="F29" s="85">
        <f>分析係数表!C32</f>
        <v>1</v>
      </c>
      <c r="G29" s="110">
        <f t="shared" si="0"/>
        <v>0.45248868778280549</v>
      </c>
      <c r="H29" s="110">
        <v>0.52551241431561102</v>
      </c>
      <c r="I29" s="110">
        <f t="shared" si="1"/>
        <v>0.52551241431561102</v>
      </c>
      <c r="J29" s="85">
        <f>分析係数表!G32</f>
        <v>0.14022787028921999</v>
      </c>
      <c r="K29" s="111">
        <f t="shared" si="2"/>
        <v>7.3691486670024328E-2</v>
      </c>
      <c r="L29" s="79"/>
      <c r="M29" s="80"/>
      <c r="N29" s="81">
        <f>分析係数表!H32</f>
        <v>5.7721254442090076E-3</v>
      </c>
      <c r="O29" s="82">
        <f t="shared" si="3"/>
        <v>0.17784364331478045</v>
      </c>
      <c r="P29" s="76">
        <f>分析係数表!C32</f>
        <v>1</v>
      </c>
      <c r="Q29" s="82">
        <f t="shared" si="4"/>
        <v>0.17784364331478045</v>
      </c>
      <c r="R29" s="83">
        <v>0.23259238117733466</v>
      </c>
      <c r="S29" s="84">
        <f t="shared" si="5"/>
        <v>0.75810479549294563</v>
      </c>
      <c r="T29" s="85">
        <f>分析係数表!F32</f>
        <v>0.48261758691206547</v>
      </c>
      <c r="U29" s="86">
        <f t="shared" si="6"/>
        <v>0.36587470702727032</v>
      </c>
      <c r="V29" s="87">
        <f>分析係数表!D32</f>
        <v>3.4764826175869123E-2</v>
      </c>
      <c r="W29" s="167">
        <f t="shared" si="7"/>
        <v>0</v>
      </c>
      <c r="X29" s="76">
        <f>分析係数表!E32</f>
        <v>5.2293309962021618E-2</v>
      </c>
      <c r="Y29" s="166">
        <f t="shared" si="8"/>
        <v>0</v>
      </c>
    </row>
    <row r="30" spans="1:25" x14ac:dyDescent="0.2">
      <c r="A30" s="6" t="s">
        <v>18</v>
      </c>
      <c r="B30" s="5" t="s">
        <v>274</v>
      </c>
      <c r="C30" s="90"/>
      <c r="D30" s="107">
        <f>投入係数表!AJ30</f>
        <v>3.7640651904056379E-3</v>
      </c>
      <c r="E30" s="110">
        <f t="shared" si="9"/>
        <v>0.37640651904056377</v>
      </c>
      <c r="F30" s="85">
        <f>分析係数表!C33</f>
        <v>0.67109402306885713</v>
      </c>
      <c r="G30" s="110">
        <f t="shared" si="0"/>
        <v>0.2526041651722763</v>
      </c>
      <c r="H30" s="110">
        <v>0.27940413135458603</v>
      </c>
      <c r="I30" s="110">
        <f t="shared" si="1"/>
        <v>0.27940413135458603</v>
      </c>
      <c r="J30" s="85">
        <f>分析係数表!G33</f>
        <v>0.50883575883575882</v>
      </c>
      <c r="K30" s="111">
        <f t="shared" si="2"/>
        <v>0.14217081319965683</v>
      </c>
      <c r="L30" s="79"/>
      <c r="M30" s="80"/>
      <c r="N30" s="81">
        <f>分析係数表!H33</f>
        <v>8.6664814499977198E-4</v>
      </c>
      <c r="O30" s="82">
        <f t="shared" si="3"/>
        <v>2.6702098744819765E-2</v>
      </c>
      <c r="P30" s="76">
        <f>分析係数表!C33</f>
        <v>0.67109402306885713</v>
      </c>
      <c r="Q30" s="82">
        <f t="shared" si="4"/>
        <v>1.7919618871042976E-2</v>
      </c>
      <c r="R30" s="83">
        <v>7.7584544096071961E-2</v>
      </c>
      <c r="S30" s="84">
        <f t="shared" si="5"/>
        <v>0.35698867545065799</v>
      </c>
      <c r="T30" s="85">
        <f>分析係数表!F33</f>
        <v>0.64656964656964655</v>
      </c>
      <c r="U30" s="86">
        <f t="shared" si="6"/>
        <v>0.23081804171549819</v>
      </c>
      <c r="V30" s="87">
        <f>分析係数表!D33</f>
        <v>0.19906444906444906</v>
      </c>
      <c r="W30" s="167">
        <f t="shared" si="7"/>
        <v>0</v>
      </c>
      <c r="X30" s="76">
        <f>分析係数表!E33</f>
        <v>0.18035343035343035</v>
      </c>
      <c r="Y30" s="166">
        <f t="shared" si="8"/>
        <v>0</v>
      </c>
    </row>
    <row r="31" spans="1:25" x14ac:dyDescent="0.2">
      <c r="A31" s="6" t="s">
        <v>19</v>
      </c>
      <c r="B31" s="5" t="s">
        <v>275</v>
      </c>
      <c r="C31" s="90"/>
      <c r="D31" s="107">
        <f>投入係数表!AJ31</f>
        <v>6.1546470187802828E-2</v>
      </c>
      <c r="E31" s="110">
        <f t="shared" si="9"/>
        <v>6.1546470187802829</v>
      </c>
      <c r="F31" s="85">
        <f>分析係数表!C34</f>
        <v>0.15699510206111233</v>
      </c>
      <c r="G31" s="110">
        <f t="shared" si="0"/>
        <v>0.96624943686353126</v>
      </c>
      <c r="H31" s="110">
        <v>1.0240020064962871</v>
      </c>
      <c r="I31" s="110">
        <f t="shared" si="1"/>
        <v>1.0240020064962871</v>
      </c>
      <c r="J31" s="85">
        <f>分析係数表!G34</f>
        <v>0.42474206923151092</v>
      </c>
      <c r="K31" s="111">
        <f t="shared" si="2"/>
        <v>0.43493673113645209</v>
      </c>
      <c r="L31" s="79"/>
      <c r="M31" s="80"/>
      <c r="N31" s="81">
        <f>分析係数表!H34</f>
        <v>0.14441094879311989</v>
      </c>
      <c r="O31" s="82">
        <f t="shared" si="3"/>
        <v>4.4494128750578614</v>
      </c>
      <c r="P31" s="76">
        <f>分析係数表!C34</f>
        <v>0.15699510206111233</v>
      </c>
      <c r="Q31" s="82">
        <f t="shared" si="4"/>
        <v>0.69853602843173623</v>
      </c>
      <c r="R31" s="83">
        <v>0.7588770088704474</v>
      </c>
      <c r="S31" s="84">
        <f t="shared" si="5"/>
        <v>1.7828790153667344</v>
      </c>
      <c r="T31" s="85">
        <f>分析係数表!F34</f>
        <v>0.69954681322919676</v>
      </c>
      <c r="U31" s="86">
        <f t="shared" si="6"/>
        <v>1.2472073335730072</v>
      </c>
      <c r="V31" s="87">
        <f>分析係数表!D34</f>
        <v>0.29129302863754702</v>
      </c>
      <c r="W31" s="167">
        <f t="shared" si="7"/>
        <v>1</v>
      </c>
      <c r="X31" s="76">
        <f>分析係数表!E34</f>
        <v>0.21111753929225727</v>
      </c>
      <c r="Y31" s="166">
        <f t="shared" si="8"/>
        <v>0</v>
      </c>
    </row>
    <row r="32" spans="1:25" x14ac:dyDescent="0.2">
      <c r="A32" s="6" t="s">
        <v>20</v>
      </c>
      <c r="B32" s="5" t="s">
        <v>37</v>
      </c>
      <c r="C32" s="90"/>
      <c r="D32" s="107">
        <f>投入係数表!AJ32</f>
        <v>7.2878709005726183E-3</v>
      </c>
      <c r="E32" s="110">
        <f t="shared" si="9"/>
        <v>0.72878709005726183</v>
      </c>
      <c r="F32" s="85">
        <f>分析係数表!C35</f>
        <v>0.39629748357108507</v>
      </c>
      <c r="G32" s="110">
        <f t="shared" si="0"/>
        <v>0.28881648984878661</v>
      </c>
      <c r="H32" s="110">
        <v>0.39712069303567366</v>
      </c>
      <c r="I32" s="110">
        <f t="shared" si="1"/>
        <v>0.39712069303567366</v>
      </c>
      <c r="J32" s="85">
        <f>分析係数表!G35</f>
        <v>0.3138388625592417</v>
      </c>
      <c r="K32" s="111">
        <f t="shared" si="2"/>
        <v>0.1246319066010536</v>
      </c>
      <c r="L32" s="79"/>
      <c r="M32" s="80"/>
      <c r="N32" s="81">
        <f>分析係数表!H35</f>
        <v>5.4188315592617317E-2</v>
      </c>
      <c r="O32" s="82">
        <f t="shared" si="3"/>
        <v>1.6695838583603093</v>
      </c>
      <c r="P32" s="76">
        <f>分析係数表!C35</f>
        <v>0.39629748357108507</v>
      </c>
      <c r="Q32" s="82">
        <f t="shared" si="4"/>
        <v>0.6616518816790935</v>
      </c>
      <c r="R32" s="83">
        <v>0.87443195339056623</v>
      </c>
      <c r="S32" s="84">
        <f t="shared" si="5"/>
        <v>1.2715526464262399</v>
      </c>
      <c r="T32" s="85">
        <f>分析係数表!F35</f>
        <v>0.64417061611374404</v>
      </c>
      <c r="U32" s="86">
        <f t="shared" si="6"/>
        <v>0.81909685166945267</v>
      </c>
      <c r="V32" s="87">
        <f>分析係数表!D35</f>
        <v>5.7914691943127962E-2</v>
      </c>
      <c r="W32" s="167">
        <f t="shared" si="7"/>
        <v>0</v>
      </c>
      <c r="X32" s="76">
        <f>分析係数表!E35</f>
        <v>5.251184834123223E-2</v>
      </c>
      <c r="Y32" s="166">
        <f t="shared" si="8"/>
        <v>0</v>
      </c>
    </row>
    <row r="33" spans="1:25" x14ac:dyDescent="0.2">
      <c r="A33" s="6" t="s">
        <v>21</v>
      </c>
      <c r="B33" s="5" t="s">
        <v>38</v>
      </c>
      <c r="C33" s="90"/>
      <c r="D33" s="107">
        <f>投入係数表!AJ33</f>
        <v>1.9100628678973292E-2</v>
      </c>
      <c r="E33" s="110">
        <f t="shared" si="9"/>
        <v>1.9100628678973293</v>
      </c>
      <c r="F33" s="85">
        <f>分析係数表!C36</f>
        <v>0.84710123832769779</v>
      </c>
      <c r="G33" s="110">
        <f t="shared" si="0"/>
        <v>1.6180166206795814</v>
      </c>
      <c r="H33" s="110">
        <v>1.7417398508614066</v>
      </c>
      <c r="I33" s="110">
        <f t="shared" si="1"/>
        <v>1.7417398508614066</v>
      </c>
      <c r="J33" s="85">
        <f>分析係数表!G36</f>
        <v>4.8807645912591631E-2</v>
      </c>
      <c r="K33" s="111">
        <f t="shared" si="2"/>
        <v>8.5010221912693681E-2</v>
      </c>
      <c r="L33" s="79"/>
      <c r="M33" s="80"/>
      <c r="N33" s="81">
        <f>分析係数表!H36</f>
        <v>0.16462168113153564</v>
      </c>
      <c r="O33" s="82">
        <f t="shared" si="3"/>
        <v>5.0721211491356204</v>
      </c>
      <c r="P33" s="76">
        <f>分析係数表!C36</f>
        <v>0.84710123832769779</v>
      </c>
      <c r="Q33" s="82">
        <f t="shared" si="4"/>
        <v>4.2966001063808896</v>
      </c>
      <c r="R33" s="83">
        <v>4.4601349791015048</v>
      </c>
      <c r="S33" s="84">
        <f t="shared" si="5"/>
        <v>6.201874829962911</v>
      </c>
      <c r="T33" s="85">
        <f>分析係数表!F36</f>
        <v>0.84954068850329401</v>
      </c>
      <c r="U33" s="86">
        <f t="shared" si="6"/>
        <v>5.2687450130579405</v>
      </c>
      <c r="V33" s="87">
        <f>分析係数表!D36</f>
        <v>1.1366799665955276E-2</v>
      </c>
      <c r="W33" s="167">
        <f t="shared" si="7"/>
        <v>0</v>
      </c>
      <c r="X33" s="76">
        <f>分析係数表!E36</f>
        <v>4.8482880207850049E-3</v>
      </c>
      <c r="Y33" s="166">
        <f t="shared" si="8"/>
        <v>0</v>
      </c>
    </row>
    <row r="34" spans="1:25" x14ac:dyDescent="0.2">
      <c r="A34" s="6" t="s">
        <v>22</v>
      </c>
      <c r="B34" s="5" t="s">
        <v>378</v>
      </c>
      <c r="C34" s="90"/>
      <c r="D34" s="107">
        <f>投入係数表!AJ34</f>
        <v>1.2093060505345773E-2</v>
      </c>
      <c r="E34" s="110">
        <f t="shared" si="9"/>
        <v>1.2093060505345774</v>
      </c>
      <c r="F34" s="85">
        <f>分析係数表!C37</f>
        <v>0.28253997483350213</v>
      </c>
      <c r="G34" s="110">
        <f t="shared" si="0"/>
        <v>0.34167730108404137</v>
      </c>
      <c r="H34" s="110">
        <v>0.41072882513363873</v>
      </c>
      <c r="I34" s="110">
        <f t="shared" si="1"/>
        <v>0.41072882513363873</v>
      </c>
      <c r="J34" s="85">
        <f>分析係数表!G37</f>
        <v>0.45113451763349577</v>
      </c>
      <c r="K34" s="111">
        <f t="shared" si="2"/>
        <v>0.18529395040483654</v>
      </c>
      <c r="L34" s="79"/>
      <c r="M34" s="80"/>
      <c r="N34" s="81">
        <f>分析係数表!H37</f>
        <v>4.3875617331304247E-2</v>
      </c>
      <c r="O34" s="82">
        <f t="shared" si="3"/>
        <v>1.3518416594207556</v>
      </c>
      <c r="P34" s="76">
        <f>分析係数表!C37</f>
        <v>0.28253997483350213</v>
      </c>
      <c r="Q34" s="82">
        <f t="shared" si="4"/>
        <v>0.38194930843162006</v>
      </c>
      <c r="R34" s="83">
        <v>0.46924800669461075</v>
      </c>
      <c r="S34" s="84">
        <f t="shared" si="5"/>
        <v>0.87997683182824948</v>
      </c>
      <c r="T34" s="85">
        <f>分析係数表!F37</f>
        <v>0.69774144526541948</v>
      </c>
      <c r="U34" s="86">
        <f t="shared" si="6"/>
        <v>0.61399630643992775</v>
      </c>
      <c r="V34" s="87">
        <f>分析係数表!D37</f>
        <v>9.4272389037363097E-2</v>
      </c>
      <c r="W34" s="167">
        <f t="shared" si="7"/>
        <v>0</v>
      </c>
      <c r="X34" s="76">
        <f>分析係数表!E37</f>
        <v>8.6411989729078237E-2</v>
      </c>
      <c r="Y34" s="166">
        <f t="shared" si="8"/>
        <v>0</v>
      </c>
    </row>
    <row r="35" spans="1:25" x14ac:dyDescent="0.2">
      <c r="A35" s="6" t="s">
        <v>23</v>
      </c>
      <c r="B35" s="5" t="s">
        <v>194</v>
      </c>
      <c r="C35" s="90"/>
      <c r="D35" s="107">
        <f>投入係数表!AJ35</f>
        <v>1.1412325311336242E-2</v>
      </c>
      <c r="E35" s="110">
        <f t="shared" si="9"/>
        <v>1.1412325311336242</v>
      </c>
      <c r="F35" s="85">
        <f>分析係数表!C38</f>
        <v>4.1342922192909581E-2</v>
      </c>
      <c r="G35" s="110">
        <f t="shared" si="0"/>
        <v>4.718188773867469E-2</v>
      </c>
      <c r="H35" s="110">
        <v>5.8743728948236741E-2</v>
      </c>
      <c r="I35" s="110">
        <f t="shared" si="1"/>
        <v>5.8743728948236741E-2</v>
      </c>
      <c r="J35" s="85">
        <f>分析係数表!G38</f>
        <v>0.30500268961807425</v>
      </c>
      <c r="K35" s="111">
        <f t="shared" si="2"/>
        <v>1.7916995327407335E-2</v>
      </c>
      <c r="L35" s="79"/>
      <c r="M35" s="80"/>
      <c r="N35" s="81">
        <f>分析係数表!H38</f>
        <v>3.9185765407884425E-2</v>
      </c>
      <c r="O35" s="82">
        <f t="shared" si="3"/>
        <v>1.2073436992274966</v>
      </c>
      <c r="P35" s="76">
        <f>分析係数表!C38</f>
        <v>4.1342922192909581E-2</v>
      </c>
      <c r="Q35" s="82">
        <f t="shared" si="4"/>
        <v>4.9915116617262022E-2</v>
      </c>
      <c r="R35" s="83">
        <v>6.0478564891603935E-2</v>
      </c>
      <c r="S35" s="84">
        <f t="shared" si="5"/>
        <v>0.11922229383984068</v>
      </c>
      <c r="T35" s="85">
        <f>分析係数表!F38</f>
        <v>0.49596557288864979</v>
      </c>
      <c r="U35" s="86">
        <f t="shared" si="6"/>
        <v>5.9130153265375525E-2</v>
      </c>
      <c r="V35" s="87">
        <f>分析係数表!D38</f>
        <v>0.31629908552985475</v>
      </c>
      <c r="W35" s="167">
        <f t="shared" si="7"/>
        <v>0</v>
      </c>
      <c r="X35" s="76">
        <f>分析係数表!E38</f>
        <v>0.37385691231845081</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1.9994590193744183E-2</v>
      </c>
      <c r="I36" s="110">
        <f t="shared" si="1"/>
        <v>1.9994590193744183E-2</v>
      </c>
      <c r="J36" s="85">
        <f>分析係数表!G39</f>
        <v>0.35079793048167313</v>
      </c>
      <c r="K36" s="111">
        <f t="shared" si="2"/>
        <v>7.0140608607946152E-3</v>
      </c>
      <c r="L36" s="79"/>
      <c r="M36" s="80"/>
      <c r="N36" s="81">
        <f>分析係数表!H39</f>
        <v>3.4624459381569837E-3</v>
      </c>
      <c r="O36" s="82">
        <f t="shared" si="3"/>
        <v>0.10668063374126557</v>
      </c>
      <c r="P36" s="76">
        <f>分析係数表!C39</f>
        <v>1</v>
      </c>
      <c r="Q36" s="82">
        <f t="shared" si="4"/>
        <v>0.10668063374126557</v>
      </c>
      <c r="R36" s="83">
        <v>0.13225410788619377</v>
      </c>
      <c r="S36" s="84">
        <f t="shared" si="5"/>
        <v>0.15224869807993796</v>
      </c>
      <c r="T36" s="85">
        <f>分析係数表!F39</f>
        <v>0.70145012023609998</v>
      </c>
      <c r="U36" s="86">
        <f t="shared" si="6"/>
        <v>0.10679486757396217</v>
      </c>
      <c r="V36" s="87">
        <f>分析係数表!D39</f>
        <v>6.2887123806747797E-2</v>
      </c>
      <c r="W36" s="167">
        <f t="shared" si="7"/>
        <v>0</v>
      </c>
      <c r="X36" s="76">
        <f>分析係数表!E39</f>
        <v>7.4837863440938568E-2</v>
      </c>
      <c r="Y36" s="166">
        <f t="shared" si="8"/>
        <v>0</v>
      </c>
    </row>
    <row r="37" spans="1:25" x14ac:dyDescent="0.2">
      <c r="A37" s="6" t="s">
        <v>25</v>
      </c>
      <c r="B37" s="5" t="s">
        <v>40</v>
      </c>
      <c r="C37" s="90"/>
      <c r="D37" s="107">
        <f>投入係数表!AJ37</f>
        <v>8.0086493412885913E-5</v>
      </c>
      <c r="E37" s="110">
        <f t="shared" si="9"/>
        <v>8.0086493412885908E-3</v>
      </c>
      <c r="F37" s="85">
        <f>分析係数表!C40</f>
        <v>0.65368852459016391</v>
      </c>
      <c r="G37" s="110">
        <f t="shared" si="0"/>
        <v>5.2351621718669267E-3</v>
      </c>
      <c r="H37" s="110">
        <v>6.3590220037305729E-3</v>
      </c>
      <c r="I37" s="110">
        <f t="shared" si="1"/>
        <v>6.3590220037305729E-3</v>
      </c>
      <c r="J37" s="85">
        <f>分析係数表!G40</f>
        <v>0.54296393832561696</v>
      </c>
      <c r="K37" s="111">
        <f t="shared" si="2"/>
        <v>3.4527196310448079E-3</v>
      </c>
      <c r="L37" s="79"/>
      <c r="M37" s="80"/>
      <c r="N37" s="81">
        <f>分析係数表!H40</f>
        <v>2.8732081323939809E-2</v>
      </c>
      <c r="O37" s="82">
        <f t="shared" si="3"/>
        <v>0.88525761819548399</v>
      </c>
      <c r="P37" s="76">
        <f>分析係数表!C40</f>
        <v>0.65368852459016391</v>
      </c>
      <c r="Q37" s="82">
        <f t="shared" si="4"/>
        <v>0.57868274632040861</v>
      </c>
      <c r="R37" s="83">
        <v>0.57962328865982327</v>
      </c>
      <c r="S37" s="84">
        <f t="shared" si="5"/>
        <v>0.58598231066355388</v>
      </c>
      <c r="T37" s="85">
        <f>分析係数表!F40</f>
        <v>0.73971031729176395</v>
      </c>
      <c r="U37" s="86">
        <f t="shared" si="6"/>
        <v>0.43345716094829845</v>
      </c>
      <c r="V37" s="87">
        <f>分析係数表!D40</f>
        <v>6.6728964023276563E-2</v>
      </c>
      <c r="W37" s="167">
        <f t="shared" si="7"/>
        <v>0</v>
      </c>
      <c r="X37" s="76">
        <f>分析係数表!E40</f>
        <v>4.1795862889181495E-2</v>
      </c>
      <c r="Y37" s="166">
        <f t="shared" si="8"/>
        <v>0</v>
      </c>
    </row>
    <row r="38" spans="1:25" x14ac:dyDescent="0.2">
      <c r="A38" s="6" t="s">
        <v>26</v>
      </c>
      <c r="B38" s="5" t="s">
        <v>277</v>
      </c>
      <c r="C38" s="75">
        <f>最終需要_まとめ!C39</f>
        <v>100</v>
      </c>
      <c r="D38" s="107">
        <f>投入係数表!AJ38</f>
        <v>2.0582228807111681E-2</v>
      </c>
      <c r="E38" s="110">
        <f t="shared" si="9"/>
        <v>2.0582228807111682</v>
      </c>
      <c r="F38" s="85">
        <f>分析係数表!C41</f>
        <v>0.74623649477748177</v>
      </c>
      <c r="G38" s="110">
        <f t="shared" si="0"/>
        <v>1.5359210279727131</v>
      </c>
      <c r="H38" s="110">
        <v>1.56055236363947</v>
      </c>
      <c r="I38" s="110">
        <f t="shared" si="1"/>
        <v>101.56055236363947</v>
      </c>
      <c r="J38" s="85">
        <f>分析係数表!G41</f>
        <v>0.4504064389540704</v>
      </c>
      <c r="K38" s="111">
        <f t="shared" si="2"/>
        <v>45.743526728315253</v>
      </c>
      <c r="L38" s="79"/>
      <c r="M38" s="80"/>
      <c r="N38" s="81">
        <f>分析係数表!H41</f>
        <v>4.8308377460513606E-2</v>
      </c>
      <c r="O38" s="82">
        <f t="shared" si="3"/>
        <v>1.4884184228571784</v>
      </c>
      <c r="P38" s="76">
        <f>分析係数表!C41</f>
        <v>0.74623649477748177</v>
      </c>
      <c r="Q38" s="82">
        <f t="shared" si="4"/>
        <v>1.1107121466351684</v>
      </c>
      <c r="R38" s="83">
        <v>1.1287337321064221</v>
      </c>
      <c r="S38" s="84">
        <f t="shared" si="5"/>
        <v>102.6892860957459</v>
      </c>
      <c r="T38" s="85">
        <f>分析係数表!F41</f>
        <v>0.55435870740399629</v>
      </c>
      <c r="U38" s="86">
        <f t="shared" si="6"/>
        <v>56.926699904276866</v>
      </c>
      <c r="V38" s="87">
        <f>分析係数表!D41</f>
        <v>0.15112321307011573</v>
      </c>
      <c r="W38" s="167">
        <f t="shared" si="7"/>
        <v>16</v>
      </c>
      <c r="X38" s="76">
        <f>分析係数表!E41</f>
        <v>0.14359508268930446</v>
      </c>
      <c r="Y38" s="166">
        <f t="shared" si="8"/>
        <v>15</v>
      </c>
    </row>
    <row r="39" spans="1:25" x14ac:dyDescent="0.2">
      <c r="A39" s="6" t="s">
        <v>51</v>
      </c>
      <c r="B39" s="5" t="s">
        <v>368</v>
      </c>
      <c r="C39" s="90"/>
      <c r="D39" s="107">
        <f>投入係数表!AJ39</f>
        <v>1.0010811676610741E-3</v>
      </c>
      <c r="E39" s="110">
        <f t="shared" si="9"/>
        <v>0.10010811676610741</v>
      </c>
      <c r="F39" s="85">
        <f>分析係数表!C42</f>
        <v>0.40538573508005826</v>
      </c>
      <c r="G39" s="110">
        <f>E39*F39</f>
        <v>4.058240250270876E-2</v>
      </c>
      <c r="H39" s="110">
        <v>4.8713584000139927E-2</v>
      </c>
      <c r="I39" s="110">
        <f>C39+H39</f>
        <v>4.8713584000139927E-2</v>
      </c>
      <c r="J39" s="85">
        <f>分析係数表!G42</f>
        <v>0.48634204275534443</v>
      </c>
      <c r="K39" s="111">
        <f>I39*J39</f>
        <v>2.3691463952562115E-2</v>
      </c>
      <c r="L39" s="79"/>
      <c r="M39" s="80"/>
      <c r="N39" s="81">
        <f>分析係数表!H42</f>
        <v>1.1287159094207556E-2</v>
      </c>
      <c r="O39" s="82">
        <f t="shared" si="3"/>
        <v>0.34776608987272439</v>
      </c>
      <c r="P39" s="76">
        <f>分析係数表!C42</f>
        <v>0.40538573508005826</v>
      </c>
      <c r="Q39" s="82">
        <f>O39*P39</f>
        <v>0.14097941197897199</v>
      </c>
      <c r="R39" s="83">
        <v>0.14761418824263475</v>
      </c>
      <c r="S39" s="84">
        <f>I39+R39</f>
        <v>0.19632777224277467</v>
      </c>
      <c r="T39" s="85">
        <f>分析係数表!F42</f>
        <v>0.55819477434679332</v>
      </c>
      <c r="U39" s="86">
        <f t="shared" si="6"/>
        <v>0.10958913652506425</v>
      </c>
      <c r="V39" s="87">
        <f>分析係数表!D42</f>
        <v>0.21199524940617578</v>
      </c>
      <c r="W39" s="167">
        <f t="shared" si="7"/>
        <v>0</v>
      </c>
      <c r="X39" s="76">
        <f>分析係数表!E42</f>
        <v>0.14608076009501186</v>
      </c>
      <c r="Y39" s="166">
        <f t="shared" si="8"/>
        <v>0</v>
      </c>
    </row>
    <row r="40" spans="1:25" x14ac:dyDescent="0.2">
      <c r="A40" s="6" t="s">
        <v>195</v>
      </c>
      <c r="B40" s="5" t="s">
        <v>41</v>
      </c>
      <c r="C40" s="90"/>
      <c r="D40" s="107">
        <f>投入係数表!AJ40</f>
        <v>4.6570295919593163E-2</v>
      </c>
      <c r="E40" s="110">
        <f t="shared" si="9"/>
        <v>4.6570295919593168</v>
      </c>
      <c r="F40" s="85">
        <f>分析係数表!C43</f>
        <v>0.69968719053083295</v>
      </c>
      <c r="G40" s="110">
        <f>E40*F40</f>
        <v>3.2584639514169655</v>
      </c>
      <c r="H40" s="110">
        <v>4.0914564504911315</v>
      </c>
      <c r="I40" s="110">
        <f>C40+H40</f>
        <v>4.0914564504911315</v>
      </c>
      <c r="J40" s="85">
        <f>分析係数表!G43</f>
        <v>0.42616397779886694</v>
      </c>
      <c r="K40" s="111">
        <f>I40*J40</f>
        <v>1.7436313559321335</v>
      </c>
      <c r="L40" s="79"/>
      <c r="M40" s="80"/>
      <c r="N40" s="81">
        <f>分析係数表!H43</f>
        <v>3.1178600010781269E-2</v>
      </c>
      <c r="O40" s="82">
        <f t="shared" si="3"/>
        <v>0.96063674862344406</v>
      </c>
      <c r="P40" s="76">
        <f>分析係数表!C43</f>
        <v>0.69968719053083295</v>
      </c>
      <c r="Q40" s="82">
        <f>O40*P40</f>
        <v>0.67214522776501162</v>
      </c>
      <c r="R40" s="83">
        <v>1.3940392795667578</v>
      </c>
      <c r="S40" s="84">
        <f>I40+R40</f>
        <v>5.485495730057889</v>
      </c>
      <c r="T40" s="85">
        <f>分析係数表!F43</f>
        <v>0.68219595663301991</v>
      </c>
      <c r="U40" s="86">
        <f t="shared" si="6"/>
        <v>3.7421830071731876</v>
      </c>
      <c r="V40" s="87">
        <f>分析係数表!D43</f>
        <v>0.16164840537198402</v>
      </c>
      <c r="W40" s="167">
        <f t="shared" si="7"/>
        <v>1</v>
      </c>
      <c r="X40" s="76">
        <f>分析係数表!E43</f>
        <v>0.1317976591033273</v>
      </c>
      <c r="Y40" s="166">
        <f t="shared" si="8"/>
        <v>1</v>
      </c>
    </row>
    <row r="41" spans="1:25" x14ac:dyDescent="0.2">
      <c r="A41" s="6" t="s">
        <v>341</v>
      </c>
      <c r="B41" s="5" t="s">
        <v>42</v>
      </c>
      <c r="C41" s="90"/>
      <c r="D41" s="107">
        <f>投入係数表!AJ41</f>
        <v>1.273375245264886E-2</v>
      </c>
      <c r="E41" s="110">
        <f t="shared" si="9"/>
        <v>1.2733752452648861</v>
      </c>
      <c r="F41" s="85">
        <f>分析係数表!C44</f>
        <v>0.39267545462210851</v>
      </c>
      <c r="G41" s="110">
        <f>E41*F41</f>
        <v>0.50002320333892802</v>
      </c>
      <c r="H41" s="110">
        <v>0.51390432076963777</v>
      </c>
      <c r="I41" s="110">
        <f>C41+H41</f>
        <v>0.51390432076963777</v>
      </c>
      <c r="J41" s="85">
        <f>分析係数表!G44</f>
        <v>0.27061110819189743</v>
      </c>
      <c r="K41" s="111">
        <f>I41*J41</f>
        <v>0.13906821774807601</v>
      </c>
      <c r="L41" s="79"/>
      <c r="M41" s="80"/>
      <c r="N41" s="81">
        <f>分析係数表!H44</f>
        <v>0.10303160985076236</v>
      </c>
      <c r="O41" s="82">
        <f t="shared" si="3"/>
        <v>3.1744834809212281</v>
      </c>
      <c r="P41" s="76">
        <f>分析係数表!C44</f>
        <v>0.39267545462210851</v>
      </c>
      <c r="Q41" s="82">
        <f>O41*P41</f>
        <v>1.2465417440611168</v>
      </c>
      <c r="R41" s="83">
        <v>1.2627781584852753</v>
      </c>
      <c r="S41" s="84">
        <f>I41+R41</f>
        <v>1.7766824792549132</v>
      </c>
      <c r="T41" s="85">
        <f>分析係数表!F44</f>
        <v>0.47233461194892545</v>
      </c>
      <c r="U41" s="86">
        <f t="shared" si="6"/>
        <v>0.83918862939532424</v>
      </c>
      <c r="V41" s="87">
        <f>分析係数表!D44</f>
        <v>0.22804897272870581</v>
      </c>
      <c r="W41" s="167">
        <f t="shared" si="7"/>
        <v>0</v>
      </c>
      <c r="X41" s="76">
        <f>分析係数表!E44</f>
        <v>0.15248804581997794</v>
      </c>
      <c r="Y41" s="166">
        <f t="shared" si="8"/>
        <v>0</v>
      </c>
    </row>
    <row r="42" spans="1:25" x14ac:dyDescent="0.2">
      <c r="A42" s="6" t="s">
        <v>342</v>
      </c>
      <c r="B42" s="5" t="s">
        <v>279</v>
      </c>
      <c r="C42" s="90"/>
      <c r="D42" s="107">
        <f>投入係数表!AJ42</f>
        <v>3.0833299963961077E-3</v>
      </c>
      <c r="E42" s="110">
        <f t="shared" si="9"/>
        <v>0.30833299963961075</v>
      </c>
      <c r="F42" s="85">
        <f>分析係数表!C45</f>
        <v>1</v>
      </c>
      <c r="G42" s="110">
        <f>E42*F42</f>
        <v>0.30833299963961075</v>
      </c>
      <c r="H42" s="110">
        <v>0.34263432038889391</v>
      </c>
      <c r="I42" s="110">
        <f>C42+H42</f>
        <v>0.34263432038889391</v>
      </c>
      <c r="J42" s="85">
        <f>分析係数表!G45</f>
        <v>0</v>
      </c>
      <c r="K42" s="111">
        <f>I42*J42</f>
        <v>0</v>
      </c>
      <c r="L42" s="79"/>
      <c r="M42" s="80"/>
      <c r="N42" s="81">
        <f>分析係数表!H45</f>
        <v>0</v>
      </c>
      <c r="O42" s="82">
        <f t="shared" si="3"/>
        <v>0</v>
      </c>
      <c r="P42" s="76">
        <f>分析係数表!C45</f>
        <v>1</v>
      </c>
      <c r="Q42" s="82">
        <f>O42*P42</f>
        <v>0</v>
      </c>
      <c r="R42" s="83">
        <v>3.2182587704498153E-2</v>
      </c>
      <c r="S42" s="84">
        <f>I42+R42</f>
        <v>0.37481690809339208</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4.6850598646538261E-3</v>
      </c>
      <c r="E43" s="110">
        <f t="shared" si="9"/>
        <v>0.46850598646538261</v>
      </c>
      <c r="F43" s="85">
        <f>分析係数表!C46</f>
        <v>0.19269273551809707</v>
      </c>
      <c r="G43" s="110">
        <f>E43*F43</f>
        <v>9.0277700138619132E-2</v>
      </c>
      <c r="H43" s="110">
        <v>0.10543876183944069</v>
      </c>
      <c r="I43" s="110">
        <f>C43+H43</f>
        <v>0.10543876183944069</v>
      </c>
      <c r="J43" s="85">
        <f>分析係数表!G46</f>
        <v>9.3043863535666807E-3</v>
      </c>
      <c r="K43" s="111">
        <f>I43*J43</f>
        <v>9.8104297679585915E-4</v>
      </c>
      <c r="L43" s="79"/>
      <c r="M43" s="80"/>
      <c r="N43" s="81">
        <f>分析係数表!H46</f>
        <v>2.0061453232099985E-2</v>
      </c>
      <c r="O43" s="82">
        <f t="shared" si="3"/>
        <v>0.61810886950927291</v>
      </c>
      <c r="P43" s="76">
        <f>分析係数表!C46</f>
        <v>0.19269273551809707</v>
      </c>
      <c r="Q43" s="82">
        <f>O43*P43</f>
        <v>0.1191050889137403</v>
      </c>
      <c r="R43" s="83">
        <v>0.13485825033902554</v>
      </c>
      <c r="S43" s="84">
        <f>I43+R43</f>
        <v>0.24029701217846622</v>
      </c>
      <c r="T43" s="85">
        <f>分析係数表!F46</f>
        <v>0.3136907399202481</v>
      </c>
      <c r="U43" s="86">
        <f t="shared" si="6"/>
        <v>7.5378947550887934E-2</v>
      </c>
      <c r="V43" s="87">
        <f>分析係数表!D46</f>
        <v>3.544528134692069E-3</v>
      </c>
      <c r="W43" s="167">
        <f t="shared" si="7"/>
        <v>0</v>
      </c>
      <c r="X43" s="76">
        <f>分析係数表!E46</f>
        <v>9.3043863535666807E-3</v>
      </c>
      <c r="Y43" s="166">
        <f t="shared" si="8"/>
        <v>0</v>
      </c>
    </row>
    <row r="44" spans="1:25" x14ac:dyDescent="0.2">
      <c r="A44" s="192">
        <v>40</v>
      </c>
      <c r="B44" s="14" t="s">
        <v>151</v>
      </c>
      <c r="C44" s="197">
        <f>SUM(C5:C43)</f>
        <v>100</v>
      </c>
      <c r="D44" s="108">
        <f>投入係数表!AJ44</f>
        <v>0.43827333520201817</v>
      </c>
      <c r="E44" s="96">
        <f>SUM(E5:E43)</f>
        <v>43.827333520201819</v>
      </c>
      <c r="F44" s="98">
        <f>分析係数表!C47</f>
        <v>0.36342947545192861</v>
      </c>
      <c r="G44" s="96">
        <f>SUM(G5:G43)</f>
        <v>11.745793190669541</v>
      </c>
      <c r="H44" s="96">
        <f>SUM(H5:H43)</f>
        <v>13.747831322226164</v>
      </c>
      <c r="I44" s="96">
        <f>SUM(I5:I43)</f>
        <v>113.74783132222618</v>
      </c>
      <c r="J44" s="98">
        <f>分析係数表!G47</f>
        <v>0.22147530218644357</v>
      </c>
      <c r="K44" s="112">
        <f>SUM(K5:K43)</f>
        <v>49.113877361470202</v>
      </c>
      <c r="L44" s="94">
        <f>最終需要_まとめ!$L$33</f>
        <v>0.62733333333333341</v>
      </c>
      <c r="M44" s="91">
        <f>K44*L44</f>
        <v>30.810772398095644</v>
      </c>
      <c r="N44" s="95">
        <f>分析係数表!H47</f>
        <v>1</v>
      </c>
      <c r="O44" s="96">
        <f>SUM(O5:O43)</f>
        <v>30.810772398095651</v>
      </c>
      <c r="P44" s="92">
        <f>分析係数表!C47</f>
        <v>0.36342947545192861</v>
      </c>
      <c r="Q44" s="96">
        <f>SUM(Q5:Q43)</f>
        <v>14.136813236249488</v>
      </c>
      <c r="R44" s="91">
        <f>SUM(R5:R43)</f>
        <v>16.411126060191979</v>
      </c>
      <c r="S44" s="97">
        <f>SUM(S5:S43)</f>
        <v>130.15895738241812</v>
      </c>
      <c r="T44" s="98">
        <f>分析係数表!F47</f>
        <v>0.45852567064717759</v>
      </c>
      <c r="U44" s="99">
        <f>SUM(U5:U43)</f>
        <v>73.437525424357375</v>
      </c>
      <c r="V44" s="100">
        <f>分析係数表!D47</f>
        <v>5.1302381010287716E-2</v>
      </c>
      <c r="W44" s="164">
        <f>SUM(W5:W43)</f>
        <v>18</v>
      </c>
      <c r="X44" s="92">
        <f>分析係数表!E47</f>
        <v>4.4653063209864535E-2</v>
      </c>
      <c r="Y44" s="165">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368</v>
      </c>
      <c r="S2" s="3" t="s">
        <v>153</v>
      </c>
      <c r="U2" s="64" t="s">
        <v>210</v>
      </c>
      <c r="W2" s="3" t="s">
        <v>130</v>
      </c>
      <c r="Y2" s="3" t="s">
        <v>154</v>
      </c>
    </row>
    <row r="3" spans="1:25" ht="44" x14ac:dyDescent="0.2">
      <c r="B3" s="65"/>
      <c r="C3" s="66" t="s">
        <v>228</v>
      </c>
      <c r="D3" s="66" t="s">
        <v>383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1.7814726840855108E-3</v>
      </c>
      <c r="E5" s="110">
        <f>$C$39*D5</f>
        <v>0.17814726840855108</v>
      </c>
      <c r="F5" s="85">
        <f>分析係数表!C8</f>
        <v>1.2703197330175442E-2</v>
      </c>
      <c r="G5" s="110">
        <f t="shared" ref="G5:G38" si="0">E5*F5</f>
        <v>2.2630399044255541E-3</v>
      </c>
      <c r="H5" s="110">
        <f t="array" ref="H5:H43">MMULT(逆行列係数!C5:AO43,'35'!G5:G43)</f>
        <v>2.3608656618281116E-3</v>
      </c>
      <c r="I5" s="110">
        <f t="shared" ref="I5:I38" si="1">C5+H5</f>
        <v>2.3608656618281116E-3</v>
      </c>
      <c r="J5" s="85">
        <f>分析係数表!G8</f>
        <v>0.12096774193548387</v>
      </c>
      <c r="K5" s="111">
        <f t="shared" ref="K5:K38" si="2">I5*J5</f>
        <v>2.8558858812436836E-4</v>
      </c>
      <c r="L5" s="79" t="s">
        <v>178</v>
      </c>
      <c r="M5" s="80" t="s">
        <v>178</v>
      </c>
      <c r="N5" s="81">
        <f>分析係数表!H8</f>
        <v>1.0105366169207868E-2</v>
      </c>
      <c r="O5" s="82">
        <f t="shared" ref="O5:O43" si="3">$M$44*N5</f>
        <v>0.33707159390249675</v>
      </c>
      <c r="P5" s="76">
        <f>分析係数表!C8</f>
        <v>1.2703197330175442E-2</v>
      </c>
      <c r="Q5" s="82">
        <f t="shared" ref="Q5:Q38" si="4">O5*P5</f>
        <v>4.2818869717401774E-3</v>
      </c>
      <c r="R5" s="83">
        <f t="array" ref="R5:R43">MMULT(逆行列係数!C5:AO43,'35'!Q5:Q43)</f>
        <v>5.4576440130588919E-3</v>
      </c>
      <c r="S5" s="84">
        <f t="shared" ref="S5:S38" si="5">I5+R5</f>
        <v>7.8185096748870034E-3</v>
      </c>
      <c r="T5" s="85">
        <f>分析係数表!F8</f>
        <v>0.45967741935483869</v>
      </c>
      <c r="U5" s="86">
        <f t="shared" ref="U5:U38" si="6">S5*T5</f>
        <v>3.5939923505528965E-3</v>
      </c>
      <c r="V5" s="87">
        <f>分析係数表!D8</f>
        <v>0.86693548387096775</v>
      </c>
      <c r="W5" s="167">
        <f t="shared" ref="W5:W38" si="7">ROUND(S5*V5,0)</f>
        <v>0</v>
      </c>
      <c r="X5" s="76">
        <f>分析係数表!E8</f>
        <v>0.59677419354838712</v>
      </c>
      <c r="Y5" s="166">
        <f t="shared" ref="Y5:Y38" si="8">ROUND(S5*X5,0)</f>
        <v>0</v>
      </c>
    </row>
    <row r="6" spans="1:25" x14ac:dyDescent="0.2">
      <c r="A6" s="6" t="s">
        <v>220</v>
      </c>
      <c r="B6" s="5" t="s">
        <v>266</v>
      </c>
      <c r="C6" s="90"/>
      <c r="D6" s="107">
        <f>投入係数表!AK6</f>
        <v>0</v>
      </c>
      <c r="E6" s="110">
        <f t="shared" ref="E6:E43" si="9">$C$39*D6</f>
        <v>0</v>
      </c>
      <c r="F6" s="85">
        <f>分析係数表!C9</f>
        <v>3.6231884057971064E-2</v>
      </c>
      <c r="G6" s="110">
        <f t="shared" si="0"/>
        <v>0</v>
      </c>
      <c r="H6" s="110">
        <v>2.8754247715503836E-4</v>
      </c>
      <c r="I6" s="110">
        <f t="shared" si="1"/>
        <v>2.8754247715503836E-4</v>
      </c>
      <c r="J6" s="85">
        <f>分析係数表!G9</f>
        <v>0.3125</v>
      </c>
      <c r="K6" s="111">
        <f t="shared" si="2"/>
        <v>8.9857024110949488E-5</v>
      </c>
      <c r="L6" s="79"/>
      <c r="M6" s="80"/>
      <c r="N6" s="81">
        <f>分析係数表!H9</f>
        <v>5.3491679763143819E-4</v>
      </c>
      <c r="O6" s="82">
        <f t="shared" si="3"/>
        <v>1.7842525897998392E-2</v>
      </c>
      <c r="P6" s="76">
        <f>分析係数表!C9</f>
        <v>3.6231884057971064E-2</v>
      </c>
      <c r="Q6" s="82">
        <f t="shared" si="4"/>
        <v>6.4646832963762382E-4</v>
      </c>
      <c r="R6" s="83">
        <v>7.4201263550170422E-4</v>
      </c>
      <c r="S6" s="84">
        <f t="shared" si="5"/>
        <v>1.0295551126567426E-3</v>
      </c>
      <c r="T6" s="85">
        <f>分析係数表!F9</f>
        <v>0.8125</v>
      </c>
      <c r="U6" s="86">
        <f t="shared" si="6"/>
        <v>8.3651352903360337E-4</v>
      </c>
      <c r="V6" s="87">
        <f>分析係数表!D9</f>
        <v>0</v>
      </c>
      <c r="W6" s="167">
        <f t="shared" si="7"/>
        <v>0</v>
      </c>
      <c r="X6" s="76">
        <f>分析係数表!E9</f>
        <v>0</v>
      </c>
      <c r="Y6" s="166">
        <f t="shared" si="8"/>
        <v>0</v>
      </c>
    </row>
    <row r="7" spans="1:25" x14ac:dyDescent="0.2">
      <c r="A7" s="6" t="s">
        <v>221</v>
      </c>
      <c r="B7" s="5" t="s">
        <v>267</v>
      </c>
      <c r="C7" s="90"/>
      <c r="D7" s="107">
        <f>投入係数表!AK7</f>
        <v>0</v>
      </c>
      <c r="E7" s="110">
        <f t="shared" si="9"/>
        <v>0</v>
      </c>
      <c r="F7" s="85">
        <f>分析係数表!C10</f>
        <v>0.26183431952662717</v>
      </c>
      <c r="G7" s="110">
        <f t="shared" si="0"/>
        <v>0</v>
      </c>
      <c r="H7" s="110">
        <v>7.3251306069845739E-4</v>
      </c>
      <c r="I7" s="110">
        <f t="shared" si="1"/>
        <v>7.3251306069845739E-4</v>
      </c>
      <c r="J7" s="85">
        <f>分析係数表!G10</f>
        <v>0.17889908256880735</v>
      </c>
      <c r="K7" s="111">
        <f t="shared" si="2"/>
        <v>1.3104591452862312E-4</v>
      </c>
      <c r="L7" s="79"/>
      <c r="M7" s="80"/>
      <c r="N7" s="81">
        <f>分析係数表!H10</f>
        <v>1.0159272513155222E-3</v>
      </c>
      <c r="O7" s="82">
        <f t="shared" si="3"/>
        <v>3.3886967790772139E-2</v>
      </c>
      <c r="P7" s="76">
        <f>分析係数表!C10</f>
        <v>0.26183431952662717</v>
      </c>
      <c r="Q7" s="82">
        <f t="shared" si="4"/>
        <v>8.8727711523175559E-3</v>
      </c>
      <c r="R7" s="83">
        <v>1.3306805790175692E-2</v>
      </c>
      <c r="S7" s="84">
        <f t="shared" si="5"/>
        <v>1.4039318850874149E-2</v>
      </c>
      <c r="T7" s="85">
        <f>分析係数表!F10</f>
        <v>0.51834862385321101</v>
      </c>
      <c r="U7" s="86">
        <f t="shared" si="6"/>
        <v>7.277261606187059E-3</v>
      </c>
      <c r="V7" s="87">
        <f>分析係数表!D10</f>
        <v>0.10550458715596331</v>
      </c>
      <c r="W7" s="167">
        <f t="shared" si="7"/>
        <v>0</v>
      </c>
      <c r="X7" s="76">
        <f>分析係数表!E10</f>
        <v>4.1284403669724773E-2</v>
      </c>
      <c r="Y7" s="166">
        <f t="shared" si="8"/>
        <v>0</v>
      </c>
    </row>
    <row r="8" spans="1:25" x14ac:dyDescent="0.2">
      <c r="A8" s="6" t="s">
        <v>222</v>
      </c>
      <c r="B8" s="5" t="s">
        <v>27</v>
      </c>
      <c r="C8" s="90"/>
      <c r="D8" s="107">
        <f>投入係数表!AK8</f>
        <v>0</v>
      </c>
      <c r="E8" s="110">
        <f t="shared" si="9"/>
        <v>0</v>
      </c>
      <c r="F8" s="85">
        <f>分析係数表!C11</f>
        <v>1.7921757268741234E-2</v>
      </c>
      <c r="G8" s="110">
        <f t="shared" si="0"/>
        <v>0</v>
      </c>
      <c r="H8" s="110">
        <v>3.6061494207884504E-3</v>
      </c>
      <c r="I8" s="110">
        <f t="shared" si="1"/>
        <v>3.6061494207884504E-3</v>
      </c>
      <c r="J8" s="85">
        <f>分析係数表!G11</f>
        <v>0.34197730956239869</v>
      </c>
      <c r="K8" s="111">
        <f t="shared" si="2"/>
        <v>1.2332212768012367E-3</v>
      </c>
      <c r="L8" s="79"/>
      <c r="M8" s="80"/>
      <c r="N8" s="81">
        <f>分析係数表!H11</f>
        <v>-1.6586567368416687E-5</v>
      </c>
      <c r="O8" s="82">
        <f t="shared" si="3"/>
        <v>-5.5325661699219813E-4</v>
      </c>
      <c r="P8" s="76">
        <f>分析係数表!C11</f>
        <v>1.7921757268741234E-2</v>
      </c>
      <c r="Q8" s="82">
        <f t="shared" si="4"/>
        <v>-9.9153307970591114E-6</v>
      </c>
      <c r="R8" s="83">
        <v>2.3337813327220857E-2</v>
      </c>
      <c r="S8" s="84">
        <f t="shared" si="5"/>
        <v>2.6943962748009309E-2</v>
      </c>
      <c r="T8" s="85">
        <f>分析係数表!F11</f>
        <v>0.56401944894651534</v>
      </c>
      <c r="U8" s="86">
        <f t="shared" si="6"/>
        <v>1.5196919021567648E-2</v>
      </c>
      <c r="V8" s="87">
        <f>分析係数表!D11</f>
        <v>2.1069692058346839E-2</v>
      </c>
      <c r="W8" s="167">
        <f t="shared" si="7"/>
        <v>0</v>
      </c>
      <c r="X8" s="76">
        <f>分析係数表!E11</f>
        <v>4.8622366288492711E-3</v>
      </c>
      <c r="Y8" s="166">
        <f t="shared" si="8"/>
        <v>0</v>
      </c>
    </row>
    <row r="9" spans="1:25" x14ac:dyDescent="0.2">
      <c r="A9" s="6" t="s">
        <v>223</v>
      </c>
      <c r="B9" s="5" t="s">
        <v>191</v>
      </c>
      <c r="C9" s="90"/>
      <c r="D9" s="107">
        <f>投入係数表!AK9</f>
        <v>1.7814726840855108E-3</v>
      </c>
      <c r="E9" s="110">
        <f t="shared" si="9"/>
        <v>0.17814726840855108</v>
      </c>
      <c r="F9" s="85">
        <f>分析係数表!C12</f>
        <v>0.1131360576170346</v>
      </c>
      <c r="G9" s="110">
        <f t="shared" si="0"/>
        <v>2.0154879622987162E-2</v>
      </c>
      <c r="H9" s="110">
        <v>2.2983097831033625E-2</v>
      </c>
      <c r="I9" s="110">
        <f t="shared" si="1"/>
        <v>2.2983097831033625E-2</v>
      </c>
      <c r="J9" s="85">
        <f>分析係数表!G12</f>
        <v>0.13242034500958361</v>
      </c>
      <c r="K9" s="111">
        <f t="shared" si="2"/>
        <v>3.0434297441744853E-3</v>
      </c>
      <c r="L9" s="79"/>
      <c r="M9" s="80"/>
      <c r="N9" s="81">
        <f>分析係数表!H12</f>
        <v>8.227352078918887E-2</v>
      </c>
      <c r="O9" s="82">
        <f t="shared" si="3"/>
        <v>2.7442911344355507</v>
      </c>
      <c r="P9" s="76">
        <f>分析係数表!C12</f>
        <v>0.1131360576170346</v>
      </c>
      <c r="Q9" s="82">
        <f t="shared" si="4"/>
        <v>0.3104782799034177</v>
      </c>
      <c r="R9" s="83">
        <v>0.34655102697663875</v>
      </c>
      <c r="S9" s="84">
        <f t="shared" si="5"/>
        <v>0.36953412480767239</v>
      </c>
      <c r="T9" s="85">
        <f>分析係数表!F12</f>
        <v>0.36784355120975581</v>
      </c>
      <c r="U9" s="86">
        <f t="shared" si="6"/>
        <v>0.13593074476244332</v>
      </c>
      <c r="V9" s="87">
        <f>分析係数表!D12</f>
        <v>2.9306369621378371E-2</v>
      </c>
      <c r="W9" s="167">
        <f t="shared" si="7"/>
        <v>0</v>
      </c>
      <c r="X9" s="76">
        <f>分析係数表!E12</f>
        <v>2.9195255423761772E-2</v>
      </c>
      <c r="Y9" s="166">
        <f t="shared" si="8"/>
        <v>0</v>
      </c>
    </row>
    <row r="10" spans="1:25" x14ac:dyDescent="0.2">
      <c r="A10" s="6" t="s">
        <v>224</v>
      </c>
      <c r="B10" s="5" t="s">
        <v>28</v>
      </c>
      <c r="C10" s="90"/>
      <c r="D10" s="107">
        <f>投入係数表!AK10</f>
        <v>2.6722090261282659E-2</v>
      </c>
      <c r="E10" s="110">
        <f t="shared" si="9"/>
        <v>2.6722090261282658</v>
      </c>
      <c r="F10" s="85">
        <f>分析係数表!C13</f>
        <v>0</v>
      </c>
      <c r="G10" s="110">
        <f t="shared" si="0"/>
        <v>0</v>
      </c>
      <c r="H10" s="110">
        <v>0</v>
      </c>
      <c r="I10" s="110">
        <f t="shared" si="1"/>
        <v>0</v>
      </c>
      <c r="J10" s="85">
        <f>分析係数表!G13</f>
        <v>0.24500370096225019</v>
      </c>
      <c r="K10" s="111">
        <f t="shared" si="2"/>
        <v>0</v>
      </c>
      <c r="L10" s="79"/>
      <c r="M10" s="80"/>
      <c r="N10" s="81">
        <f>分析係数表!H13</f>
        <v>1.2974842323943954E-2</v>
      </c>
      <c r="O10" s="82">
        <f t="shared" si="3"/>
        <v>0.43278498864214698</v>
      </c>
      <c r="P10" s="76">
        <f>分析係数表!C13</f>
        <v>0</v>
      </c>
      <c r="Q10" s="82">
        <f t="shared" si="4"/>
        <v>0</v>
      </c>
      <c r="R10" s="83">
        <v>0</v>
      </c>
      <c r="S10" s="84">
        <f t="shared" si="5"/>
        <v>0</v>
      </c>
      <c r="T10" s="85">
        <f>分析係数表!F13</f>
        <v>0.38341968911917096</v>
      </c>
      <c r="U10" s="86">
        <f t="shared" si="6"/>
        <v>0</v>
      </c>
      <c r="V10" s="87">
        <f>分析係数表!D13</f>
        <v>0.16062176165803108</v>
      </c>
      <c r="W10" s="167">
        <f t="shared" si="7"/>
        <v>0</v>
      </c>
      <c r="X10" s="76">
        <f>分析係数表!E13</f>
        <v>0.14729829755736493</v>
      </c>
      <c r="Y10" s="166">
        <f t="shared" si="8"/>
        <v>0</v>
      </c>
    </row>
    <row r="11" spans="1:25" x14ac:dyDescent="0.2">
      <c r="A11" s="6" t="s">
        <v>225</v>
      </c>
      <c r="B11" s="5" t="s">
        <v>268</v>
      </c>
      <c r="C11" s="90"/>
      <c r="D11" s="107">
        <f>投入係数表!AK11</f>
        <v>1.9002375296912115E-2</v>
      </c>
      <c r="E11" s="110">
        <f t="shared" si="9"/>
        <v>1.9002375296912115</v>
      </c>
      <c r="F11" s="85">
        <f>分析係数表!C14</f>
        <v>0.20006209251785156</v>
      </c>
      <c r="G11" s="110">
        <f t="shared" si="0"/>
        <v>0.38016549647097686</v>
      </c>
      <c r="H11" s="110">
        <v>0.60008739725900651</v>
      </c>
      <c r="I11" s="110">
        <f t="shared" si="1"/>
        <v>0.60008739725900651</v>
      </c>
      <c r="J11" s="85">
        <f>分析係数表!G14</f>
        <v>0.15826840914802714</v>
      </c>
      <c r="K11" s="111">
        <f t="shared" si="2"/>
        <v>9.4974877713963138E-2</v>
      </c>
      <c r="L11" s="79"/>
      <c r="M11" s="80"/>
      <c r="N11" s="81">
        <f>分析係数表!H14</f>
        <v>1.0573936697365637E-3</v>
      </c>
      <c r="O11" s="82">
        <f t="shared" si="3"/>
        <v>3.5270109333252628E-2</v>
      </c>
      <c r="P11" s="76">
        <f>分析係数表!C14</f>
        <v>0.20006209251785156</v>
      </c>
      <c r="Q11" s="82">
        <f t="shared" si="4"/>
        <v>7.0562118765439275E-3</v>
      </c>
      <c r="R11" s="83">
        <v>3.3724698602110449E-2</v>
      </c>
      <c r="S11" s="84">
        <f t="shared" si="5"/>
        <v>0.63381209586111698</v>
      </c>
      <c r="T11" s="85">
        <f>分析係数表!F14</f>
        <v>0.29957275697411412</v>
      </c>
      <c r="U11" s="86">
        <f t="shared" si="6"/>
        <v>0.18987283696065632</v>
      </c>
      <c r="V11" s="87">
        <f>分析係数表!D14</f>
        <v>3.9017341040462429E-2</v>
      </c>
      <c r="W11" s="167">
        <f t="shared" si="7"/>
        <v>0</v>
      </c>
      <c r="X11" s="76">
        <f>分析係数表!E14</f>
        <v>4.0148278461925105E-2</v>
      </c>
      <c r="Y11" s="166">
        <f t="shared" si="8"/>
        <v>0</v>
      </c>
    </row>
    <row r="12" spans="1:25" x14ac:dyDescent="0.2">
      <c r="A12" s="6" t="s">
        <v>226</v>
      </c>
      <c r="B12" s="5" t="s">
        <v>29</v>
      </c>
      <c r="C12" s="90"/>
      <c r="D12" s="107">
        <f>投入係数表!AK12</f>
        <v>2.3752969121140144E-3</v>
      </c>
      <c r="E12" s="110">
        <f t="shared" si="9"/>
        <v>0.23752969121140144</v>
      </c>
      <c r="F12" s="85">
        <f>分析係数表!C15</f>
        <v>0</v>
      </c>
      <c r="G12" s="110">
        <f t="shared" si="0"/>
        <v>0</v>
      </c>
      <c r="H12" s="110">
        <v>0</v>
      </c>
      <c r="I12" s="110">
        <f t="shared" si="1"/>
        <v>0</v>
      </c>
      <c r="J12" s="85">
        <f>分析係数表!G15</f>
        <v>9.5606557377049178E-2</v>
      </c>
      <c r="K12" s="111">
        <f t="shared" si="2"/>
        <v>0</v>
      </c>
      <c r="L12" s="79"/>
      <c r="M12" s="80"/>
      <c r="N12" s="81">
        <f>分析係数表!H15</f>
        <v>7.5634747199980097E-3</v>
      </c>
      <c r="O12" s="82">
        <f t="shared" si="3"/>
        <v>0.25228501734844239</v>
      </c>
      <c r="P12" s="76">
        <f>分析係数表!C15</f>
        <v>0</v>
      </c>
      <c r="Q12" s="82">
        <f t="shared" si="4"/>
        <v>0</v>
      </c>
      <c r="R12" s="83">
        <v>0</v>
      </c>
      <c r="S12" s="84">
        <f t="shared" si="5"/>
        <v>0</v>
      </c>
      <c r="T12" s="85">
        <f>分析係数表!F15</f>
        <v>0.30379508196721311</v>
      </c>
      <c r="U12" s="86">
        <f t="shared" si="6"/>
        <v>0</v>
      </c>
      <c r="V12" s="87">
        <f>分析係数表!D15</f>
        <v>1.4877049180327869E-2</v>
      </c>
      <c r="W12" s="167">
        <f t="shared" si="7"/>
        <v>0</v>
      </c>
      <c r="X12" s="76">
        <f>分析係数表!E15</f>
        <v>1.3844262295081967E-2</v>
      </c>
      <c r="Y12" s="166">
        <f t="shared" si="8"/>
        <v>0</v>
      </c>
    </row>
    <row r="13" spans="1:25" x14ac:dyDescent="0.2">
      <c r="A13" s="6" t="s">
        <v>227</v>
      </c>
      <c r="B13" s="5" t="s">
        <v>30</v>
      </c>
      <c r="C13" s="90"/>
      <c r="D13" s="107">
        <f>投入係数表!AK13</f>
        <v>3.5629453681710215E-3</v>
      </c>
      <c r="E13" s="110">
        <f t="shared" si="9"/>
        <v>0.35629453681710216</v>
      </c>
      <c r="F13" s="85">
        <f>分析係数表!C16</f>
        <v>4.6443435489973539E-2</v>
      </c>
      <c r="G13" s="110">
        <f t="shared" si="0"/>
        <v>1.6547542336095088E-2</v>
      </c>
      <c r="H13" s="110">
        <v>2.1535406255362145E-2</v>
      </c>
      <c r="I13" s="110">
        <f t="shared" si="1"/>
        <v>2.1535406255362145E-2</v>
      </c>
      <c r="J13" s="85">
        <f>分析係数表!G16</f>
        <v>3.3687125057683433E-2</v>
      </c>
      <c r="K13" s="111">
        <f t="shared" si="2"/>
        <v>7.2546592369240263E-4</v>
      </c>
      <c r="L13" s="79"/>
      <c r="M13" s="80"/>
      <c r="N13" s="81">
        <f>分析係数表!H16</f>
        <v>1.5193295709469685E-2</v>
      </c>
      <c r="O13" s="82">
        <f t="shared" si="3"/>
        <v>0.5067830611648535</v>
      </c>
      <c r="P13" s="76">
        <f>分析係数表!C16</f>
        <v>4.6443435489973539E-2</v>
      </c>
      <c r="Q13" s="82">
        <f t="shared" si="4"/>
        <v>2.3536746408621186E-2</v>
      </c>
      <c r="R13" s="83">
        <v>3.7355200994817449E-2</v>
      </c>
      <c r="S13" s="84">
        <f t="shared" si="5"/>
        <v>5.8890607250179597E-2</v>
      </c>
      <c r="T13" s="85">
        <f>分析係数表!F16</f>
        <v>0.28887863405629904</v>
      </c>
      <c r="U13" s="86">
        <f t="shared" si="6"/>
        <v>1.7012238181177863E-2</v>
      </c>
      <c r="V13" s="87">
        <f>分析係数表!D16</f>
        <v>0</v>
      </c>
      <c r="W13" s="167">
        <f t="shared" si="7"/>
        <v>0</v>
      </c>
      <c r="X13" s="76">
        <f>分析係数表!E16</f>
        <v>0</v>
      </c>
      <c r="Y13" s="166">
        <f t="shared" si="8"/>
        <v>0</v>
      </c>
    </row>
    <row r="14" spans="1:25" x14ac:dyDescent="0.2">
      <c r="A14" s="6" t="s">
        <v>2</v>
      </c>
      <c r="B14" s="5" t="s">
        <v>365</v>
      </c>
      <c r="C14" s="90"/>
      <c r="D14" s="107">
        <f>投入係数表!AK14</f>
        <v>8.3135391923990498E-3</v>
      </c>
      <c r="E14" s="110">
        <f t="shared" si="9"/>
        <v>0.83135391923990498</v>
      </c>
      <c r="F14" s="85">
        <f>分析係数表!C17</f>
        <v>4.6514856984171016E-2</v>
      </c>
      <c r="G14" s="110">
        <f t="shared" si="0"/>
        <v>3.8670308656674243E-2</v>
      </c>
      <c r="H14" s="110">
        <v>4.5056655676147771E-2</v>
      </c>
      <c r="I14" s="110">
        <f t="shared" si="1"/>
        <v>4.5056655676147771E-2</v>
      </c>
      <c r="J14" s="85">
        <f>分析係数表!G17</f>
        <v>0.21533442088091354</v>
      </c>
      <c r="K14" s="111">
        <f t="shared" si="2"/>
        <v>9.7022488568540063E-3</v>
      </c>
      <c r="L14" s="79"/>
      <c r="M14" s="80"/>
      <c r="N14" s="81">
        <f>分析係数表!H17</f>
        <v>2.6953171973677116E-3</v>
      </c>
      <c r="O14" s="82">
        <f t="shared" si="3"/>
        <v>8.9904200261232192E-2</v>
      </c>
      <c r="P14" s="76">
        <f>分析係数表!C17</f>
        <v>4.6514856984171016E-2</v>
      </c>
      <c r="Q14" s="82">
        <f t="shared" si="4"/>
        <v>4.1818810174274858E-3</v>
      </c>
      <c r="R14" s="83">
        <v>7.0881059202152555E-3</v>
      </c>
      <c r="S14" s="84">
        <f t="shared" si="5"/>
        <v>5.2144761596363026E-2</v>
      </c>
      <c r="T14" s="85">
        <f>分析係数表!F17</f>
        <v>0.33325565136331858</v>
      </c>
      <c r="U14" s="86">
        <f t="shared" si="6"/>
        <v>1.7377536490980922E-2</v>
      </c>
      <c r="V14" s="87">
        <f>分析係数表!D17</f>
        <v>4.8240503379165696E-2</v>
      </c>
      <c r="W14" s="167">
        <f t="shared" si="7"/>
        <v>0</v>
      </c>
      <c r="X14" s="76">
        <f>分析係数表!E17</f>
        <v>4.8939641109298535E-2</v>
      </c>
      <c r="Y14" s="166">
        <f t="shared" si="8"/>
        <v>0</v>
      </c>
    </row>
    <row r="15" spans="1:25" x14ac:dyDescent="0.2">
      <c r="A15" s="6" t="s">
        <v>3</v>
      </c>
      <c r="B15" s="5" t="s">
        <v>31</v>
      </c>
      <c r="C15" s="90"/>
      <c r="D15" s="107">
        <f>投入係数表!AK15</f>
        <v>5.9382422802850359E-4</v>
      </c>
      <c r="E15" s="110">
        <f t="shared" si="9"/>
        <v>5.938242280285036E-2</v>
      </c>
      <c r="F15" s="85">
        <f>分析係数表!C18</f>
        <v>0.85217062328572779</v>
      </c>
      <c r="G15" s="110">
        <f t="shared" si="0"/>
        <v>5.0603956252121607E-2</v>
      </c>
      <c r="H15" s="110">
        <v>0.10549090021947674</v>
      </c>
      <c r="I15" s="110">
        <f t="shared" si="1"/>
        <v>0.10549090021947674</v>
      </c>
      <c r="J15" s="85">
        <f>分析係数表!G18</f>
        <v>0.21571921623052903</v>
      </c>
      <c r="K15" s="111">
        <f t="shared" si="2"/>
        <v>2.2756414314798464E-2</v>
      </c>
      <c r="L15" s="79"/>
      <c r="M15" s="80"/>
      <c r="N15" s="81">
        <f>分析係数表!H18</f>
        <v>4.022242586841047E-4</v>
      </c>
      <c r="O15" s="82">
        <f t="shared" si="3"/>
        <v>1.3416472962060806E-2</v>
      </c>
      <c r="P15" s="76">
        <f>分析係数表!C18</f>
        <v>0.85217062328572779</v>
      </c>
      <c r="Q15" s="82">
        <f t="shared" si="4"/>
        <v>1.1433124126375472E-2</v>
      </c>
      <c r="R15" s="83">
        <v>2.9145739744744312E-2</v>
      </c>
      <c r="S15" s="84">
        <f t="shared" si="5"/>
        <v>0.13463663996422104</v>
      </c>
      <c r="T15" s="85">
        <f>分析係数表!F18</f>
        <v>0.45957889739047864</v>
      </c>
      <c r="U15" s="86">
        <f t="shared" si="6"/>
        <v>6.1876158543115553E-2</v>
      </c>
      <c r="V15" s="87">
        <f>分析係数表!D18</f>
        <v>2.6460437172440239E-2</v>
      </c>
      <c r="W15" s="167">
        <f t="shared" si="7"/>
        <v>0</v>
      </c>
      <c r="X15" s="76">
        <f>分析係数表!E18</f>
        <v>2.8487427183579554E-2</v>
      </c>
      <c r="Y15" s="166">
        <f t="shared" si="8"/>
        <v>0</v>
      </c>
    </row>
    <row r="16" spans="1:25" x14ac:dyDescent="0.2">
      <c r="A16" s="6" t="s">
        <v>4</v>
      </c>
      <c r="B16" s="5" t="s">
        <v>32</v>
      </c>
      <c r="C16" s="90"/>
      <c r="D16" s="107">
        <f>投入係数表!AK16</f>
        <v>0</v>
      </c>
      <c r="E16" s="110">
        <f t="shared" si="9"/>
        <v>0</v>
      </c>
      <c r="F16" s="85">
        <f>分析係数表!C19</f>
        <v>5.907451152740395E-2</v>
      </c>
      <c r="G16" s="110">
        <f t="shared" si="0"/>
        <v>0</v>
      </c>
      <c r="H16" s="110">
        <v>1.1040439023627816E-3</v>
      </c>
      <c r="I16" s="110">
        <f t="shared" si="1"/>
        <v>1.1040439023627816E-3</v>
      </c>
      <c r="J16" s="85">
        <f>分析係数表!G19</f>
        <v>5.7619514930604236E-2</v>
      </c>
      <c r="K16" s="111">
        <f t="shared" si="2"/>
        <v>6.3614474116234856E-5</v>
      </c>
      <c r="L16" s="79"/>
      <c r="M16" s="80"/>
      <c r="N16" s="81">
        <f>分析係数表!H19</f>
        <v>-1.036660460526043E-4</v>
      </c>
      <c r="O16" s="82">
        <f t="shared" si="3"/>
        <v>-3.4578538562012383E-3</v>
      </c>
      <c r="P16" s="76">
        <f>分析係数表!C19</f>
        <v>5.907451152740395E-2</v>
      </c>
      <c r="Q16" s="82">
        <f t="shared" si="4"/>
        <v>-2.0427102748823826E-4</v>
      </c>
      <c r="R16" s="83">
        <v>5.0999876725311033E-4</v>
      </c>
      <c r="S16" s="84">
        <f t="shared" si="5"/>
        <v>1.6140426696158918E-3</v>
      </c>
      <c r="T16" s="85">
        <f>分析係数表!F19</f>
        <v>0.24001121547735876</v>
      </c>
      <c r="U16" s="86">
        <f t="shared" si="6"/>
        <v>3.8738834296683122E-4</v>
      </c>
      <c r="V16" s="87">
        <f>分析係数表!D19</f>
        <v>1.0654703490817327E-2</v>
      </c>
      <c r="W16" s="167">
        <f t="shared" si="7"/>
        <v>0</v>
      </c>
      <c r="X16" s="76">
        <f>分析係数表!E19</f>
        <v>1.044441329034067E-2</v>
      </c>
      <c r="Y16" s="166">
        <f t="shared" si="8"/>
        <v>0</v>
      </c>
    </row>
    <row r="17" spans="1:25" x14ac:dyDescent="0.2">
      <c r="A17" s="6" t="s">
        <v>5</v>
      </c>
      <c r="B17" s="5" t="s">
        <v>33</v>
      </c>
      <c r="C17" s="90"/>
      <c r="D17" s="107">
        <f>投入係数表!AK17</f>
        <v>0</v>
      </c>
      <c r="E17" s="110">
        <f t="shared" si="9"/>
        <v>0</v>
      </c>
      <c r="F17" s="85">
        <f>分析係数表!C20</f>
        <v>0.1238117647058824</v>
      </c>
      <c r="G17" s="110">
        <f t="shared" si="0"/>
        <v>0</v>
      </c>
      <c r="H17" s="110">
        <v>1.9807308042082573E-3</v>
      </c>
      <c r="I17" s="110">
        <f t="shared" si="1"/>
        <v>1.9807308042082573E-3</v>
      </c>
      <c r="J17" s="85">
        <f>分析係数表!G20</f>
        <v>0.1000078622533218</v>
      </c>
      <c r="K17" s="111">
        <f t="shared" si="2"/>
        <v>1.9808865342817069E-4</v>
      </c>
      <c r="L17" s="79"/>
      <c r="M17" s="80"/>
      <c r="N17" s="81">
        <f>分析係数表!H20</f>
        <v>5.0174366289460479E-4</v>
      </c>
      <c r="O17" s="82">
        <f t="shared" si="3"/>
        <v>1.6736012664013995E-2</v>
      </c>
      <c r="P17" s="76">
        <f>分析係数表!C20</f>
        <v>0.1238117647058824</v>
      </c>
      <c r="Q17" s="82">
        <f t="shared" si="4"/>
        <v>2.0721152620715687E-3</v>
      </c>
      <c r="R17" s="83">
        <v>3.8189152881913497E-3</v>
      </c>
      <c r="S17" s="84">
        <f t="shared" si="5"/>
        <v>5.7996460923996074E-3</v>
      </c>
      <c r="T17" s="85">
        <f>分析係数表!F20</f>
        <v>0.22289488167308752</v>
      </c>
      <c r="U17" s="86">
        <f t="shared" si="6"/>
        <v>1.2927114295111948E-3</v>
      </c>
      <c r="V17" s="87">
        <f>分析係数表!D20</f>
        <v>1.3129963047409387E-2</v>
      </c>
      <c r="W17" s="167">
        <f t="shared" si="7"/>
        <v>0</v>
      </c>
      <c r="X17" s="76">
        <f>分析係数表!E20</f>
        <v>1.4466546112115732E-2</v>
      </c>
      <c r="Y17" s="166">
        <f t="shared" si="8"/>
        <v>0</v>
      </c>
    </row>
    <row r="18" spans="1:25" x14ac:dyDescent="0.2">
      <c r="A18" s="6" t="s">
        <v>6</v>
      </c>
      <c r="B18" s="5" t="s">
        <v>34</v>
      </c>
      <c r="C18" s="90"/>
      <c r="D18" s="107">
        <f>投入係数表!AK18</f>
        <v>2.3752969121140144E-3</v>
      </c>
      <c r="E18" s="110">
        <f t="shared" si="9"/>
        <v>0.23752969121140144</v>
      </c>
      <c r="F18" s="85">
        <f>分析係数表!C21</f>
        <v>0.10123797610317908</v>
      </c>
      <c r="G18" s="110">
        <f t="shared" si="0"/>
        <v>2.4047025202655364E-2</v>
      </c>
      <c r="H18" s="110">
        <v>2.8598137124841924E-2</v>
      </c>
      <c r="I18" s="110">
        <f t="shared" si="1"/>
        <v>2.8598137124841924E-2</v>
      </c>
      <c r="J18" s="85">
        <f>分析係数表!G21</f>
        <v>0.28509532062391679</v>
      </c>
      <c r="K18" s="111">
        <f t="shared" si="2"/>
        <v>8.1531950728535463E-3</v>
      </c>
      <c r="L18" s="79"/>
      <c r="M18" s="80"/>
      <c r="N18" s="81">
        <f>分析係数表!H21</f>
        <v>8.3762165210504269E-4</v>
      </c>
      <c r="O18" s="82">
        <f t="shared" si="3"/>
        <v>2.7939459158106004E-2</v>
      </c>
      <c r="P18" s="76">
        <f>分析係数表!C21</f>
        <v>0.10123797610317908</v>
      </c>
      <c r="Q18" s="82">
        <f t="shared" si="4"/>
        <v>2.8285342985840834E-3</v>
      </c>
      <c r="R18" s="83">
        <v>6.461483694469322E-3</v>
      </c>
      <c r="S18" s="84">
        <f t="shared" si="5"/>
        <v>3.5059620819311244E-2</v>
      </c>
      <c r="T18" s="85">
        <f>分析係数表!F21</f>
        <v>0.42576545349508954</v>
      </c>
      <c r="U18" s="86">
        <f t="shared" si="6"/>
        <v>1.4927175357499935E-2</v>
      </c>
      <c r="V18" s="87">
        <f>分析係数表!D21</f>
        <v>4.8757943385326401E-2</v>
      </c>
      <c r="W18" s="167">
        <f t="shared" si="7"/>
        <v>0</v>
      </c>
      <c r="X18" s="76">
        <f>分析係数表!E21</f>
        <v>4.2345465049104566E-2</v>
      </c>
      <c r="Y18" s="166">
        <f t="shared" si="8"/>
        <v>0</v>
      </c>
    </row>
    <row r="19" spans="1:25" x14ac:dyDescent="0.2">
      <c r="A19" s="6" t="s">
        <v>7</v>
      </c>
      <c r="B19" s="5" t="s">
        <v>269</v>
      </c>
      <c r="C19" s="90"/>
      <c r="D19" s="107">
        <f>投入係数表!AK19</f>
        <v>0</v>
      </c>
      <c r="E19" s="110">
        <f t="shared" si="9"/>
        <v>0</v>
      </c>
      <c r="F19" s="85">
        <f>分析係数表!C22</f>
        <v>0.18558159091777837</v>
      </c>
      <c r="G19" s="110">
        <f t="shared" si="0"/>
        <v>0</v>
      </c>
      <c r="H19" s="110">
        <v>5.9893796979899848E-3</v>
      </c>
      <c r="I19" s="110">
        <f t="shared" si="1"/>
        <v>5.9893796979899848E-3</v>
      </c>
      <c r="J19" s="85">
        <f>分析係数表!G22</f>
        <v>0.19466002478672587</v>
      </c>
      <c r="K19" s="111">
        <f t="shared" si="2"/>
        <v>1.165892800467843E-3</v>
      </c>
      <c r="L19" s="79"/>
      <c r="M19" s="80"/>
      <c r="N19" s="81">
        <f>分析係数表!H22</f>
        <v>4.1466418421041717E-5</v>
      </c>
      <c r="O19" s="82">
        <f t="shared" si="3"/>
        <v>1.3831415424804953E-3</v>
      </c>
      <c r="P19" s="76">
        <f>分析係数表!C22</f>
        <v>0.18558159091777837</v>
      </c>
      <c r="Q19" s="82">
        <f t="shared" si="4"/>
        <v>2.5668560791800027E-4</v>
      </c>
      <c r="R19" s="83">
        <v>2.3420624828069882E-3</v>
      </c>
      <c r="S19" s="84">
        <f t="shared" si="5"/>
        <v>8.3314421807969725E-3</v>
      </c>
      <c r="T19" s="85">
        <f>分析係数表!F22</f>
        <v>0.41305594660826944</v>
      </c>
      <c r="U19" s="86">
        <f t="shared" si="6"/>
        <v>3.4413517366011582E-3</v>
      </c>
      <c r="V19" s="87">
        <f>分析係数表!D22</f>
        <v>3.1055601679721812E-2</v>
      </c>
      <c r="W19" s="167">
        <f t="shared" si="7"/>
        <v>0</v>
      </c>
      <c r="X19" s="76">
        <f>分析係数表!E22</f>
        <v>3.3855138031581015E-2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0.21585006253480496</v>
      </c>
      <c r="K20" s="111">
        <f t="shared" si="2"/>
        <v>0</v>
      </c>
      <c r="L20" s="79"/>
      <c r="M20" s="80"/>
      <c r="N20" s="81">
        <f>分析係数表!H23</f>
        <v>2.487985105262503E-5</v>
      </c>
      <c r="O20" s="82">
        <f t="shared" si="3"/>
        <v>8.2988492548829714E-4</v>
      </c>
      <c r="P20" s="76">
        <f>分析係数表!C23</f>
        <v>0</v>
      </c>
      <c r="Q20" s="82">
        <f t="shared" si="4"/>
        <v>0</v>
      </c>
      <c r="R20" s="83">
        <v>0</v>
      </c>
      <c r="S20" s="84">
        <f t="shared" si="5"/>
        <v>0</v>
      </c>
      <c r="T20" s="85">
        <f>分析係数表!F23</f>
        <v>0.4411214270716366</v>
      </c>
      <c r="U20" s="86">
        <f t="shared" si="6"/>
        <v>0</v>
      </c>
      <c r="V20" s="87">
        <f>分析係数表!D23</f>
        <v>2.1453546225545239E-3</v>
      </c>
      <c r="W20" s="167">
        <f t="shared" si="7"/>
        <v>0</v>
      </c>
      <c r="X20" s="76">
        <f>分析係数表!E23</f>
        <v>1.9627712504222241E-3</v>
      </c>
      <c r="Y20" s="166">
        <f t="shared" si="8"/>
        <v>0</v>
      </c>
    </row>
    <row r="21" spans="1:25" x14ac:dyDescent="0.2">
      <c r="A21" s="6" t="s">
        <v>9</v>
      </c>
      <c r="B21" s="5" t="s">
        <v>271</v>
      </c>
      <c r="C21" s="90"/>
      <c r="D21" s="107">
        <f>投入係数表!AK21</f>
        <v>0</v>
      </c>
      <c r="E21" s="110">
        <f t="shared" si="9"/>
        <v>0</v>
      </c>
      <c r="F21" s="85">
        <f>分析係数表!C24</f>
        <v>0.34092150792205422</v>
      </c>
      <c r="G21" s="110">
        <f t="shared" si="0"/>
        <v>0</v>
      </c>
      <c r="H21" s="110">
        <v>9.3264837033167122E-3</v>
      </c>
      <c r="I21" s="110">
        <f t="shared" si="1"/>
        <v>9.3264837033167122E-3</v>
      </c>
      <c r="J21" s="85">
        <f>分析係数表!G24</f>
        <v>0.20813165537270087</v>
      </c>
      <c r="K21" s="111">
        <f t="shared" si="2"/>
        <v>1.9411364919778248E-3</v>
      </c>
      <c r="L21" s="79"/>
      <c r="M21" s="80"/>
      <c r="N21" s="81">
        <f>分析係数表!H24</f>
        <v>3.0270485447360455E-4</v>
      </c>
      <c r="O21" s="82">
        <f t="shared" si="3"/>
        <v>1.0096933260107617E-2</v>
      </c>
      <c r="P21" s="76">
        <f>分析係数表!C24</f>
        <v>0.34092150792205422</v>
      </c>
      <c r="Q21" s="82">
        <f t="shared" si="4"/>
        <v>3.4422617124242314E-3</v>
      </c>
      <c r="R21" s="83">
        <v>1.1715702506604184E-2</v>
      </c>
      <c r="S21" s="84">
        <f t="shared" si="5"/>
        <v>2.1042186209920898E-2</v>
      </c>
      <c r="T21" s="85">
        <f>分析係数表!F24</f>
        <v>0.39206195546950628</v>
      </c>
      <c r="U21" s="86">
        <f t="shared" si="6"/>
        <v>8.2498406728150654E-3</v>
      </c>
      <c r="V21" s="87">
        <f>分析係数表!D24</f>
        <v>1.5811552113585026E-2</v>
      </c>
      <c r="W21" s="167">
        <f t="shared" si="7"/>
        <v>0</v>
      </c>
      <c r="X21" s="76">
        <f>分析係数表!E24</f>
        <v>1.5166182639561149E-2</v>
      </c>
      <c r="Y21" s="166">
        <f t="shared" si="8"/>
        <v>0</v>
      </c>
    </row>
    <row r="22" spans="1:25" x14ac:dyDescent="0.2">
      <c r="A22" s="6" t="s">
        <v>10</v>
      </c>
      <c r="B22" s="5" t="s">
        <v>272</v>
      </c>
      <c r="C22" s="90"/>
      <c r="D22" s="107">
        <f>投入係数表!AK22</f>
        <v>0</v>
      </c>
      <c r="E22" s="110">
        <f t="shared" si="9"/>
        <v>0</v>
      </c>
      <c r="F22" s="85">
        <f>分析係数表!C25</f>
        <v>1.146867511126326E-2</v>
      </c>
      <c r="G22" s="110">
        <f t="shared" si="0"/>
        <v>0</v>
      </c>
      <c r="H22" s="110">
        <v>5.576802246478361E-4</v>
      </c>
      <c r="I22" s="110">
        <f t="shared" si="1"/>
        <v>5.576802246478361E-4</v>
      </c>
      <c r="J22" s="85">
        <f>分析係数表!G25</f>
        <v>0.19668246445497631</v>
      </c>
      <c r="K22" s="111">
        <f t="shared" si="2"/>
        <v>1.0968592096154123E-4</v>
      </c>
      <c r="L22" s="79"/>
      <c r="M22" s="80"/>
      <c r="N22" s="81">
        <f>分析係数表!H25</f>
        <v>4.6442388631566723E-4</v>
      </c>
      <c r="O22" s="82">
        <f t="shared" si="3"/>
        <v>1.5491185275781548E-2</v>
      </c>
      <c r="P22" s="76">
        <f>分析係数表!C25</f>
        <v>1.146867511126326E-2</v>
      </c>
      <c r="Q22" s="82">
        <f t="shared" si="4"/>
        <v>1.7766337101632373E-4</v>
      </c>
      <c r="R22" s="83">
        <v>4.2275674493600713E-4</v>
      </c>
      <c r="S22" s="84">
        <f t="shared" si="5"/>
        <v>9.8043696958384323E-4</v>
      </c>
      <c r="T22" s="85">
        <f>分析係数表!F25</f>
        <v>0.34834123222748814</v>
      </c>
      <c r="U22" s="86">
        <f t="shared" si="6"/>
        <v>3.4152662210622025E-4</v>
      </c>
      <c r="V22" s="87">
        <f>分析係数表!D25</f>
        <v>9.4786729857819912E-3</v>
      </c>
      <c r="W22" s="167">
        <f t="shared" si="7"/>
        <v>0</v>
      </c>
      <c r="X22" s="76">
        <f>分析係数表!E25</f>
        <v>8.2938388625592423E-3</v>
      </c>
      <c r="Y22" s="166">
        <f t="shared" si="8"/>
        <v>0</v>
      </c>
    </row>
    <row r="23" spans="1:25" x14ac:dyDescent="0.2">
      <c r="A23" s="6" t="s">
        <v>11</v>
      </c>
      <c r="B23" s="5" t="s">
        <v>35</v>
      </c>
      <c r="C23" s="90"/>
      <c r="D23" s="107">
        <f>投入係数表!AK23</f>
        <v>0</v>
      </c>
      <c r="E23" s="110">
        <f t="shared" si="9"/>
        <v>0</v>
      </c>
      <c r="F23" s="85">
        <f>分析係数表!C26</f>
        <v>9.1946569835300251E-2</v>
      </c>
      <c r="G23" s="110">
        <f t="shared" si="0"/>
        <v>0</v>
      </c>
      <c r="H23" s="110">
        <v>2.4461231198008009E-3</v>
      </c>
      <c r="I23" s="110">
        <f t="shared" si="1"/>
        <v>2.4461231198008009E-3</v>
      </c>
      <c r="J23" s="85">
        <f>分析係数表!G26</f>
        <v>0.19627813403747013</v>
      </c>
      <c r="K23" s="111">
        <f t="shared" si="2"/>
        <v>4.8012048158041623E-4</v>
      </c>
      <c r="L23" s="79"/>
      <c r="M23" s="80"/>
      <c r="N23" s="81">
        <f>分析係数表!H26</f>
        <v>9.5289829531553863E-3</v>
      </c>
      <c r="O23" s="82">
        <f t="shared" si="3"/>
        <v>0.31784592646201781</v>
      </c>
      <c r="P23" s="76">
        <f>分析係数表!C26</f>
        <v>9.1946569835300251E-2</v>
      </c>
      <c r="Q23" s="82">
        <f t="shared" si="4"/>
        <v>2.922484267430563E-2</v>
      </c>
      <c r="R23" s="83">
        <v>3.0507328915650785E-2</v>
      </c>
      <c r="S23" s="84">
        <f t="shared" si="5"/>
        <v>3.2953452035451587E-2</v>
      </c>
      <c r="T23" s="85">
        <f>分析係数表!F26</f>
        <v>0.33471645919778698</v>
      </c>
      <c r="U23" s="86">
        <f t="shared" si="6"/>
        <v>1.1030062783650461E-2</v>
      </c>
      <c r="V23" s="87">
        <f>分析係数表!D26</f>
        <v>6.9910725512385266E-2</v>
      </c>
      <c r="W23" s="167">
        <f t="shared" si="7"/>
        <v>0</v>
      </c>
      <c r="X23" s="76">
        <f>分析係数表!E26</f>
        <v>7.6323399974852255E-2</v>
      </c>
      <c r="Y23" s="166">
        <f t="shared" si="8"/>
        <v>0</v>
      </c>
    </row>
    <row r="24" spans="1:25" x14ac:dyDescent="0.2">
      <c r="A24" s="6" t="s">
        <v>12</v>
      </c>
      <c r="B24" s="5" t="s">
        <v>366</v>
      </c>
      <c r="C24" s="90"/>
      <c r="D24" s="107">
        <f>投入係数表!AK24</f>
        <v>0</v>
      </c>
      <c r="E24" s="110">
        <f t="shared" si="9"/>
        <v>0</v>
      </c>
      <c r="F24" s="85">
        <f>分析係数表!C27</f>
        <v>2.4623475974181241E-2</v>
      </c>
      <c r="G24" s="110">
        <f t="shared" si="0"/>
        <v>0</v>
      </c>
      <c r="H24" s="110">
        <v>1.6851391469117685E-4</v>
      </c>
      <c r="I24" s="110">
        <f t="shared" si="1"/>
        <v>1.6851391469117685E-4</v>
      </c>
      <c r="J24" s="85">
        <f>分析係数表!G27</f>
        <v>0.16949152542372881</v>
      </c>
      <c r="K24" s="111">
        <f t="shared" si="2"/>
        <v>2.8561680456131667E-5</v>
      </c>
      <c r="L24" s="79"/>
      <c r="M24" s="80"/>
      <c r="N24" s="81">
        <f>分析係数表!H27</f>
        <v>1.0092926243681554E-2</v>
      </c>
      <c r="O24" s="82">
        <f t="shared" si="3"/>
        <v>0.3366566514397526</v>
      </c>
      <c r="P24" s="76">
        <f>分析係数表!C27</f>
        <v>2.4623475974181241E-2</v>
      </c>
      <c r="Q24" s="82">
        <f t="shared" si="4"/>
        <v>8.2896569682750568E-3</v>
      </c>
      <c r="R24" s="83">
        <v>8.3759628257941317E-3</v>
      </c>
      <c r="S24" s="84">
        <f t="shared" si="5"/>
        <v>8.544476740485309E-3</v>
      </c>
      <c r="T24" s="85">
        <f>分析係数表!F27</f>
        <v>0.31826741996233521</v>
      </c>
      <c r="U24" s="86">
        <f t="shared" si="6"/>
        <v>2.7194285671224431E-3</v>
      </c>
      <c r="V24" s="87">
        <f>分析係数表!D27</f>
        <v>0</v>
      </c>
      <c r="W24" s="167">
        <f t="shared" si="7"/>
        <v>0</v>
      </c>
      <c r="X24" s="76">
        <f>分析係数表!E27</f>
        <v>0</v>
      </c>
      <c r="Y24" s="166">
        <f t="shared" si="8"/>
        <v>0</v>
      </c>
    </row>
    <row r="25" spans="1:25" x14ac:dyDescent="0.2">
      <c r="A25" s="6" t="s">
        <v>13</v>
      </c>
      <c r="B25" s="5" t="s">
        <v>192</v>
      </c>
      <c r="C25" s="90"/>
      <c r="D25" s="107">
        <f>投入係数表!AK25</f>
        <v>0</v>
      </c>
      <c r="E25" s="110">
        <f t="shared" si="9"/>
        <v>0</v>
      </c>
      <c r="F25" s="85">
        <f>分析係数表!C28</f>
        <v>0.10144304574762053</v>
      </c>
      <c r="G25" s="110">
        <f t="shared" si="0"/>
        <v>0</v>
      </c>
      <c r="H25" s="110">
        <v>9.9081903508080622E-3</v>
      </c>
      <c r="I25" s="110">
        <f t="shared" si="1"/>
        <v>9.9081903508080622E-3</v>
      </c>
      <c r="J25" s="85">
        <f>分析係数表!G28</f>
        <v>0.12483493265252223</v>
      </c>
      <c r="K25" s="111">
        <f t="shared" si="2"/>
        <v>1.2368882751514949E-3</v>
      </c>
      <c r="L25" s="79"/>
      <c r="M25" s="80"/>
      <c r="N25" s="81">
        <f>分析係数表!H28</f>
        <v>1.8805020753942421E-2</v>
      </c>
      <c r="O25" s="82">
        <f t="shared" si="3"/>
        <v>0.62725468951490471</v>
      </c>
      <c r="P25" s="76">
        <f>分析係数表!C28</f>
        <v>0.10144304574762053</v>
      </c>
      <c r="Q25" s="82">
        <f t="shared" si="4"/>
        <v>6.3630626163869997E-2</v>
      </c>
      <c r="R25" s="83">
        <v>6.9244212684168902E-2</v>
      </c>
      <c r="S25" s="84">
        <f t="shared" si="5"/>
        <v>7.9152403034976962E-2</v>
      </c>
      <c r="T25" s="85">
        <f>分析係数表!F28</f>
        <v>0.21348710273791707</v>
      </c>
      <c r="U25" s="86">
        <f t="shared" si="6"/>
        <v>1.6898017198681146E-2</v>
      </c>
      <c r="V25" s="87">
        <f>分析係数表!D28</f>
        <v>3.8647768289462099E-2</v>
      </c>
      <c r="W25" s="167">
        <f t="shared" si="7"/>
        <v>0</v>
      </c>
      <c r="X25" s="76">
        <f>分析係数表!E28</f>
        <v>3.9440091557355401E-2</v>
      </c>
      <c r="Y25" s="166">
        <f t="shared" si="8"/>
        <v>0</v>
      </c>
    </row>
    <row r="26" spans="1:25" x14ac:dyDescent="0.2">
      <c r="A26" s="6" t="s">
        <v>14</v>
      </c>
      <c r="B26" s="5" t="s">
        <v>50</v>
      </c>
      <c r="C26" s="90"/>
      <c r="D26" s="107">
        <f>投入係数表!AK26</f>
        <v>5.0475059382422804E-2</v>
      </c>
      <c r="E26" s="110">
        <f t="shared" si="9"/>
        <v>5.0475059382422804</v>
      </c>
      <c r="F26" s="85">
        <f>分析係数表!C29</f>
        <v>0.10401376146788988</v>
      </c>
      <c r="G26" s="110">
        <f t="shared" si="0"/>
        <v>0.52501007866809024</v>
      </c>
      <c r="H26" s="110">
        <v>0.54017678023617977</v>
      </c>
      <c r="I26" s="110">
        <f t="shared" si="1"/>
        <v>0.54017678023617977</v>
      </c>
      <c r="J26" s="85">
        <f>分析係数表!G29</f>
        <v>0.26193840067815766</v>
      </c>
      <c r="K26" s="111">
        <f t="shared" si="2"/>
        <v>0.14149304189854156</v>
      </c>
      <c r="L26" s="79"/>
      <c r="M26" s="80"/>
      <c r="N26" s="81">
        <f>分析係数表!H29</f>
        <v>9.1640784710502205E-3</v>
      </c>
      <c r="O26" s="82">
        <f t="shared" si="3"/>
        <v>0.30567428088818949</v>
      </c>
      <c r="P26" s="76">
        <f>分析係数表!C29</f>
        <v>0.10401376146788988</v>
      </c>
      <c r="Q26" s="82">
        <f t="shared" si="4"/>
        <v>3.1794331739172912E-2</v>
      </c>
      <c r="R26" s="83">
        <v>4.4112512975882909E-2</v>
      </c>
      <c r="S26" s="84">
        <f t="shared" si="5"/>
        <v>0.58428929321206269</v>
      </c>
      <c r="T26" s="85">
        <f>分析係数表!F29</f>
        <v>0.46764622774795139</v>
      </c>
      <c r="U26" s="86">
        <f t="shared" si="6"/>
        <v>0.2732406838841378</v>
      </c>
      <c r="V26" s="87">
        <f>分析係数表!D29</f>
        <v>9.155128567391918E-2</v>
      </c>
      <c r="W26" s="167">
        <f t="shared" si="7"/>
        <v>0</v>
      </c>
      <c r="X26" s="76">
        <f>分析係数表!E29</f>
        <v>6.8946029951963833E-2</v>
      </c>
      <c r="Y26" s="166">
        <f t="shared" si="8"/>
        <v>0</v>
      </c>
    </row>
    <row r="27" spans="1:25" x14ac:dyDescent="0.2">
      <c r="A27" s="6" t="s">
        <v>15</v>
      </c>
      <c r="B27" s="5" t="s">
        <v>36</v>
      </c>
      <c r="C27" s="90"/>
      <c r="D27" s="107">
        <f>投入係数表!AK27</f>
        <v>1.7814726840855108E-3</v>
      </c>
      <c r="E27" s="110">
        <f t="shared" si="9"/>
        <v>0.17814726840855108</v>
      </c>
      <c r="F27" s="85">
        <f>分析係数表!C30</f>
        <v>1</v>
      </c>
      <c r="G27" s="110">
        <f t="shared" si="0"/>
        <v>0.17814726840855108</v>
      </c>
      <c r="H27" s="110">
        <v>0.22953439631181036</v>
      </c>
      <c r="I27" s="110">
        <f t="shared" si="1"/>
        <v>0.22953439631181036</v>
      </c>
      <c r="J27" s="85">
        <f>分析係数表!G30</f>
        <v>0.34450655250415957</v>
      </c>
      <c r="K27" s="111">
        <f t="shared" si="2"/>
        <v>7.907610355450527E-2</v>
      </c>
      <c r="L27" s="79"/>
      <c r="M27" s="80"/>
      <c r="N27" s="81">
        <f>分析係数表!H30</f>
        <v>0</v>
      </c>
      <c r="O27" s="82">
        <f t="shared" si="3"/>
        <v>0</v>
      </c>
      <c r="P27" s="76">
        <f>分析係数表!C30</f>
        <v>1</v>
      </c>
      <c r="Q27" s="82">
        <f t="shared" si="4"/>
        <v>0</v>
      </c>
      <c r="R27" s="83">
        <v>0.12612429588796492</v>
      </c>
      <c r="S27" s="84">
        <f t="shared" si="5"/>
        <v>0.35565869219977531</v>
      </c>
      <c r="T27" s="85">
        <f>分析係数表!F30</f>
        <v>0.44048531528668372</v>
      </c>
      <c r="U27" s="86">
        <f t="shared" si="6"/>
        <v>0.15666243116806763</v>
      </c>
      <c r="V27" s="87">
        <f>分析係数表!D30</f>
        <v>7.9190891925744522E-2</v>
      </c>
      <c r="W27" s="167">
        <f t="shared" si="7"/>
        <v>0</v>
      </c>
      <c r="X27" s="76">
        <f>分析係数表!E30</f>
        <v>6.0327905628984317E-2</v>
      </c>
      <c r="Y27" s="166">
        <f t="shared" si="8"/>
        <v>0</v>
      </c>
    </row>
    <row r="28" spans="1:25" x14ac:dyDescent="0.2">
      <c r="A28" s="6" t="s">
        <v>16</v>
      </c>
      <c r="B28" s="5" t="s">
        <v>193</v>
      </c>
      <c r="C28" s="90"/>
      <c r="D28" s="107">
        <f>投入係数表!AK28</f>
        <v>4.1567695961995249E-3</v>
      </c>
      <c r="E28" s="110">
        <f t="shared" si="9"/>
        <v>0.41567695961995249</v>
      </c>
      <c r="F28" s="85">
        <f>分析係数表!C31</f>
        <v>0.93997640825324391</v>
      </c>
      <c r="G28" s="110">
        <f t="shared" si="0"/>
        <v>0.39072653549719166</v>
      </c>
      <c r="H28" s="110">
        <v>0.58336380029565094</v>
      </c>
      <c r="I28" s="110">
        <f t="shared" si="1"/>
        <v>0.58336380029565094</v>
      </c>
      <c r="J28" s="85">
        <f>分析係数表!G31</f>
        <v>7.0890110114609078E-2</v>
      </c>
      <c r="K28" s="111">
        <f t="shared" si="2"/>
        <v>4.1354724039835512E-2</v>
      </c>
      <c r="L28" s="79"/>
      <c r="M28" s="80"/>
      <c r="N28" s="81">
        <f>分析係数表!H31</f>
        <v>0.11755729622365327</v>
      </c>
      <c r="O28" s="82">
        <f t="shared" si="3"/>
        <v>3.9212062729322041</v>
      </c>
      <c r="P28" s="76">
        <f>分析係数表!C31</f>
        <v>0.93997640825324391</v>
      </c>
      <c r="Q28" s="82">
        <f t="shared" si="4"/>
        <v>3.6858413884509025</v>
      </c>
      <c r="R28" s="83">
        <v>4.2507312406130371</v>
      </c>
      <c r="S28" s="84">
        <f t="shared" si="5"/>
        <v>4.8340950409086876</v>
      </c>
      <c r="T28" s="85">
        <f>分析係数表!F31</f>
        <v>0.34466485525751295</v>
      </c>
      <c r="U28" s="86">
        <f t="shared" si="6"/>
        <v>1.6661426675758539</v>
      </c>
      <c r="V28" s="87">
        <f>分析係数表!D31</f>
        <v>3.2074199677215062E-3</v>
      </c>
      <c r="W28" s="167">
        <f t="shared" si="7"/>
        <v>0</v>
      </c>
      <c r="X28" s="76">
        <f>分析係数表!E31</f>
        <v>2.7988314368015692E-3</v>
      </c>
      <c r="Y28" s="166">
        <f t="shared" si="8"/>
        <v>0</v>
      </c>
    </row>
    <row r="29" spans="1:25" x14ac:dyDescent="0.2">
      <c r="A29" s="6" t="s">
        <v>17</v>
      </c>
      <c r="B29" s="5" t="s">
        <v>273</v>
      </c>
      <c r="C29" s="90"/>
      <c r="D29" s="107">
        <f>投入係数表!AK29</f>
        <v>2.3752969121140144E-3</v>
      </c>
      <c r="E29" s="110">
        <f t="shared" si="9"/>
        <v>0.23752969121140144</v>
      </c>
      <c r="F29" s="85">
        <f>分析係数表!C32</f>
        <v>1</v>
      </c>
      <c r="G29" s="110">
        <f t="shared" si="0"/>
        <v>0.23752969121140144</v>
      </c>
      <c r="H29" s="110">
        <v>0.27803092195474854</v>
      </c>
      <c r="I29" s="110">
        <f t="shared" si="1"/>
        <v>0.27803092195474854</v>
      </c>
      <c r="J29" s="85">
        <f>分析係数表!G32</f>
        <v>0.14022787028921999</v>
      </c>
      <c r="K29" s="111">
        <f t="shared" si="2"/>
        <v>3.8987684060262727E-2</v>
      </c>
      <c r="L29" s="79"/>
      <c r="M29" s="80"/>
      <c r="N29" s="81">
        <f>分析係数表!H32</f>
        <v>5.7721254442090076E-3</v>
      </c>
      <c r="O29" s="82">
        <f t="shared" si="3"/>
        <v>0.19253330271328498</v>
      </c>
      <c r="P29" s="76">
        <f>分析係数表!C32</f>
        <v>1</v>
      </c>
      <c r="Q29" s="82">
        <f t="shared" si="4"/>
        <v>0.19253330271328498</v>
      </c>
      <c r="R29" s="83">
        <v>0.25180421689155624</v>
      </c>
      <c r="S29" s="84">
        <f t="shared" si="5"/>
        <v>0.52983513884630473</v>
      </c>
      <c r="T29" s="85">
        <f>分析係数表!F32</f>
        <v>0.48261758691206547</v>
      </c>
      <c r="U29" s="86">
        <f t="shared" si="6"/>
        <v>0.25570775617122277</v>
      </c>
      <c r="V29" s="87">
        <f>分析係数表!D32</f>
        <v>3.4764826175869123E-2</v>
      </c>
      <c r="W29" s="167">
        <f t="shared" si="7"/>
        <v>0</v>
      </c>
      <c r="X29" s="76">
        <f>分析係数表!E32</f>
        <v>5.2293309962021618E-2</v>
      </c>
      <c r="Y29" s="166">
        <f t="shared" si="8"/>
        <v>0</v>
      </c>
    </row>
    <row r="30" spans="1:25" x14ac:dyDescent="0.2">
      <c r="A30" s="6" t="s">
        <v>18</v>
      </c>
      <c r="B30" s="5" t="s">
        <v>274</v>
      </c>
      <c r="C30" s="90"/>
      <c r="D30" s="107">
        <f>投入係数表!AK30</f>
        <v>0</v>
      </c>
      <c r="E30" s="110">
        <f t="shared" si="9"/>
        <v>0</v>
      </c>
      <c r="F30" s="85">
        <f>分析係数表!C33</f>
        <v>0.67109402306885713</v>
      </c>
      <c r="G30" s="110">
        <f t="shared" si="0"/>
        <v>0</v>
      </c>
      <c r="H30" s="110">
        <v>1.5886177584445396E-2</v>
      </c>
      <c r="I30" s="110">
        <f t="shared" si="1"/>
        <v>1.5886177584445396E-2</v>
      </c>
      <c r="J30" s="85">
        <f>分析係数表!G33</f>
        <v>0.50883575883575882</v>
      </c>
      <c r="K30" s="111">
        <f t="shared" si="2"/>
        <v>8.083455226180895E-3</v>
      </c>
      <c r="L30" s="79"/>
      <c r="M30" s="80"/>
      <c r="N30" s="81">
        <f>分析係数表!H33</f>
        <v>8.6664814499977198E-4</v>
      </c>
      <c r="O30" s="82">
        <f t="shared" si="3"/>
        <v>2.8907658237842356E-2</v>
      </c>
      <c r="P30" s="76">
        <f>分析係数表!C33</f>
        <v>0.67109402306885713</v>
      </c>
      <c r="Q30" s="82">
        <f t="shared" si="4"/>
        <v>1.9399756664333218E-2</v>
      </c>
      <c r="R30" s="83">
        <v>8.3992929046566453E-2</v>
      </c>
      <c r="S30" s="84">
        <f t="shared" si="5"/>
        <v>9.9879106631011849E-2</v>
      </c>
      <c r="T30" s="85">
        <f>分析係数表!F33</f>
        <v>0.64656964656964655</v>
      </c>
      <c r="U30" s="86">
        <f t="shared" si="6"/>
        <v>6.4578798674105375E-2</v>
      </c>
      <c r="V30" s="87">
        <f>分析係数表!D33</f>
        <v>0.19906444906444906</v>
      </c>
      <c r="W30" s="167">
        <f t="shared" si="7"/>
        <v>0</v>
      </c>
      <c r="X30" s="76">
        <f>分析係数表!E33</f>
        <v>0.18035343035343035</v>
      </c>
      <c r="Y30" s="166">
        <f t="shared" si="8"/>
        <v>0</v>
      </c>
    </row>
    <row r="31" spans="1:25" x14ac:dyDescent="0.2">
      <c r="A31" s="6" t="s">
        <v>19</v>
      </c>
      <c r="B31" s="5" t="s">
        <v>275</v>
      </c>
      <c r="C31" s="90"/>
      <c r="D31" s="107">
        <f>投入係数表!AK31</f>
        <v>4.0973871733966744E-2</v>
      </c>
      <c r="E31" s="110">
        <f t="shared" si="9"/>
        <v>4.0973871733966742</v>
      </c>
      <c r="F31" s="85">
        <f>分析係数表!C34</f>
        <v>0.15699510206111233</v>
      </c>
      <c r="G31" s="110">
        <f t="shared" si="0"/>
        <v>0.64326971747130346</v>
      </c>
      <c r="H31" s="110">
        <v>0.69620519680087267</v>
      </c>
      <c r="I31" s="110">
        <f t="shared" si="1"/>
        <v>0.69620519680087267</v>
      </c>
      <c r="J31" s="85">
        <f>分析係数表!G34</f>
        <v>0.42474206923151092</v>
      </c>
      <c r="K31" s="111">
        <f t="shared" si="2"/>
        <v>0.29570763589893395</v>
      </c>
      <c r="L31" s="79"/>
      <c r="M31" s="80"/>
      <c r="N31" s="81">
        <f>分析係数表!H34</f>
        <v>0.14441094879311989</v>
      </c>
      <c r="O31" s="82">
        <f t="shared" si="3"/>
        <v>4.8169287358425734</v>
      </c>
      <c r="P31" s="76">
        <f>分析係数表!C34</f>
        <v>0.15699510206111233</v>
      </c>
      <c r="Q31" s="82">
        <f t="shared" si="4"/>
        <v>0.75623421850470962</v>
      </c>
      <c r="R31" s="83">
        <v>0.8215592874039096</v>
      </c>
      <c r="S31" s="84">
        <f t="shared" si="5"/>
        <v>1.5177644842047822</v>
      </c>
      <c r="T31" s="85">
        <f>分析係数表!F34</f>
        <v>0.69954681322919676</v>
      </c>
      <c r="U31" s="86">
        <f t="shared" si="6"/>
        <v>1.061747308157911</v>
      </c>
      <c r="V31" s="87">
        <f>分析係数表!D34</f>
        <v>0.29129302863754702</v>
      </c>
      <c r="W31" s="167">
        <f t="shared" si="7"/>
        <v>0</v>
      </c>
      <c r="X31" s="76">
        <f>分析係数表!E34</f>
        <v>0.21111753929225727</v>
      </c>
      <c r="Y31" s="166">
        <f t="shared" si="8"/>
        <v>0</v>
      </c>
    </row>
    <row r="32" spans="1:25" x14ac:dyDescent="0.2">
      <c r="A32" s="6" t="s">
        <v>20</v>
      </c>
      <c r="B32" s="5" t="s">
        <v>37</v>
      </c>
      <c r="C32" s="90"/>
      <c r="D32" s="107">
        <f>投入係数表!AK32</f>
        <v>2.6722090261282659E-2</v>
      </c>
      <c r="E32" s="110">
        <f t="shared" si="9"/>
        <v>2.6722090261282658</v>
      </c>
      <c r="F32" s="85">
        <f>分析係数表!C35</f>
        <v>0.39629748357108507</v>
      </c>
      <c r="G32" s="110">
        <f t="shared" si="0"/>
        <v>1.0589897126305716</v>
      </c>
      <c r="H32" s="110">
        <v>1.1614400241809717</v>
      </c>
      <c r="I32" s="110">
        <f t="shared" si="1"/>
        <v>1.1614400241809717</v>
      </c>
      <c r="J32" s="85">
        <f>分析係数表!G35</f>
        <v>0.3138388625592417</v>
      </c>
      <c r="K32" s="111">
        <f t="shared" si="2"/>
        <v>0.36450501611973435</v>
      </c>
      <c r="L32" s="79"/>
      <c r="M32" s="80"/>
      <c r="N32" s="81">
        <f>分析係数表!H35</f>
        <v>5.4188315592617317E-2</v>
      </c>
      <c r="O32" s="82">
        <f t="shared" si="3"/>
        <v>1.8074893677135113</v>
      </c>
      <c r="P32" s="76">
        <f>分析係数表!C35</f>
        <v>0.39629748357108507</v>
      </c>
      <c r="Q32" s="82">
        <f t="shared" si="4"/>
        <v>0.71630348800635624</v>
      </c>
      <c r="R32" s="83">
        <v>0.94665892379591687</v>
      </c>
      <c r="S32" s="84">
        <f t="shared" si="5"/>
        <v>2.1080989479768886</v>
      </c>
      <c r="T32" s="85">
        <f>分析係数表!F35</f>
        <v>0.64417061611374404</v>
      </c>
      <c r="U32" s="86">
        <f t="shared" si="6"/>
        <v>1.357975398147008</v>
      </c>
      <c r="V32" s="87">
        <f>分析係数表!D35</f>
        <v>5.7914691943127962E-2</v>
      </c>
      <c r="W32" s="167">
        <f t="shared" si="7"/>
        <v>0</v>
      </c>
      <c r="X32" s="76">
        <f>分析係数表!E35</f>
        <v>5.251184834123223E-2</v>
      </c>
      <c r="Y32" s="166">
        <f t="shared" si="8"/>
        <v>0</v>
      </c>
    </row>
    <row r="33" spans="1:25" x14ac:dyDescent="0.2">
      <c r="A33" s="6" t="s">
        <v>21</v>
      </c>
      <c r="B33" s="5" t="s">
        <v>38</v>
      </c>
      <c r="C33" s="90"/>
      <c r="D33" s="107">
        <f>投入係数表!AK33</f>
        <v>1.5439429928741092E-2</v>
      </c>
      <c r="E33" s="110">
        <f t="shared" si="9"/>
        <v>1.5439429928741093</v>
      </c>
      <c r="F33" s="85">
        <f>分析係数表!C36</f>
        <v>0.84710123832769779</v>
      </c>
      <c r="G33" s="110">
        <f t="shared" si="0"/>
        <v>1.3078760211710299</v>
      </c>
      <c r="H33" s="110">
        <v>1.4243387859646379</v>
      </c>
      <c r="I33" s="110">
        <f t="shared" si="1"/>
        <v>1.4243387859646379</v>
      </c>
      <c r="J33" s="85">
        <f>分析係数表!G36</f>
        <v>4.8807645912591631E-2</v>
      </c>
      <c r="K33" s="111">
        <f t="shared" si="2"/>
        <v>6.9518623124932691E-2</v>
      </c>
      <c r="L33" s="79"/>
      <c r="M33" s="80"/>
      <c r="N33" s="81">
        <f>分析係数表!H36</f>
        <v>0.16462168113153564</v>
      </c>
      <c r="O33" s="82">
        <f t="shared" si="3"/>
        <v>5.4910719236475671</v>
      </c>
      <c r="P33" s="76">
        <f>分析係数表!C36</f>
        <v>0.84710123832769779</v>
      </c>
      <c r="Q33" s="82">
        <f t="shared" si="4"/>
        <v>4.6514938262683074</v>
      </c>
      <c r="R33" s="83">
        <v>4.8285364720825683</v>
      </c>
      <c r="S33" s="84">
        <f t="shared" si="5"/>
        <v>6.2528752580472062</v>
      </c>
      <c r="T33" s="85">
        <f>分析係数表!F36</f>
        <v>0.84954068850329401</v>
      </c>
      <c r="U33" s="86">
        <f t="shared" si="6"/>
        <v>5.3120719518466357</v>
      </c>
      <c r="V33" s="87">
        <f>分析係数表!D36</f>
        <v>1.1366799665955276E-2</v>
      </c>
      <c r="W33" s="167">
        <f t="shared" si="7"/>
        <v>0</v>
      </c>
      <c r="X33" s="76">
        <f>分析係数表!E36</f>
        <v>4.8482880207850049E-3</v>
      </c>
      <c r="Y33" s="166">
        <f t="shared" si="8"/>
        <v>0</v>
      </c>
    </row>
    <row r="34" spans="1:25" x14ac:dyDescent="0.2">
      <c r="A34" s="6" t="s">
        <v>22</v>
      </c>
      <c r="B34" s="5" t="s">
        <v>378</v>
      </c>
      <c r="C34" s="90"/>
      <c r="D34" s="107">
        <f>投入係数表!AK34</f>
        <v>2.7909738717339667E-2</v>
      </c>
      <c r="E34" s="110">
        <f t="shared" si="9"/>
        <v>2.7909738717339665</v>
      </c>
      <c r="F34" s="85">
        <f>分析係数表!C37</f>
        <v>0.28253997483350213</v>
      </c>
      <c r="G34" s="110">
        <f t="shared" si="0"/>
        <v>0.7885616874806769</v>
      </c>
      <c r="H34" s="110">
        <v>0.87676861312102228</v>
      </c>
      <c r="I34" s="110">
        <f t="shared" si="1"/>
        <v>0.87676861312102228</v>
      </c>
      <c r="J34" s="85">
        <f>分析係数表!G37</f>
        <v>0.45113451763349577</v>
      </c>
      <c r="K34" s="111">
        <f t="shared" si="2"/>
        <v>0.39554058535654146</v>
      </c>
      <c r="L34" s="79"/>
      <c r="M34" s="80"/>
      <c r="N34" s="81">
        <f>分析係数表!H37</f>
        <v>4.3875617331304247E-2</v>
      </c>
      <c r="O34" s="82">
        <f t="shared" si="3"/>
        <v>1.4635020660986122</v>
      </c>
      <c r="P34" s="76">
        <f>分析係数表!C37</f>
        <v>0.28253997483350213</v>
      </c>
      <c r="Q34" s="82">
        <f t="shared" si="4"/>
        <v>0.41349783692428027</v>
      </c>
      <c r="R34" s="83">
        <v>0.50800729695257263</v>
      </c>
      <c r="S34" s="84">
        <f t="shared" si="5"/>
        <v>1.384775910073595</v>
      </c>
      <c r="T34" s="85">
        <f>分析係数表!F37</f>
        <v>0.69774144526541948</v>
      </c>
      <c r="U34" s="86">
        <f t="shared" si="6"/>
        <v>0.96621554486348671</v>
      </c>
      <c r="V34" s="87">
        <f>分析係数表!D37</f>
        <v>9.4272389037363097E-2</v>
      </c>
      <c r="W34" s="167">
        <f t="shared" si="7"/>
        <v>0</v>
      </c>
      <c r="X34" s="76">
        <f>分析係数表!E37</f>
        <v>8.6411989729078237E-2</v>
      </c>
      <c r="Y34" s="166">
        <f t="shared" si="8"/>
        <v>0</v>
      </c>
    </row>
    <row r="35" spans="1:25" x14ac:dyDescent="0.2">
      <c r="A35" s="6" t="s">
        <v>23</v>
      </c>
      <c r="B35" s="5" t="s">
        <v>194</v>
      </c>
      <c r="C35" s="90"/>
      <c r="D35" s="107">
        <f>投入係数表!AK35</f>
        <v>7.1852731591448935E-2</v>
      </c>
      <c r="E35" s="110">
        <f t="shared" si="9"/>
        <v>7.1852731591448933</v>
      </c>
      <c r="F35" s="85">
        <f>分析係数表!C38</f>
        <v>4.1342922192909581E-2</v>
      </c>
      <c r="G35" s="110">
        <f t="shared" si="0"/>
        <v>0.29706018915332894</v>
      </c>
      <c r="H35" s="110">
        <v>0.31273595513067182</v>
      </c>
      <c r="I35" s="110">
        <f t="shared" si="1"/>
        <v>0.31273595513067182</v>
      </c>
      <c r="J35" s="85">
        <f>分析係数表!G38</f>
        <v>0.30500268961807425</v>
      </c>
      <c r="K35" s="111">
        <f t="shared" si="2"/>
        <v>9.5385307455132295E-2</v>
      </c>
      <c r="L35" s="79"/>
      <c r="M35" s="80"/>
      <c r="N35" s="81">
        <f>分析係数表!H38</f>
        <v>3.9185765407884425E-2</v>
      </c>
      <c r="O35" s="82">
        <f t="shared" si="3"/>
        <v>1.307068757644068</v>
      </c>
      <c r="P35" s="76">
        <f>分析係数表!C38</f>
        <v>4.1342922192909581E-2</v>
      </c>
      <c r="Q35" s="82">
        <f t="shared" si="4"/>
        <v>5.4038041948061694E-2</v>
      </c>
      <c r="R35" s="83">
        <v>6.5474017653418662E-2</v>
      </c>
      <c r="S35" s="84">
        <f t="shared" si="5"/>
        <v>0.37820997278409046</v>
      </c>
      <c r="T35" s="85">
        <f>分析係数表!F38</f>
        <v>0.49596557288864979</v>
      </c>
      <c r="U35" s="86">
        <f t="shared" si="6"/>
        <v>0.18757912582406208</v>
      </c>
      <c r="V35" s="87">
        <f>分析係数表!D38</f>
        <v>0.31629908552985475</v>
      </c>
      <c r="W35" s="167">
        <f t="shared" si="7"/>
        <v>0</v>
      </c>
      <c r="X35" s="76">
        <f>分析係数表!E38</f>
        <v>0.37385691231845081</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3.9787583374163174E-2</v>
      </c>
      <c r="I36" s="110">
        <f t="shared" si="1"/>
        <v>3.9787583374163174E-2</v>
      </c>
      <c r="J36" s="85">
        <f>分析係数表!G39</f>
        <v>0.35079793048167313</v>
      </c>
      <c r="K36" s="111">
        <f t="shared" si="2"/>
        <v>1.3957401906523467E-2</v>
      </c>
      <c r="L36" s="79"/>
      <c r="M36" s="80"/>
      <c r="N36" s="81">
        <f>分析係数表!H39</f>
        <v>3.4624459381569837E-3</v>
      </c>
      <c r="O36" s="82">
        <f t="shared" si="3"/>
        <v>0.11549231879712137</v>
      </c>
      <c r="P36" s="76">
        <f>分析係数表!C39</f>
        <v>1</v>
      </c>
      <c r="Q36" s="82">
        <f t="shared" si="4"/>
        <v>0.11549231879712137</v>
      </c>
      <c r="R36" s="83">
        <v>0.14317812947443007</v>
      </c>
      <c r="S36" s="84">
        <f t="shared" si="5"/>
        <v>0.18296571284859325</v>
      </c>
      <c r="T36" s="85">
        <f>分析係数表!F39</f>
        <v>0.70145012023609998</v>
      </c>
      <c r="U36" s="86">
        <f t="shared" si="6"/>
        <v>0.12834132127672948</v>
      </c>
      <c r="V36" s="87">
        <f>分析係数表!D39</f>
        <v>6.2887123806747797E-2</v>
      </c>
      <c r="W36" s="167">
        <f t="shared" si="7"/>
        <v>0</v>
      </c>
      <c r="X36" s="76">
        <f>分析係数表!E39</f>
        <v>7.4837863440938568E-2</v>
      </c>
      <c r="Y36" s="166">
        <f t="shared" si="8"/>
        <v>0</v>
      </c>
    </row>
    <row r="37" spans="1:25" x14ac:dyDescent="0.2">
      <c r="A37" s="6" t="s">
        <v>25</v>
      </c>
      <c r="B37" s="5" t="s">
        <v>40</v>
      </c>
      <c r="C37" s="90"/>
      <c r="D37" s="107">
        <f>投入係数表!AK37</f>
        <v>0</v>
      </c>
      <c r="E37" s="110">
        <f t="shared" si="9"/>
        <v>0</v>
      </c>
      <c r="F37" s="85">
        <f>分析係数表!C40</f>
        <v>0.65368852459016391</v>
      </c>
      <c r="G37" s="110">
        <f t="shared" si="0"/>
        <v>0</v>
      </c>
      <c r="H37" s="110">
        <v>2.0189391818949834E-3</v>
      </c>
      <c r="I37" s="110">
        <f t="shared" si="1"/>
        <v>2.0189391818949834E-3</v>
      </c>
      <c r="J37" s="85">
        <f>分析係数表!G40</f>
        <v>0.54296393832561696</v>
      </c>
      <c r="K37" s="111">
        <f t="shared" si="2"/>
        <v>1.0962111694415994E-3</v>
      </c>
      <c r="L37" s="79"/>
      <c r="M37" s="80"/>
      <c r="N37" s="81">
        <f>分析係数表!H40</f>
        <v>2.8732081323939809E-2</v>
      </c>
      <c r="O37" s="82">
        <f t="shared" si="3"/>
        <v>0.95837877478473532</v>
      </c>
      <c r="P37" s="76">
        <f>分析係数表!C40</f>
        <v>0.65368852459016391</v>
      </c>
      <c r="Q37" s="82">
        <f t="shared" si="4"/>
        <v>0.62648120728756262</v>
      </c>
      <c r="R37" s="83">
        <v>0.62749943723142787</v>
      </c>
      <c r="S37" s="84">
        <f t="shared" si="5"/>
        <v>0.62951837641332287</v>
      </c>
      <c r="T37" s="85">
        <f>分析係数表!F40</f>
        <v>0.73971031729176395</v>
      </c>
      <c r="U37" s="86">
        <f t="shared" si="6"/>
        <v>0.46566123795769515</v>
      </c>
      <c r="V37" s="87">
        <f>分析係数表!D40</f>
        <v>6.6728964023276563E-2</v>
      </c>
      <c r="W37" s="167">
        <f t="shared" si="7"/>
        <v>0</v>
      </c>
      <c r="X37" s="76">
        <f>分析係数表!E40</f>
        <v>4.1795862889181495E-2</v>
      </c>
      <c r="Y37" s="166">
        <f t="shared" si="8"/>
        <v>0</v>
      </c>
    </row>
    <row r="38" spans="1:25" x14ac:dyDescent="0.2">
      <c r="A38" s="6" t="s">
        <v>26</v>
      </c>
      <c r="B38" s="5" t="s">
        <v>277</v>
      </c>
      <c r="C38" s="90"/>
      <c r="D38" s="107">
        <f>投入係数表!AK38</f>
        <v>0</v>
      </c>
      <c r="E38" s="110">
        <f t="shared" si="9"/>
        <v>0</v>
      </c>
      <c r="F38" s="85">
        <f>分析係数表!C41</f>
        <v>0.74623649477748177</v>
      </c>
      <c r="G38" s="110">
        <f t="shared" si="0"/>
        <v>0</v>
      </c>
      <c r="H38" s="110">
        <v>1.0498143942703462E-3</v>
      </c>
      <c r="I38" s="110">
        <f t="shared" si="1"/>
        <v>1.0498143942703462E-3</v>
      </c>
      <c r="J38" s="85">
        <f>分析係数表!G41</f>
        <v>0.4504064389540704</v>
      </c>
      <c r="K38" s="111">
        <f t="shared" si="2"/>
        <v>4.7284316288603108E-4</v>
      </c>
      <c r="L38" s="79"/>
      <c r="M38" s="80"/>
      <c r="N38" s="81">
        <f>分析係数表!H41</f>
        <v>4.8308377460513606E-2</v>
      </c>
      <c r="O38" s="82">
        <f t="shared" si="3"/>
        <v>1.6113598969897771</v>
      </c>
      <c r="P38" s="76">
        <f>分析係数表!C41</f>
        <v>0.74623649477748177</v>
      </c>
      <c r="Q38" s="82">
        <f t="shared" si="4"/>
        <v>1.2024555613546555</v>
      </c>
      <c r="R38" s="83">
        <v>1.2219657069310643</v>
      </c>
      <c r="S38" s="84">
        <f t="shared" si="5"/>
        <v>1.2230155213253346</v>
      </c>
      <c r="T38" s="85">
        <f>分析係数表!F41</f>
        <v>0.55435870740399629</v>
      </c>
      <c r="U38" s="86">
        <f t="shared" si="6"/>
        <v>0.6779893035369372</v>
      </c>
      <c r="V38" s="87">
        <f>分析係数表!D41</f>
        <v>0.15112321307011573</v>
      </c>
      <c r="W38" s="167">
        <f t="shared" si="7"/>
        <v>0</v>
      </c>
      <c r="X38" s="76">
        <f>分析係数表!E41</f>
        <v>0.14359508268930446</v>
      </c>
      <c r="Y38" s="166">
        <f t="shared" si="8"/>
        <v>0</v>
      </c>
    </row>
    <row r="39" spans="1:25" x14ac:dyDescent="0.2">
      <c r="A39" s="6" t="s">
        <v>51</v>
      </c>
      <c r="B39" s="5" t="s">
        <v>368</v>
      </c>
      <c r="C39" s="75">
        <f>最終需要_まとめ!C40</f>
        <v>100</v>
      </c>
      <c r="D39" s="107">
        <f>投入係数表!AK39</f>
        <v>0</v>
      </c>
      <c r="E39" s="110">
        <f t="shared" si="9"/>
        <v>0</v>
      </c>
      <c r="F39" s="85">
        <f>分析係数表!C42</f>
        <v>0.40538573508005826</v>
      </c>
      <c r="G39" s="110">
        <f>E39*F39</f>
        <v>0</v>
      </c>
      <c r="H39" s="110">
        <v>9.0131653393525392E-3</v>
      </c>
      <c r="I39" s="110">
        <f>C39+H39</f>
        <v>100.00901316533935</v>
      </c>
      <c r="J39" s="85">
        <f>分析係数表!G42</f>
        <v>0.48634204275534443</v>
      </c>
      <c r="K39" s="111">
        <f>I39*J39</f>
        <v>48.638587756777277</v>
      </c>
      <c r="L39" s="79"/>
      <c r="M39" s="80"/>
      <c r="N39" s="81">
        <f>分析係数表!H42</f>
        <v>1.1287159094207556E-2</v>
      </c>
      <c r="O39" s="82">
        <f t="shared" si="3"/>
        <v>0.37649112786319083</v>
      </c>
      <c r="P39" s="76">
        <f>分析係数表!C42</f>
        <v>0.40538573508005826</v>
      </c>
      <c r="Q39" s="82">
        <f>O39*P39</f>
        <v>0.15262413261993982</v>
      </c>
      <c r="R39" s="83">
        <v>0.15980693298883294</v>
      </c>
      <c r="S39" s="84">
        <f>I39+R39</f>
        <v>100.16882009832818</v>
      </c>
      <c r="T39" s="85">
        <f>分析係数表!F42</f>
        <v>0.55819477434679332</v>
      </c>
      <c r="U39" s="86">
        <f>S39*T39</f>
        <v>55.913711931370834</v>
      </c>
      <c r="V39" s="87">
        <f>分析係数表!D42</f>
        <v>0.21199524940617578</v>
      </c>
      <c r="W39" s="167">
        <f>ROUND(S39*V39,0)</f>
        <v>21</v>
      </c>
      <c r="X39" s="76">
        <f>分析係数表!E42</f>
        <v>0.14608076009501186</v>
      </c>
      <c r="Y39" s="166">
        <f>ROUND(S39*X39,0)</f>
        <v>15</v>
      </c>
    </row>
    <row r="40" spans="1:25" x14ac:dyDescent="0.2">
      <c r="A40" s="6" t="s">
        <v>195</v>
      </c>
      <c r="B40" s="5" t="s">
        <v>41</v>
      </c>
      <c r="C40" s="90"/>
      <c r="D40" s="107">
        <f>投入係数表!AK40</f>
        <v>7.8978622327790973E-2</v>
      </c>
      <c r="E40" s="110">
        <f t="shared" si="9"/>
        <v>7.8978622327790973</v>
      </c>
      <c r="F40" s="85">
        <f>分析係数表!C43</f>
        <v>0.69968719053083295</v>
      </c>
      <c r="G40" s="110">
        <f>E40*F40</f>
        <v>5.5260330368527777</v>
      </c>
      <c r="H40" s="110">
        <v>6.5972458069167335</v>
      </c>
      <c r="I40" s="110">
        <f>C40+H40</f>
        <v>6.5972458069167335</v>
      </c>
      <c r="J40" s="85">
        <f>分析係数表!G43</f>
        <v>0.42616397779886694</v>
      </c>
      <c r="K40" s="111">
        <f>I40*J40</f>
        <v>2.8115085155925308</v>
      </c>
      <c r="L40" s="79"/>
      <c r="M40" s="80"/>
      <c r="N40" s="81">
        <f>分析係数表!H43</f>
        <v>3.1178600010781269E-2</v>
      </c>
      <c r="O40" s="82">
        <f t="shared" si="3"/>
        <v>1.0399841257910845</v>
      </c>
      <c r="P40" s="76">
        <f>分析係数表!C43</f>
        <v>0.69968719053083295</v>
      </c>
      <c r="Q40" s="82">
        <f>O40*P40</f>
        <v>0.72766357117142821</v>
      </c>
      <c r="R40" s="83">
        <v>1.5091851561541292</v>
      </c>
      <c r="S40" s="84">
        <f>I40+R40</f>
        <v>8.1064309630708635</v>
      </c>
      <c r="T40" s="85">
        <f>分析係数表!F43</f>
        <v>0.68219595663301991</v>
      </c>
      <c r="U40" s="86">
        <f>S40*T40</f>
        <v>5.5301744257316603</v>
      </c>
      <c r="V40" s="87">
        <f>分析係数表!D43</f>
        <v>0.16164840537198402</v>
      </c>
      <c r="W40" s="167">
        <f>ROUND(S40*V40,0)</f>
        <v>1</v>
      </c>
      <c r="X40" s="76">
        <f>分析係数表!E43</f>
        <v>0.1317976591033273</v>
      </c>
      <c r="Y40" s="166">
        <f>ROUND(S40*X40,0)</f>
        <v>1</v>
      </c>
    </row>
    <row r="41" spans="1:25" x14ac:dyDescent="0.2">
      <c r="A41" s="6" t="s">
        <v>341</v>
      </c>
      <c r="B41" s="5" t="s">
        <v>42</v>
      </c>
      <c r="C41" s="90"/>
      <c r="D41" s="107">
        <f>投入係数表!AK41</f>
        <v>2.3752969121140144E-3</v>
      </c>
      <c r="E41" s="110">
        <f t="shared" si="9"/>
        <v>0.23752969121140144</v>
      </c>
      <c r="F41" s="85">
        <f>分析係数表!C44</f>
        <v>0.39267545462210851</v>
      </c>
      <c r="G41" s="110">
        <f>E41*F41</f>
        <v>9.3272079482686107E-2</v>
      </c>
      <c r="H41" s="110">
        <v>0.10005100301424125</v>
      </c>
      <c r="I41" s="110">
        <f>C41+H41</f>
        <v>0.10005100301424125</v>
      </c>
      <c r="J41" s="85">
        <f>分析係数表!G44</f>
        <v>0.27061110819189743</v>
      </c>
      <c r="K41" s="111">
        <f>I41*J41</f>
        <v>2.7074912801394693E-2</v>
      </c>
      <c r="L41" s="79"/>
      <c r="M41" s="80"/>
      <c r="N41" s="81">
        <f>分析係数表!H44</f>
        <v>0.10303160985076236</v>
      </c>
      <c r="O41" s="82">
        <f t="shared" si="3"/>
        <v>3.4366917906012868</v>
      </c>
      <c r="P41" s="76">
        <f>分析係数表!C44</f>
        <v>0.39267545462210851</v>
      </c>
      <c r="Q41" s="82">
        <f>O41*P41</f>
        <v>1.3495045112704285</v>
      </c>
      <c r="R41" s="83">
        <v>1.3670820329351854</v>
      </c>
      <c r="S41" s="84">
        <f>I41+R41</f>
        <v>1.4671330359494266</v>
      </c>
      <c r="T41" s="85">
        <f>分析係数表!F44</f>
        <v>0.47233461194892545</v>
      </c>
      <c r="U41" s="86">
        <f>S41*T41</f>
        <v>0.69297771321262125</v>
      </c>
      <c r="V41" s="87">
        <f>分析係数表!D44</f>
        <v>0.22804897272870581</v>
      </c>
      <c r="W41" s="167">
        <f>ROUND(S41*V41,0)</f>
        <v>0</v>
      </c>
      <c r="X41" s="76">
        <f>分析係数表!E44</f>
        <v>0.15248804581997794</v>
      </c>
      <c r="Y41" s="166">
        <f>ROUND(S41*X41,0)</f>
        <v>0</v>
      </c>
    </row>
    <row r="42" spans="1:25" x14ac:dyDescent="0.2">
      <c r="A42" s="6" t="s">
        <v>342</v>
      </c>
      <c r="B42" s="5" t="s">
        <v>279</v>
      </c>
      <c r="C42" s="90"/>
      <c r="D42" s="107">
        <f>投入係数表!AK42</f>
        <v>8.9073634204275536E-3</v>
      </c>
      <c r="E42" s="110">
        <f t="shared" si="9"/>
        <v>0.89073634204275531</v>
      </c>
      <c r="F42" s="85">
        <f>分析係数表!C45</f>
        <v>1</v>
      </c>
      <c r="G42" s="110">
        <f>E42*F42</f>
        <v>0.89073634204275531</v>
      </c>
      <c r="H42" s="110">
        <v>0.93103088556355007</v>
      </c>
      <c r="I42" s="110">
        <f>C42+H42</f>
        <v>0.93103088556355007</v>
      </c>
      <c r="J42" s="85">
        <f>分析係数表!G45</f>
        <v>0</v>
      </c>
      <c r="K42" s="111">
        <f>I42*J42</f>
        <v>0</v>
      </c>
      <c r="L42" s="79"/>
      <c r="M42" s="80"/>
      <c r="N42" s="81">
        <f>分析係数表!H45</f>
        <v>0</v>
      </c>
      <c r="O42" s="82">
        <f t="shared" si="3"/>
        <v>0</v>
      </c>
      <c r="P42" s="76">
        <f>分析係数表!C45</f>
        <v>1</v>
      </c>
      <c r="Q42" s="82">
        <f>O42*P42</f>
        <v>0</v>
      </c>
      <c r="R42" s="83">
        <v>3.4840828635296084E-2</v>
      </c>
      <c r="S42" s="84">
        <f>I42+R42</f>
        <v>0.96587171419884621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1.0095011876484561E-2</v>
      </c>
      <c r="E43" s="110">
        <f t="shared" si="9"/>
        <v>1.0095011876484561</v>
      </c>
      <c r="F43" s="85">
        <f>分析係数表!C46</f>
        <v>0.19269273551809707</v>
      </c>
      <c r="G43" s="110">
        <f>E43*F43</f>
        <v>0.19452354535674882</v>
      </c>
      <c r="H43" s="110">
        <v>0.20981442914833237</v>
      </c>
      <c r="I43" s="110">
        <f>C43+H43</f>
        <v>0.20981442914833237</v>
      </c>
      <c r="J43" s="85">
        <f>分析係数表!G46</f>
        <v>9.3043863535666807E-3</v>
      </c>
      <c r="K43" s="111">
        <f>I43*J43</f>
        <v>1.9521945113491269E-3</v>
      </c>
      <c r="L43" s="79"/>
      <c r="M43" s="80"/>
      <c r="N43" s="81">
        <f>分析係数表!H46</f>
        <v>2.0061453232099985E-2</v>
      </c>
      <c r="O43" s="82">
        <f t="shared" si="3"/>
        <v>0.66916387825206369</v>
      </c>
      <c r="P43" s="76">
        <f>分析係数表!C46</f>
        <v>0.19269273551809707</v>
      </c>
      <c r="Q43" s="82">
        <f>O43*P43</f>
        <v>0.12894301821028903</v>
      </c>
      <c r="R43" s="83">
        <v>0.14599737079132172</v>
      </c>
      <c r="S43" s="84">
        <f>I43+R43</f>
        <v>0.35581179993965406</v>
      </c>
      <c r="T43" s="85">
        <f>分析係数表!F46</f>
        <v>0.3136907399202481</v>
      </c>
      <c r="U43" s="86">
        <f>S43*T43</f>
        <v>0.11161486679542537</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108">
        <f>投入係数表!AK44</f>
        <v>0.40855106888361042</v>
      </c>
      <c r="E44" s="96">
        <f>SUM(E5:E43)</f>
        <v>40.855106888361043</v>
      </c>
      <c r="F44" s="98">
        <f>分析係数表!C47</f>
        <v>0.36342947545192861</v>
      </c>
      <c r="G44" s="96">
        <f>SUM(G5:G43)</f>
        <v>12.664188153873049</v>
      </c>
      <c r="H44" s="96">
        <f>SUM(H5:H43)</f>
        <v>14.870712089217713</v>
      </c>
      <c r="I44" s="96">
        <f>SUM(I5:I43)</f>
        <v>114.87071208921772</v>
      </c>
      <c r="J44" s="98">
        <f>分析係数表!G47</f>
        <v>0.22147530218644357</v>
      </c>
      <c r="K44" s="112">
        <f>SUM(K5:K43)</f>
        <v>53.170621345864042</v>
      </c>
      <c r="L44" s="94">
        <f>最終需要_まとめ!$L$33</f>
        <v>0.62733333333333341</v>
      </c>
      <c r="M44" s="91">
        <f>K44*L44</f>
        <v>33.355703124305379</v>
      </c>
      <c r="N44" s="95">
        <f>分析係数表!H47</f>
        <v>1</v>
      </c>
      <c r="O44" s="96">
        <f>SUM(O5:O43)</f>
        <v>33.355703124305371</v>
      </c>
      <c r="P44" s="92">
        <f>分析係数表!C47</f>
        <v>0.36342947545192861</v>
      </c>
      <c r="Q44" s="96">
        <f>SUM(Q5:Q43)</f>
        <v>15.304496081417096</v>
      </c>
      <c r="R44" s="91">
        <f>SUM(R5:R43)</f>
        <v>17.766664260359438</v>
      </c>
      <c r="S44" s="97">
        <f>SUM(S5:S43)</f>
        <v>132.63737634957715</v>
      </c>
      <c r="T44" s="98">
        <f>分析係数表!F47</f>
        <v>0.45852567064717759</v>
      </c>
      <c r="U44" s="99">
        <f>SUM(U5:U43)</f>
        <v>75.330654170351067</v>
      </c>
      <c r="V44" s="100">
        <f>分析係数表!D47</f>
        <v>5.1302381010287716E-2</v>
      </c>
      <c r="W44" s="164">
        <f>SUM(W5:W43)</f>
        <v>22</v>
      </c>
      <c r="X44" s="92">
        <f>分析係数表!E47</f>
        <v>4.4653063209864535E-2</v>
      </c>
      <c r="Y44" s="165">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4" sqref="L14"/>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26"/>
      <c r="P2" s="434" t="s">
        <v>606</v>
      </c>
      <c r="Q2" s="427"/>
      <c r="R2" s="428" t="s">
        <v>558</v>
      </c>
    </row>
    <row r="3" spans="1:18" x14ac:dyDescent="0.2">
      <c r="A3" s="15" t="s">
        <v>397</v>
      </c>
      <c r="I3" s="15" t="s">
        <v>254</v>
      </c>
      <c r="O3" s="426"/>
      <c r="P3" s="427"/>
      <c r="Q3" s="427"/>
    </row>
    <row r="4" spans="1:18" x14ac:dyDescent="0.2">
      <c r="A4" s="50"/>
      <c r="B4" s="51"/>
      <c r="C4" s="52" t="s">
        <v>123</v>
      </c>
      <c r="D4" s="113"/>
      <c r="E4" s="122" t="s">
        <v>124</v>
      </c>
      <c r="F4" s="122"/>
      <c r="G4" s="114" t="s">
        <v>125</v>
      </c>
      <c r="I4" s="136"/>
      <c r="J4" s="137" t="s">
        <v>128</v>
      </c>
      <c r="K4" s="138" t="s">
        <v>210</v>
      </c>
      <c r="L4" s="139" t="s">
        <v>130</v>
      </c>
      <c r="M4" s="138" t="s">
        <v>255</v>
      </c>
      <c r="O4" s="49"/>
      <c r="P4" s="431" t="s">
        <v>559</v>
      </c>
      <c r="Q4" s="437" t="s">
        <v>607</v>
      </c>
      <c r="R4" s="433" t="s">
        <v>608</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2" t="s">
        <v>560</v>
      </c>
      <c r="Q5" s="438">
        <v>2019</v>
      </c>
      <c r="R5" s="436">
        <v>2020</v>
      </c>
    </row>
    <row r="6" spans="1:18" x14ac:dyDescent="0.2">
      <c r="A6" s="2" t="s">
        <v>264</v>
      </c>
      <c r="B6" s="10" t="s">
        <v>265</v>
      </c>
      <c r="C6" s="175">
        <f>'1'!S5+'2'!S5+'3'!S5+'4'!S5+'5'!S5+'6'!S5+'7'!S5+'8'!S5+'9'!S5+'10'!S5+'11'!S5+'12'!S5+'13'!S5+'14'!S5+'15'!S5+'16'!S5+'17'!S5+'18'!S5+'19'!S5+'20'!S5+'21'!S5+'22'!S5+'23'!S5+'24'!S5+'25'!S5+'26'!S5+'27'!S5+'28'!S5+'29'!S5+'30'!S5+'31'!S5+'32'!S5+'33'!S5+'34'!S5+'35'!S5+'36'!S5+'37'!S5+'38'!S5+'39'!S5</f>
        <v>100.57644351347288</v>
      </c>
      <c r="D6" s="193">
        <f>'1'!U5+'2'!U5+'3'!U5+'4'!U5+'5'!U5+'6'!U5+'7'!U5+'8'!U5+'9'!U5+'10'!U5+'11'!U5+'12'!U5+'13'!U5+'14'!U5+'15'!U5+'16'!U5+'17'!U5+'18'!U5+'19'!U5+'20'!U5+'21'!U5+'22'!U5+'23'!U5+'24'!U5+'25'!U5+'26'!U5+'27'!U5+'28'!U5+'29'!U5+'30'!U5+'31'!U5+'32'!U5+'33'!U5+'34'!U5+'35'!U5+'36'!U5+'37'!U5+'38'!U5+'39'!U5</f>
        <v>46.232720002160924</v>
      </c>
      <c r="E6" s="120">
        <f>'1'!W5+'2'!W5+'3'!W5+'4'!W5+'5'!W5+'6'!W5+'7'!W5+'8'!W5+'9'!W5+'10'!W5+'11'!W5+'12'!W5+'13'!W5+'14'!W5+'15'!W5+'16'!W5+'17'!W5+'18'!W5+'19'!W5+'20'!W5+'21'!W5+'22'!W5+'23'!W5+'24'!W5+'25'!W5+'26'!W5+'27'!W5+'28'!W5+'29'!W5+'30'!W5+'31'!W5+'32'!W5+'33'!W5+'34'!W5+'35'!W5+'36'!W5+'37'!W5+'38'!W5+'39'!W5</f>
        <v>87</v>
      </c>
      <c r="F6" s="172">
        <f>'1'!Y5+'2'!Y5+'3'!Y5+'4'!Y5+'5'!Y5+'6'!Y5+'7'!Y5+'8'!Y5+'9'!Y5+'10'!Y5+'11'!Y5+'12'!Y5+'13'!Y5+'14'!Y5+'15'!Y5+'16'!Y5+'17'!Y5+'18'!Y5+'19'!Y5+'20'!Y5+'21'!Y5+'22'!Y5+'23'!Y5+'24'!Y5+'25'!Y5+'26'!Y5+'27'!Y5+'28'!Y5+'29'!Y5+'30'!Y5+'31'!Y5+'32'!Y5+'33'!Y5+'34'!Y5+'35'!Y5+'36'!Y5+'37'!Y5+'38'!Y5+'39'!Y5</f>
        <v>60</v>
      </c>
      <c r="G6" s="116">
        <v>1</v>
      </c>
      <c r="I6" s="144" t="s">
        <v>257</v>
      </c>
      <c r="J6" s="145">
        <f>C45</f>
        <v>4871.1454379367933</v>
      </c>
      <c r="K6" s="145">
        <f>D45</f>
        <v>2333.1861074412091</v>
      </c>
      <c r="L6" s="146">
        <f>E45</f>
        <v>401</v>
      </c>
      <c r="M6" s="147">
        <f>F45</f>
        <v>328</v>
      </c>
      <c r="O6" s="49"/>
      <c r="P6" s="429" t="s">
        <v>561</v>
      </c>
      <c r="Q6" s="429">
        <v>22311703</v>
      </c>
      <c r="R6" s="429">
        <v>21735871</v>
      </c>
    </row>
    <row r="7" spans="1:18" x14ac:dyDescent="0.2">
      <c r="A7" s="159" t="s">
        <v>220</v>
      </c>
      <c r="B7" s="3" t="s">
        <v>266</v>
      </c>
      <c r="C7" s="174">
        <f>'1'!S6+'2'!S6+'3'!S6+'4'!S6+'5'!S6+'6'!S6+'7'!S6+'8'!S6+'9'!S6+'10'!S6+'11'!S6+'12'!S6+'13'!S6+'14'!S6+'15'!S6+'16'!S6+'17'!S6+'18'!S6+'19'!S6+'20'!S6+'21'!S6+'22'!S6+'23'!S6+'24'!S6+'25'!S6+'26'!S6+'27'!S6+'28'!S6+'29'!S6+'30'!S6+'31'!S6+'32'!S6+'33'!S6+'34'!S6+'35'!S6+'36'!S6+'37'!S6+'38'!S6+'39'!S6</f>
        <v>100.77161309553418</v>
      </c>
      <c r="D7" s="193">
        <f>'1'!U6+'2'!U6+'3'!U6+'4'!U6+'5'!U6+'6'!U6+'7'!U6+'8'!U6+'9'!U6+'10'!U6+'11'!U6+'12'!U6+'13'!U6+'14'!U6+'15'!U6+'16'!U6+'17'!U6+'18'!U6+'19'!U6+'20'!U6+'21'!U6+'22'!U6+'23'!U6+'24'!U6+'25'!U6+'26'!U6+'27'!U6+'28'!U6+'29'!U6+'30'!U6+'31'!U6+'32'!U6+'33'!U6+'34'!U6+'35'!U6+'36'!U6+'37'!U6+'38'!U6+'39'!U6</f>
        <v>81.876935640121573</v>
      </c>
      <c r="E7" s="120">
        <f>'1'!W6+'2'!W6+'3'!W6+'4'!W6+'5'!W6+'6'!W6+'7'!W6+'8'!W6+'9'!W6+'10'!W6+'11'!W6+'12'!W6+'13'!W6+'14'!W6+'15'!W6+'16'!W6+'17'!W6+'18'!W6+'19'!W6+'20'!W6+'21'!W6+'22'!W6+'23'!W6+'24'!W6+'25'!W6+'26'!W6+'27'!W6+'28'!W6+'29'!W6+'30'!W6+'31'!W6+'32'!W6+'33'!W6+'34'!W6+'35'!W6+'36'!W6+'37'!W6+'38'!W6+'39'!W6</f>
        <v>0</v>
      </c>
      <c r="F7" s="172">
        <f>'1'!Y6+'2'!Y6+'3'!Y6+'4'!Y6+'5'!Y6+'6'!Y6+'7'!Y6+'8'!Y6+'9'!Y6+'10'!Y6+'11'!Y6+'12'!Y6+'13'!Y6+'14'!Y6+'15'!Y6+'16'!Y6+'17'!Y6+'18'!Y6+'19'!Y6+'20'!Y6+'21'!Y6+'22'!Y6+'23'!Y6+'24'!Y6+'25'!Y6+'26'!Y6+'27'!Y6+'28'!Y6+'29'!Y6+'30'!Y6+'31'!Y6+'32'!Y6+'33'!Y6+'34'!Y6+'35'!Y6+'36'!Y6+'37'!Y6+'38'!Y6+'39'!Y6</f>
        <v>0</v>
      </c>
      <c r="G7" s="117">
        <v>2</v>
      </c>
      <c r="I7" s="144" t="s">
        <v>258</v>
      </c>
      <c r="J7" s="145">
        <f>最終需要_まとめ!C45</f>
        <v>3900</v>
      </c>
      <c r="K7" s="383">
        <f>Q32</f>
        <v>536118</v>
      </c>
      <c r="L7" s="148" t="s">
        <v>259</v>
      </c>
      <c r="M7" s="149" t="s">
        <v>259</v>
      </c>
      <c r="O7" s="49"/>
      <c r="P7" s="429" t="s">
        <v>562</v>
      </c>
      <c r="Q7" s="429">
        <v>7098009</v>
      </c>
      <c r="R7" s="429">
        <v>6903478</v>
      </c>
    </row>
    <row r="8" spans="1:18" x14ac:dyDescent="0.2">
      <c r="A8" s="159" t="s">
        <v>221</v>
      </c>
      <c r="B8" s="3" t="s">
        <v>267</v>
      </c>
      <c r="C8" s="174">
        <f>'1'!S7+'2'!S7+'3'!S7+'4'!S7+'5'!S7+'6'!S7+'7'!S7+'8'!S7+'9'!S7+'10'!S7+'11'!S7+'12'!S7+'13'!S7+'14'!S7+'15'!S7+'16'!S7+'17'!S7+'18'!S7+'19'!S7+'20'!S7+'21'!S7+'22'!S7+'23'!S7+'24'!S7+'25'!S7+'26'!S7+'27'!S7+'28'!S7+'29'!S7+'30'!S7+'31'!S7+'32'!S7+'33'!S7+'34'!S7+'35'!S7+'36'!S7+'37'!S7+'38'!S7+'39'!S7</f>
        <v>102.40687705393765</v>
      </c>
      <c r="D8" s="193">
        <f>'1'!U7+'2'!U7+'3'!U7+'4'!U7+'5'!U7+'6'!U7+'7'!U7+'8'!U7+'9'!U7+'10'!U7+'11'!U7+'12'!U7+'13'!U7+'14'!U7+'15'!U7+'16'!U7+'17'!U7+'18'!U7+'19'!U7+'20'!U7+'21'!U7+'22'!U7+'23'!U7+'24'!U7+'25'!U7+'26'!U7+'27'!U7+'28'!U7+'29'!U7+'30'!U7+'31'!U7+'32'!U7+'33'!U7+'34'!U7+'35'!U7+'36'!U7+'37'!U7+'38'!U7+'39'!U7</f>
        <v>53.082463794013556</v>
      </c>
      <c r="E8" s="120">
        <f>'1'!W7+'2'!W7+'3'!W7+'4'!W7+'5'!W7+'6'!W7+'7'!W7+'8'!W7+'9'!W7+'10'!W7+'11'!W7+'12'!W7+'13'!W7+'14'!W7+'15'!W7+'16'!W7+'17'!W7+'18'!W7+'19'!W7+'20'!W7+'21'!W7+'22'!W7+'23'!W7+'24'!W7+'25'!W7+'26'!W7+'27'!W7+'28'!W7+'29'!W7+'30'!W7+'31'!W7+'32'!W7+'33'!W7+'34'!W7+'35'!W7+'36'!W7+'37'!W7+'38'!W7+'39'!W7</f>
        <v>11</v>
      </c>
      <c r="F8" s="172">
        <f>'1'!Y7+'2'!Y7+'3'!Y7+'4'!Y7+'5'!Y7+'6'!Y7+'7'!Y7+'8'!Y7+'9'!Y7+'10'!Y7+'11'!Y7+'12'!Y7+'13'!Y7+'14'!Y7+'15'!Y7+'16'!Y7+'17'!Y7+'18'!Y7+'19'!Y7+'20'!Y7+'21'!Y7+'22'!Y7+'23'!Y7+'24'!Y7+'25'!Y7+'26'!Y7+'27'!Y7+'28'!Y7+'29'!Y7+'30'!Y7+'31'!Y7+'32'!Y7+'33'!Y7+'34'!Y7+'35'!Y7+'36'!Y7+'37'!Y7+'38'!Y7+'39'!Y7</f>
        <v>4</v>
      </c>
      <c r="G8" s="117">
        <v>3</v>
      </c>
      <c r="I8" s="144" t="s">
        <v>260</v>
      </c>
      <c r="J8" s="441">
        <f>J6/J7</f>
        <v>1.249011650753024</v>
      </c>
      <c r="K8" s="150">
        <f>K6/K7*100</f>
        <v>0.43520010658870045</v>
      </c>
      <c r="L8" s="148" t="s">
        <v>262</v>
      </c>
      <c r="M8" s="151" t="s">
        <v>262</v>
      </c>
      <c r="O8" s="49"/>
      <c r="P8" s="429" t="s">
        <v>563</v>
      </c>
      <c r="Q8" s="429">
        <v>3587529</v>
      </c>
      <c r="R8" s="429">
        <v>3385318</v>
      </c>
    </row>
    <row r="9" spans="1:18" x14ac:dyDescent="0.2">
      <c r="A9" s="159" t="s">
        <v>222</v>
      </c>
      <c r="B9" s="3" t="s">
        <v>27</v>
      </c>
      <c r="C9" s="174">
        <f>'1'!S8+'2'!S8+'3'!S8+'4'!S8+'5'!S8+'6'!S8+'7'!S8+'8'!S8+'9'!S8+'10'!S8+'11'!S8+'12'!S8+'13'!S8+'14'!S8+'15'!S8+'16'!S8+'17'!S8+'18'!S8+'19'!S8+'20'!S8+'21'!S8+'22'!S8+'23'!S8+'24'!S8+'25'!S8+'26'!S8+'27'!S8+'28'!S8+'29'!S8+'30'!S8+'31'!S8+'32'!S8+'33'!S8+'34'!S8+'35'!S8+'36'!S8+'37'!S8+'38'!S8+'39'!S8</f>
        <v>103.24155645193217</v>
      </c>
      <c r="D9" s="193">
        <f>'1'!U8+'2'!U8+'3'!U8+'4'!U8+'5'!U8+'6'!U8+'7'!U8+'8'!U8+'9'!U8+'10'!U8+'11'!U8+'12'!U8+'13'!U8+'14'!U8+'15'!U8+'16'!U8+'17'!U8+'18'!U8+'19'!U8+'20'!U8+'21'!U8+'22'!U8+'23'!U8+'24'!U8+'25'!U8+'26'!U8+'27'!U8+'28'!U8+'29'!U8+'30'!U8+'31'!U8+'32'!U8+'33'!U8+'34'!U8+'35'!U8+'36'!U8+'37'!U8+'38'!U8+'39'!U8</f>
        <v>58.23024577839935</v>
      </c>
      <c r="E9" s="120">
        <f>'1'!W8+'2'!W8+'3'!W8+'4'!W8+'5'!W8+'6'!W8+'7'!W8+'8'!W8+'9'!W8+'10'!W8+'11'!W8+'12'!W8+'13'!W8+'14'!W8+'15'!W8+'16'!W8+'17'!W8+'18'!W8+'19'!W8+'20'!W8+'21'!W8+'22'!W8+'23'!W8+'24'!W8+'25'!W8+'26'!W8+'27'!W8+'28'!W8+'29'!W8+'30'!W8+'31'!W8+'32'!W8+'33'!W8+'34'!W8+'35'!W8+'36'!W8+'37'!W8+'38'!W8+'39'!W8</f>
        <v>2</v>
      </c>
      <c r="F9" s="172">
        <f>'1'!Y8+'2'!Y8+'3'!Y8+'4'!Y8+'5'!Y8+'6'!Y8+'7'!Y8+'8'!Y8+'9'!Y8+'10'!Y8+'11'!Y8+'12'!Y8+'13'!Y8+'14'!Y8+'15'!Y8+'16'!Y8+'17'!Y8+'18'!Y8+'19'!Y8+'20'!Y8+'21'!Y8+'22'!Y8+'23'!Y8+'24'!Y8+'25'!Y8+'26'!Y8+'27'!Y8+'28'!Y8+'29'!Y8+'30'!Y8+'31'!Y8+'32'!Y8+'33'!Y8+'34'!Y8+'35'!Y8+'36'!Y8+'37'!Y8+'38'!Y8+'39'!Y8</f>
        <v>0</v>
      </c>
      <c r="G9" s="117">
        <v>4</v>
      </c>
      <c r="I9" s="152" t="s">
        <v>125</v>
      </c>
      <c r="J9" s="456" t="s">
        <v>609</v>
      </c>
      <c r="K9" s="457"/>
      <c r="L9" s="153"/>
      <c r="M9" s="154"/>
      <c r="O9" s="49"/>
      <c r="P9" s="429" t="s">
        <v>564</v>
      </c>
      <c r="Q9" s="429">
        <v>1982260</v>
      </c>
      <c r="R9" s="429">
        <v>1908128</v>
      </c>
    </row>
    <row r="10" spans="1:18" x14ac:dyDescent="0.2">
      <c r="A10" s="2" t="s">
        <v>223</v>
      </c>
      <c r="B10" s="10" t="s">
        <v>191</v>
      </c>
      <c r="C10" s="175">
        <f>'1'!S9+'2'!S9+'3'!S9+'4'!S9+'5'!S9+'6'!S9+'7'!S9+'8'!S9+'9'!S9+'10'!S9+'11'!S9+'12'!S9+'13'!S9+'14'!S9+'15'!S9+'16'!S9+'17'!S9+'18'!S9+'19'!S9+'20'!S9+'21'!S9+'22'!S9+'23'!S9+'24'!S9+'25'!S9+'26'!S9+'27'!S9+'28'!S9+'29'!S9+'30'!S9+'31'!S9+'32'!S9+'33'!S9+'34'!S9+'35'!S9+'36'!S9+'37'!S9+'38'!S9+'39'!S9</f>
        <v>114.43127921832175</v>
      </c>
      <c r="D10" s="194">
        <f>'1'!U9+'2'!U9+'3'!U9+'4'!U9+'5'!U9+'6'!U9+'7'!U9+'8'!U9+'9'!U9+'10'!U9+'11'!U9+'12'!U9+'13'!U9+'14'!U9+'15'!U9+'16'!U9+'17'!U9+'18'!U9+'19'!U9+'20'!U9+'21'!U9+'22'!U9+'23'!U9+'24'!U9+'25'!U9+'26'!U9+'27'!U9+'28'!U9+'29'!U9+'30'!U9+'31'!U9+'32'!U9+'33'!U9+'34'!U9+'35'!U9+'36'!U9+'37'!U9+'38'!U9+'39'!U9</f>
        <v>42.092808117142603</v>
      </c>
      <c r="E10" s="119">
        <f>'1'!W9+'2'!W9+'3'!W9+'4'!W9+'5'!W9+'6'!W9+'7'!W9+'8'!W9+'9'!W9+'10'!W9+'11'!W9+'12'!W9+'13'!W9+'14'!W9+'15'!W9+'16'!W9+'17'!W9+'18'!W9+'19'!W9+'20'!W9+'21'!W9+'22'!W9+'23'!W9+'24'!W9+'25'!W9+'26'!W9+'27'!W9+'28'!W9+'29'!W9+'30'!W9+'31'!W9+'32'!W9+'33'!W9+'34'!W9+'35'!W9+'36'!W9+'37'!W9+'38'!W9+'39'!W9</f>
        <v>3</v>
      </c>
      <c r="F10" s="171">
        <f>'1'!Y9+'2'!Y9+'3'!Y9+'4'!Y9+'5'!Y9+'6'!Y9+'7'!Y9+'8'!Y9+'9'!Y9+'10'!Y9+'11'!Y9+'12'!Y9+'13'!Y9+'14'!Y9+'15'!Y9+'16'!Y9+'17'!Y9+'18'!Y9+'19'!Y9+'20'!Y9+'21'!Y9+'22'!Y9+'23'!Y9+'24'!Y9+'25'!Y9+'26'!Y9+'27'!Y9+'28'!Y9+'29'!Y9+'30'!Y9+'31'!Y9+'32'!Y9+'33'!Y9+'34'!Y9+'35'!Y9+'36'!Y9+'37'!Y9+'38'!Y9+'39'!Y9</f>
        <v>3</v>
      </c>
      <c r="G10" s="116">
        <v>5</v>
      </c>
      <c r="I10" s="26" t="s">
        <v>261</v>
      </c>
      <c r="O10" s="49"/>
      <c r="P10" s="429" t="s">
        <v>565</v>
      </c>
      <c r="Q10" s="429">
        <v>2933055</v>
      </c>
      <c r="R10" s="429">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38.341968911917093</v>
      </c>
      <c r="E11" s="120">
        <f>'1'!W10+'2'!W10+'3'!W10+'4'!W10+'5'!W10+'6'!W10+'7'!W10+'8'!W10+'9'!W10+'10'!W10+'11'!W10+'12'!W10+'13'!W10+'14'!W10+'15'!W10+'16'!W10+'17'!W10+'18'!W10+'19'!W10+'20'!W10+'21'!W10+'22'!W10+'23'!W10+'24'!W10+'25'!W10+'26'!W10+'27'!W10+'28'!W10+'29'!W10+'30'!W10+'31'!W10+'32'!W10+'33'!W10+'34'!W10+'35'!W10+'36'!W10+'37'!W10+'38'!W10+'39'!W10</f>
        <v>16</v>
      </c>
      <c r="F11" s="172">
        <f>'1'!Y10+'2'!Y10+'3'!Y10+'4'!Y10+'5'!Y10+'6'!Y10+'7'!Y10+'8'!Y10+'9'!Y10+'10'!Y10+'11'!Y10+'12'!Y10+'13'!Y10+'14'!Y10+'15'!Y10+'16'!Y10+'17'!Y10+'18'!Y10+'19'!Y10+'20'!Y10+'21'!Y10+'22'!Y10+'23'!Y10+'24'!Y10+'25'!Y10+'26'!Y10+'27'!Y10+'28'!Y10+'29'!Y10+'30'!Y10+'31'!Y10+'32'!Y10+'33'!Y10+'34'!Y10+'35'!Y10+'36'!Y10+'37'!Y10+'38'!Y10+'39'!Y10</f>
        <v>15</v>
      </c>
      <c r="G11" s="117">
        <v>6</v>
      </c>
      <c r="O11" s="49"/>
      <c r="P11" s="429" t="s">
        <v>566</v>
      </c>
      <c r="Q11" s="429">
        <v>1278601</v>
      </c>
      <c r="R11" s="429">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138.66247036315983</v>
      </c>
      <c r="D12" s="193">
        <f>'1'!U11+'2'!U11+'3'!U11+'4'!U11+'5'!U11+'6'!U11+'7'!U11+'8'!U11+'9'!U11+'10'!U11+'11'!U11+'12'!U11+'13'!U11+'14'!U11+'15'!U11+'16'!U11+'17'!U11+'18'!U11+'19'!U11+'20'!U11+'21'!U11+'22'!U11+'23'!U11+'24'!U11+'25'!U11+'26'!U11+'27'!U11+'28'!U11+'29'!U11+'30'!U11+'31'!U11+'32'!U11+'33'!U11+'34'!U11+'35'!U11+'36'!U11+'37'!U11+'38'!U11+'39'!U11</f>
        <v>41.53949853553317</v>
      </c>
      <c r="E12" s="120">
        <f>'1'!W11+'2'!W11+'3'!W11+'4'!W11+'5'!W11+'6'!W11+'7'!W11+'8'!W11+'9'!W11+'10'!W11+'11'!W11+'12'!W11+'13'!W11+'14'!W11+'15'!W11+'16'!W11+'17'!W11+'18'!W11+'19'!W11+'20'!W11+'21'!W11+'22'!W11+'23'!W11+'24'!W11+'25'!W11+'26'!W11+'27'!W11+'28'!W11+'29'!W11+'30'!W11+'31'!W11+'32'!W11+'33'!W11+'34'!W11+'35'!W11+'36'!W11+'37'!W11+'38'!W11+'39'!W11</f>
        <v>5</v>
      </c>
      <c r="F12" s="172">
        <f>'1'!Y11+'2'!Y11+'3'!Y11+'4'!Y11+'5'!Y11+'6'!Y11+'7'!Y11+'8'!Y11+'9'!Y11+'10'!Y11+'11'!Y11+'12'!Y11+'13'!Y11+'14'!Y11+'15'!Y11+'16'!Y11+'17'!Y11+'18'!Y11+'19'!Y11+'20'!Y11+'21'!Y11+'22'!Y11+'23'!Y11+'24'!Y11+'25'!Y11+'26'!Y11+'27'!Y11+'28'!Y11+'29'!Y11+'30'!Y11+'31'!Y11+'32'!Y11+'33'!Y11+'34'!Y11+'35'!Y11+'36'!Y11+'37'!Y11+'38'!Y11+'39'!Y11</f>
        <v>5</v>
      </c>
      <c r="G12" s="117">
        <v>7</v>
      </c>
      <c r="I12" s="26" t="s">
        <v>320</v>
      </c>
      <c r="J12" s="180">
        <f>最終需要_まとめ!C45</f>
        <v>3900</v>
      </c>
      <c r="O12" s="49"/>
      <c r="P12" s="429" t="s">
        <v>567</v>
      </c>
      <c r="Q12" s="429">
        <v>2700326</v>
      </c>
      <c r="R12" s="429">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30.379508196721311</v>
      </c>
      <c r="E13" s="120">
        <f>'1'!W12+'2'!W12+'3'!W12+'4'!W12+'5'!W12+'6'!W12+'7'!W12+'8'!W12+'9'!W12+'10'!W12+'11'!W12+'12'!W12+'13'!W12+'14'!W12+'15'!W12+'16'!W12+'17'!W12+'18'!W12+'19'!W12+'20'!W12+'21'!W12+'22'!W12+'23'!W12+'24'!W12+'25'!W12+'26'!W12+'27'!W12+'28'!W12+'29'!W12+'30'!W12+'31'!W12+'32'!W12+'33'!W12+'34'!W12+'35'!W12+'36'!W12+'37'!W12+'38'!W12+'39'!W12</f>
        <v>1</v>
      </c>
      <c r="F13" s="172">
        <f>'1'!Y12+'2'!Y12+'3'!Y12+'4'!Y12+'5'!Y12+'6'!Y12+'7'!Y12+'8'!Y12+'9'!Y12+'10'!Y12+'11'!Y12+'12'!Y12+'13'!Y12+'14'!Y12+'15'!Y12+'16'!Y12+'17'!Y12+'18'!Y12+'19'!Y12+'20'!Y12+'21'!Y12+'22'!Y12+'23'!Y12+'24'!Y12+'25'!Y12+'26'!Y12+'27'!Y12+'28'!Y12+'29'!Y12+'30'!Y12+'31'!Y12+'32'!Y12+'33'!Y12+'34'!Y12+'35'!Y12+'36'!Y12+'37'!Y12+'38'!Y12+'39'!Y12</f>
        <v>1</v>
      </c>
      <c r="G13" s="117">
        <v>8</v>
      </c>
      <c r="I13" s="177" t="s">
        <v>321</v>
      </c>
      <c r="J13" s="183">
        <f>'1'!H44+'2'!H44+'3'!H44+'4'!H44+'5'!H44+'6'!H44+'7'!H44+'8'!H44+'9'!H44+'10'!H44+'11'!H44+'12'!H44+'13'!H44+'14'!H44+'15'!H44+'16'!H44+'17'!H44+'18'!H44+'19'!H44+'20'!H44+'21'!H44+'22'!H44+'23'!H44+'24'!H44+'25'!H44+'26'!H44+'27'!H44+'28'!H44+'29'!H44+'30'!H44+'31'!H44+'32'!H44+'33'!H44+'34'!H44+'35'!H44+'36'!H44+'37'!H44+'38'!H44+'39'!H44</f>
        <v>608.82082553348175</v>
      </c>
      <c r="L13" t="s">
        <v>178</v>
      </c>
      <c r="O13" s="49"/>
      <c r="P13" s="429" t="s">
        <v>568</v>
      </c>
      <c r="Q13" s="429">
        <v>1115874</v>
      </c>
      <c r="R13" s="429">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103.52678260808831</v>
      </c>
      <c r="D14" s="193">
        <f>'1'!U13+'2'!U13+'3'!U13+'4'!U13+'5'!U13+'6'!U13+'7'!U13+'8'!U13+'9'!U13+'10'!U13+'11'!U13+'12'!U13+'13'!U13+'14'!U13+'15'!U13+'16'!U13+'17'!U13+'18'!U13+'19'!U13+'20'!U13+'21'!U13+'22'!U13+'23'!U13+'24'!U13+'25'!U13+'26'!U13+'27'!U13+'28'!U13+'29'!U13+'30'!U13+'31'!U13+'32'!U13+'33'!U13+'34'!U13+'35'!U13+'36'!U13+'37'!U13+'38'!U13+'39'!U13</f>
        <v>29.906675548067966</v>
      </c>
      <c r="E14" s="120">
        <f>'1'!W13+'2'!W13+'3'!W13+'4'!W13+'5'!W13+'6'!W13+'7'!W13+'8'!W13+'9'!W13+'10'!W13+'11'!W13+'12'!W13+'13'!W13+'14'!W13+'15'!W13+'16'!W13+'17'!W13+'18'!W13+'19'!W13+'20'!W13+'21'!W13+'22'!W13+'23'!W13+'24'!W13+'25'!W13+'26'!W13+'27'!W13+'28'!W13+'29'!W13+'30'!W13+'31'!W13+'32'!W13+'33'!W13+'34'!W13+'35'!W13+'36'!W13+'37'!W13+'38'!W13+'39'!W13</f>
        <v>0</v>
      </c>
      <c r="F14" s="172">
        <f>'1'!Y13+'2'!Y13+'3'!Y13+'4'!Y13+'5'!Y13+'6'!Y13+'7'!Y13+'8'!Y13+'9'!Y13+'10'!Y13+'11'!Y13+'12'!Y13+'13'!Y13+'14'!Y13+'15'!Y13+'16'!Y13+'17'!Y13+'18'!Y13+'19'!Y13+'20'!Y13+'21'!Y13+'22'!Y13+'23'!Y13+'24'!Y13+'25'!Y13+'26'!Y13+'27'!Y13+'28'!Y13+'29'!Y13+'30'!Y13+'31'!Y13+'32'!Y13+'33'!Y13+'34'!Y13+'35'!Y13+'36'!Y13+'37'!Y13+'38'!Y13+'39'!Y13</f>
        <v>0</v>
      </c>
      <c r="G14" s="117">
        <v>9</v>
      </c>
      <c r="I14" s="178" t="s">
        <v>322</v>
      </c>
      <c r="J14" s="184">
        <f>'1'!R44+'2'!R44+'3'!R44+'4'!R44+'5'!R44+'6'!R44+'7'!R44+'8'!R44+'9'!R44+'10'!R44+'11'!R44+'12'!R44+'13'!R44+'14'!R44+'15'!R44+'16'!R44+'17'!R44+'18'!R44+'19'!R44+'20'!R44+'21'!R44+'22'!R44+'23'!R44+'24'!R44+'25'!R44+'26'!R44+'27'!R44+'28'!R44+'29'!R44+'30'!R44+'31'!R44+'32'!R44+'33'!R44+'34'!R44+'35'!R44+'36'!R44+'37'!R44+'38'!R44+'39'!R44</f>
        <v>362.32084084102718</v>
      </c>
      <c r="O14" s="49"/>
      <c r="P14" s="429" t="s">
        <v>569</v>
      </c>
      <c r="Q14" s="429">
        <v>672561</v>
      </c>
      <c r="R14" s="429">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104.03363838561873</v>
      </c>
      <c r="D15" s="193">
        <f>'1'!U14+'2'!U14+'3'!U14+'4'!U14+'5'!U14+'6'!U14+'7'!U14+'8'!U14+'9'!U14+'10'!U14+'11'!U14+'12'!U14+'13'!U14+'14'!U14+'15'!U14+'16'!U14+'17'!U14+'18'!U14+'19'!U14+'20'!U14+'21'!U14+'22'!U14+'23'!U14+'24'!U14+'25'!U14+'26'!U14+'27'!U14+'28'!U14+'29'!U14+'30'!U14+'31'!U14+'32'!U14+'33'!U14+'34'!U14+'35'!U14+'36'!U14+'37'!U14+'38'!U14+'39'!U14</f>
        <v>34.669797923895317</v>
      </c>
      <c r="E15" s="120">
        <f>'1'!W14+'2'!W14+'3'!W14+'4'!W14+'5'!W14+'6'!W14+'7'!W14+'8'!W14+'9'!W14+'10'!W14+'11'!W14+'12'!W14+'13'!W14+'14'!W14+'15'!W14+'16'!W14+'17'!W14+'18'!W14+'19'!W14+'20'!W14+'21'!W14+'22'!W14+'23'!W14+'24'!W14+'25'!W14+'26'!W14+'27'!W14+'28'!W14+'29'!W14+'30'!W14+'31'!W14+'32'!W14+'33'!W14+'34'!W14+'35'!W14+'36'!W14+'37'!W14+'38'!W14+'39'!W14</f>
        <v>5</v>
      </c>
      <c r="F15" s="172">
        <f>'1'!Y14+'2'!Y14+'3'!Y14+'4'!Y14+'5'!Y14+'6'!Y14+'7'!Y14+'8'!Y14+'9'!Y14+'10'!Y14+'11'!Y14+'12'!Y14+'13'!Y14+'14'!Y14+'15'!Y14+'16'!Y14+'17'!Y14+'18'!Y14+'19'!Y14+'20'!Y14+'21'!Y14+'22'!Y14+'23'!Y14+'24'!Y14+'25'!Y14+'26'!Y14+'27'!Y14+'28'!Y14+'29'!Y14+'30'!Y14+'31'!Y14+'32'!Y14+'33'!Y14+'34'!Y14+'35'!Y14+'36'!Y14+'37'!Y14+'38'!Y14+'39'!Y14</f>
        <v>5</v>
      </c>
      <c r="G15" s="117">
        <v>10</v>
      </c>
      <c r="I15" s="179" t="s">
        <v>323</v>
      </c>
      <c r="J15" s="182">
        <f>J12+J13+J14</f>
        <v>4871.1416663745094</v>
      </c>
      <c r="O15" s="49"/>
      <c r="P15" s="429" t="s">
        <v>570</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132.07849016305698</v>
      </c>
      <c r="D16" s="193">
        <f>'1'!U15+'2'!U15+'3'!U15+'4'!U15+'5'!U15+'6'!U15+'7'!U15+'8'!U15+'9'!U15+'10'!U15+'11'!U15+'12'!U15+'13'!U15+'14'!U15+'15'!U15+'16'!U15+'17'!U15+'18'!U15+'19'!U15+'20'!U15+'21'!U15+'22'!U15+'23'!U15+'24'!U15+'25'!U15+'26'!U15+'27'!U15+'28'!U15+'29'!U15+'30'!U15+'31'!U15+'32'!U15+'33'!U15+'34'!U15+'35'!U15+'36'!U15+'37'!U15+'38'!U15+'39'!U15</f>
        <v>60.7004868781369</v>
      </c>
      <c r="E16" s="120">
        <f>'1'!W15+'2'!W15+'3'!W15+'4'!W15+'5'!W15+'6'!W15+'7'!W15+'8'!W15+'9'!W15+'10'!W15+'11'!W15+'12'!W15+'13'!W15+'14'!W15+'15'!W15+'16'!W15+'17'!W15+'18'!W15+'19'!W15+'20'!W15+'21'!W15+'22'!W15+'23'!W15+'24'!W15+'25'!W15+'26'!W15+'27'!W15+'28'!W15+'29'!W15+'30'!W15+'31'!W15+'32'!W15+'33'!W15+'34'!W15+'35'!W15+'36'!W15+'37'!W15+'38'!W15+'39'!W15</f>
        <v>3</v>
      </c>
      <c r="F16" s="172">
        <f>'1'!Y15+'2'!Y15+'3'!Y15+'4'!Y15+'5'!Y15+'6'!Y15+'7'!Y15+'8'!Y15+'9'!Y15+'10'!Y15+'11'!Y15+'12'!Y15+'13'!Y15+'14'!Y15+'15'!Y15+'16'!Y15+'17'!Y15+'18'!Y15+'19'!Y15+'20'!Y15+'21'!Y15+'22'!Y15+'23'!Y15+'24'!Y15+'25'!Y15+'26'!Y15+'27'!Y15+'28'!Y15+'29'!Y15+'30'!Y15+'31'!Y15+'32'!Y15+'33'!Y15+'34'!Y15+'35'!Y15+'36'!Y15+'37'!Y15+'38'!Y15+'39'!Y15</f>
        <v>3</v>
      </c>
      <c r="G16" s="117">
        <v>11</v>
      </c>
      <c r="J16" s="181" t="s">
        <v>355</v>
      </c>
      <c r="O16" s="49"/>
      <c r="P16" s="429" t="s">
        <v>571</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107.38344661838148</v>
      </c>
      <c r="D17" s="193">
        <f>'1'!U16+'2'!U16+'3'!U16+'4'!U16+'5'!U16+'6'!U16+'7'!U16+'8'!U16+'9'!U16+'10'!U16+'11'!U16+'12'!U16+'13'!U16+'14'!U16+'15'!U16+'16'!U16+'17'!U16+'18'!U16+'19'!U16+'20'!U16+'21'!U16+'22'!U16+'23'!U16+'24'!U16+'25'!U16+'26'!U16+'27'!U16+'28'!U16+'29'!U16+'30'!U16+'31'!U16+'32'!U16+'33'!U16+'34'!U16+'35'!U16+'36'!U16+'37'!U16+'38'!U16+'39'!U16</f>
        <v>25.773231545025812</v>
      </c>
      <c r="E17" s="120">
        <f>'1'!W16+'2'!W16+'3'!W16+'4'!W16+'5'!W16+'6'!W16+'7'!W16+'8'!W16+'9'!W16+'10'!W16+'11'!W16+'12'!W16+'13'!W16+'14'!W16+'15'!W16+'16'!W16+'17'!W16+'18'!W16+'19'!W16+'20'!W16+'21'!W16+'22'!W16+'23'!W16+'24'!W16+'25'!W16+'26'!W16+'27'!W16+'28'!W16+'29'!W16+'30'!W16+'31'!W16+'32'!W16+'33'!W16+'34'!W16+'35'!W16+'36'!W16+'37'!W16+'38'!W16+'39'!W16</f>
        <v>1</v>
      </c>
      <c r="F17" s="172">
        <f>'1'!Y16+'2'!Y16+'3'!Y16+'4'!Y16+'5'!Y16+'6'!Y16+'7'!Y16+'8'!Y16+'9'!Y16+'10'!Y16+'11'!Y16+'12'!Y16+'13'!Y16+'14'!Y16+'15'!Y16+'16'!Y16+'17'!Y16+'18'!Y16+'19'!Y16+'20'!Y16+'21'!Y16+'22'!Y16+'23'!Y16+'24'!Y16+'25'!Y16+'26'!Y16+'27'!Y16+'28'!Y16+'29'!Y16+'30'!Y16+'31'!Y16+'32'!Y16+'33'!Y16+'34'!Y16+'35'!Y16+'36'!Y16+'37'!Y16+'38'!Y16+'39'!Y16</f>
        <v>1</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111.05528044916748</v>
      </c>
      <c r="D18" s="193">
        <f>'1'!U17+'2'!U17+'3'!U17+'4'!U17+'5'!U17+'6'!U17+'7'!U17+'8'!U17+'9'!U17+'10'!U17+'11'!U17+'12'!U17+'13'!U17+'14'!U17+'15'!U17+'16'!U17+'17'!U17+'18'!U17+'19'!U17+'20'!U17+'21'!U17+'22'!U17+'23'!U17+'24'!U17+'25'!U17+'26'!U17+'27'!U17+'28'!U17+'29'!U17+'30'!U17+'31'!U17+'32'!U17+'33'!U17+'34'!U17+'35'!U17+'36'!U17+'37'!U17+'38'!U17+'39'!U17</f>
        <v>24.753653594888725</v>
      </c>
      <c r="E18" s="120">
        <f>'1'!W17+'2'!W17+'3'!W17+'4'!W17+'5'!W17+'6'!W17+'7'!W17+'8'!W17+'9'!W17+'10'!W17+'11'!W17+'12'!W17+'13'!W17+'14'!W17+'15'!W17+'16'!W17+'17'!W17+'18'!W17+'19'!W17+'20'!W17+'21'!W17+'22'!W17+'23'!W17+'24'!W17+'25'!W17+'26'!W17+'27'!W17+'28'!W17+'29'!W17+'30'!W17+'31'!W17+'32'!W17+'33'!W17+'34'!W17+'35'!W17+'36'!W17+'37'!W17+'38'!W17+'39'!W17</f>
        <v>1</v>
      </c>
      <c r="F18" s="172">
        <f>'1'!Y17+'2'!Y17+'3'!Y17+'4'!Y17+'5'!Y17+'6'!Y17+'7'!Y17+'8'!Y17+'9'!Y17+'10'!Y17+'11'!Y17+'12'!Y17+'13'!Y17+'14'!Y17+'15'!Y17+'16'!Y17+'17'!Y17+'18'!Y17+'19'!Y17+'20'!Y17+'21'!Y17+'22'!Y17+'23'!Y17+'24'!Y17+'25'!Y17+'26'!Y17+'27'!Y17+'28'!Y17+'29'!Y17+'30'!Y17+'31'!Y17+'32'!Y17+'33'!Y17+'34'!Y17+'35'!Y17+'36'!Y17+'37'!Y17+'38'!Y17+'39'!Y17</f>
        <v>2</v>
      </c>
      <c r="G18" s="117">
        <v>13</v>
      </c>
      <c r="O18" s="49">
        <v>100</v>
      </c>
      <c r="P18" s="430" t="s">
        <v>562</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105.41661972564232</v>
      </c>
      <c r="D19" s="193">
        <f>'1'!U18+'2'!U18+'3'!U18+'4'!U18+'5'!U18+'6'!U18+'7'!U18+'8'!U18+'9'!U18+'10'!U18+'11'!U18+'12'!U18+'13'!U18+'14'!U18+'15'!U18+'16'!U18+'17'!U18+'18'!U18+'19'!U18+'20'!U18+'21'!U18+'22'!U18+'23'!U18+'24'!U18+'25'!U18+'26'!U18+'27'!U18+'28'!U18+'29'!U18+'30'!U18+'31'!U18+'32'!U18+'33'!U18+'34'!U18+'35'!U18+'36'!U18+'37'!U18+'38'!U18+'39'!U18</f>
        <v>44.882754903407502</v>
      </c>
      <c r="E19" s="120">
        <f>'1'!W18+'2'!W18+'3'!W18+'4'!W18+'5'!W18+'6'!W18+'7'!W18+'8'!W18+'9'!W18+'10'!W18+'11'!W18+'12'!W18+'13'!W18+'14'!W18+'15'!W18+'16'!W18+'17'!W18+'18'!W18+'19'!W18+'20'!W18+'21'!W18+'22'!W18+'23'!W18+'24'!W18+'25'!W18+'26'!W18+'27'!W18+'28'!W18+'29'!W18+'30'!W18+'31'!W18+'32'!W18+'33'!W18+'34'!W18+'35'!W18+'36'!W18+'37'!W18+'38'!W18+'39'!W18</f>
        <v>5</v>
      </c>
      <c r="F19" s="172">
        <f>'1'!Y18+'2'!Y18+'3'!Y18+'4'!Y18+'5'!Y18+'6'!Y18+'7'!Y18+'8'!Y18+'9'!Y18+'10'!Y18+'11'!Y18+'12'!Y18+'13'!Y18+'14'!Y18+'15'!Y18+'16'!Y18+'17'!Y18+'18'!Y18+'19'!Y18+'20'!Y18+'21'!Y18+'22'!Y18+'23'!Y18+'24'!Y18+'25'!Y18+'26'!Y18+'27'!Y18+'28'!Y18+'29'!Y18+'30'!Y18+'31'!Y18+'32'!Y18+'33'!Y18+'34'!Y18+'35'!Y18+'36'!Y18+'37'!Y18+'38'!Y18+'39'!Y18</f>
        <v>4</v>
      </c>
      <c r="G19" s="117">
        <v>14</v>
      </c>
      <c r="L19" t="s">
        <v>611</v>
      </c>
      <c r="O19" s="49"/>
      <c r="P19" s="430" t="s">
        <v>572</v>
      </c>
      <c r="Q19" s="435">
        <v>3587529</v>
      </c>
      <c r="R19" s="429">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105.56769280057574</v>
      </c>
      <c r="D20" s="193">
        <f>'1'!U19+'2'!U19+'3'!U19+'4'!U19+'5'!U19+'6'!U19+'7'!U19+'8'!U19+'9'!U19+'10'!U19+'11'!U19+'12'!U19+'13'!U19+'14'!U19+'15'!U19+'16'!U19+'17'!U19+'18'!U19+'19'!U19+'20'!U19+'21'!U19+'22'!U19+'23'!U19+'24'!U19+'25'!U19+'26'!U19+'27'!U19+'28'!U19+'29'!U19+'30'!U19+'31'!U19+'32'!U19+'33'!U19+'34'!U19+'35'!U19+'36'!U19+'37'!U19+'38'!U19+'39'!U19</f>
        <v>43.605363280992819</v>
      </c>
      <c r="E20" s="120">
        <f>'1'!W19+'2'!W19+'3'!W19+'4'!W19+'5'!W19+'6'!W19+'7'!W19+'8'!W19+'9'!W19+'10'!W19+'11'!W19+'12'!W19+'13'!W19+'14'!W19+'15'!W19+'16'!W19+'17'!W19+'18'!W19+'19'!W19+'20'!W19+'21'!W19+'22'!W19+'23'!W19+'24'!W19+'25'!W19+'26'!W19+'27'!W19+'28'!W19+'29'!W19+'30'!W19+'31'!W19+'32'!W19+'33'!W19+'34'!W19+'35'!W19+'36'!W19+'37'!W19+'38'!W19+'39'!W19</f>
        <v>3</v>
      </c>
      <c r="F20" s="172">
        <f>'1'!Y19+'2'!Y19+'3'!Y19+'4'!Y19+'5'!Y19+'6'!Y19+'7'!Y19+'8'!Y19+'9'!Y19+'10'!Y19+'11'!Y19+'12'!Y19+'13'!Y19+'14'!Y19+'15'!Y19+'16'!Y19+'17'!Y19+'18'!Y19+'19'!Y19+'20'!Y19+'21'!Y19+'22'!Y19+'23'!Y19+'24'!Y19+'25'!Y19+'26'!Y19+'27'!Y19+'28'!Y19+'29'!Y19+'30'!Y19+'31'!Y19+'32'!Y19+'33'!Y19+'34'!Y19+'35'!Y19+'36'!Y19+'37'!Y19+'38'!Y19+'39'!Y19</f>
        <v>3</v>
      </c>
      <c r="G20" s="117">
        <v>15</v>
      </c>
      <c r="O20" s="49">
        <v>202</v>
      </c>
      <c r="P20" s="430" t="s">
        <v>573</v>
      </c>
      <c r="Q20" s="429">
        <v>1983439</v>
      </c>
      <c r="R20" s="429">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44.112142707163656</v>
      </c>
      <c r="E21" s="120">
        <f>'1'!W20+'2'!W20+'3'!W20+'4'!W20+'5'!W20+'6'!W20+'7'!W20+'8'!W20+'9'!W20+'10'!W20+'11'!W20+'12'!W20+'13'!W20+'14'!W20+'15'!W20+'16'!W20+'17'!W20+'18'!W20+'19'!W20+'20'!W20+'21'!W20+'22'!W20+'23'!W20+'24'!W20+'25'!W20+'26'!W20+'27'!W20+'28'!W20+'29'!W20+'30'!W20+'31'!W20+'32'!W20+'33'!W20+'34'!W20+'35'!W20+'36'!W20+'37'!W20+'38'!W20+'39'!W20</f>
        <v>0</v>
      </c>
      <c r="F21" s="172">
        <f>'1'!Y20+'2'!Y20+'3'!Y20+'4'!Y20+'5'!Y20+'6'!Y20+'7'!Y20+'8'!Y20+'9'!Y20+'10'!Y20+'11'!Y20+'12'!Y20+'13'!Y20+'14'!Y20+'15'!Y20+'16'!Y20+'17'!Y20+'18'!Y20+'19'!Y20+'20'!Y20+'21'!Y20+'22'!Y20+'23'!Y20+'24'!Y20+'25'!Y20+'26'!Y20+'27'!Y20+'28'!Y20+'29'!Y20+'30'!Y20+'31'!Y20+'32'!Y20+'33'!Y20+'34'!Y20+'35'!Y20+'36'!Y20+'37'!Y20+'38'!Y20+'39'!Y20</f>
        <v>0</v>
      </c>
      <c r="G21" s="117">
        <v>16</v>
      </c>
      <c r="O21" s="49">
        <v>204</v>
      </c>
      <c r="P21" s="430" t="s">
        <v>574</v>
      </c>
      <c r="Q21" s="429">
        <v>1396599</v>
      </c>
      <c r="R21" s="429">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105.26944266065722</v>
      </c>
      <c r="D22" s="193">
        <f>'1'!U21+'2'!U21+'3'!U21+'4'!U21+'5'!U21+'6'!U21+'7'!U21+'8'!U21+'9'!U21+'10'!U21+'11'!U21+'12'!U21+'13'!U21+'14'!U21+'15'!U21+'16'!U21+'17'!U21+'18'!U21+'19'!U21+'20'!U21+'21'!U21+'22'!U21+'23'!U21+'24'!U21+'25'!U21+'26'!U21+'27'!U21+'28'!U21+'29'!U21+'30'!U21+'31'!U21+'32'!U21+'33'!U21+'34'!U21+'35'!U21+'36'!U21+'37'!U21+'38'!U21+'39'!U21</f>
        <v>41.272143540722354</v>
      </c>
      <c r="E22" s="120">
        <f>'1'!W21+'2'!W21+'3'!W21+'4'!W21+'5'!W21+'6'!W21+'7'!W21+'8'!W21+'9'!W21+'10'!W21+'11'!W21+'12'!W21+'13'!W21+'14'!W21+'15'!W21+'16'!W21+'17'!W21+'18'!W21+'19'!W21+'20'!W21+'21'!W21+'22'!W21+'23'!W21+'24'!W21+'25'!W21+'26'!W21+'27'!W21+'28'!W21+'29'!W21+'30'!W21+'31'!W21+'32'!W21+'33'!W21+'34'!W21+'35'!W21+'36'!W21+'37'!W21+'38'!W21+'39'!W21</f>
        <v>2</v>
      </c>
      <c r="F22" s="172">
        <f>'1'!Y21+'2'!Y21+'3'!Y21+'4'!Y21+'5'!Y21+'6'!Y21+'7'!Y21+'8'!Y21+'9'!Y21+'10'!Y21+'11'!Y21+'12'!Y21+'13'!Y21+'14'!Y21+'15'!Y21+'16'!Y21+'17'!Y21+'18'!Y21+'19'!Y21+'20'!Y21+'21'!Y21+'22'!Y21+'23'!Y21+'24'!Y21+'25'!Y21+'26'!Y21+'27'!Y21+'28'!Y21+'29'!Y21+'30'!Y21+'31'!Y21+'32'!Y21+'33'!Y21+'34'!Y21+'35'!Y21+'36'!Y21+'37'!Y21+'38'!Y21+'39'!Y21</f>
        <v>2</v>
      </c>
      <c r="G22" s="117">
        <v>17</v>
      </c>
      <c r="O22" s="49">
        <v>206</v>
      </c>
      <c r="P22" s="430" t="s">
        <v>575</v>
      </c>
      <c r="Q22" s="429">
        <v>207491</v>
      </c>
      <c r="R22" s="429">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101.1359996105045</v>
      </c>
      <c r="D23" s="193">
        <f>'1'!U22+'2'!U22+'3'!U22+'4'!U22+'5'!U22+'6'!U22+'7'!U22+'8'!U22+'9'!U22+'10'!U22+'11'!U22+'12'!U22+'13'!U22+'14'!U22+'15'!U22+'16'!U22+'17'!U22+'18'!U22+'19'!U22+'20'!U22+'21'!U22+'22'!U22+'23'!U22+'24'!U22+'25'!U22+'26'!U22+'27'!U22+'28'!U22+'29'!U22+'30'!U22+'31'!U22+'32'!U22+'33'!U22+'34'!U22+'35'!U22+'36'!U22+'37'!U22+'38'!U22+'39'!U22</f>
        <v>35.229838726881916</v>
      </c>
      <c r="E23" s="120">
        <f>'1'!W22+'2'!W22+'3'!W22+'4'!W22+'5'!W22+'6'!W22+'7'!W22+'8'!W22+'9'!W22+'10'!W22+'11'!W22+'12'!W22+'13'!W22+'14'!W22+'15'!W22+'16'!W22+'17'!W22+'18'!W22+'19'!W22+'20'!W22+'21'!W22+'22'!W22+'23'!W22+'24'!W22+'25'!W22+'26'!W22+'27'!W22+'28'!W22+'29'!W22+'30'!W22+'31'!W22+'32'!W22+'33'!W22+'34'!W22+'35'!W22+'36'!W22+'37'!W22+'38'!W22+'39'!W22</f>
        <v>1</v>
      </c>
      <c r="F23" s="172">
        <f>'1'!Y22+'2'!Y22+'3'!Y22+'4'!Y22+'5'!Y22+'6'!Y22+'7'!Y22+'8'!Y22+'9'!Y22+'10'!Y22+'11'!Y22+'12'!Y22+'13'!Y22+'14'!Y22+'15'!Y22+'16'!Y22+'17'!Y22+'18'!Y22+'19'!Y22+'20'!Y22+'21'!Y22+'22'!Y22+'23'!Y22+'24'!Y22+'25'!Y22+'26'!Y22+'27'!Y22+'28'!Y22+'29'!Y22+'30'!Y22+'31'!Y22+'32'!Y22+'33'!Y22+'34'!Y22+'35'!Y22+'36'!Y22+'37'!Y22+'38'!Y22+'39'!Y22</f>
        <v>1</v>
      </c>
      <c r="G23" s="117">
        <v>18</v>
      </c>
      <c r="O23" s="49"/>
      <c r="P23" s="430" t="s">
        <v>564</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103.36749033790862</v>
      </c>
      <c r="D24" s="193">
        <f>'1'!U23+'2'!U23+'3'!U23+'4'!U23+'5'!U23+'6'!U23+'7'!U23+'8'!U23+'9'!U23+'10'!U23+'11'!U23+'12'!U23+'13'!U23+'14'!U23+'15'!U23+'16'!U23+'17'!U23+'18'!U23+'19'!U23+'20'!U23+'21'!U23+'22'!U23+'23'!U23+'24'!U23+'25'!U23+'26'!U23+'27'!U23+'28'!U23+'29'!U23+'30'!U23+'31'!U23+'32'!U23+'33'!U23+'34'!U23+'35'!U23+'36'!U23+'37'!U23+'38'!U23+'39'!U23</f>
        <v>34.598800362066228</v>
      </c>
      <c r="E24" s="120">
        <f>'1'!W23+'2'!W23+'3'!W23+'4'!W23+'5'!W23+'6'!W23+'7'!W23+'8'!W23+'9'!W23+'10'!W23+'11'!W23+'12'!W23+'13'!W23+'14'!W23+'15'!W23+'16'!W23+'17'!W23+'18'!W23+'19'!W23+'20'!W23+'21'!W23+'22'!W23+'23'!W23+'24'!W23+'25'!W23+'26'!W23+'27'!W23+'28'!W23+'29'!W23+'30'!W23+'31'!W23+'32'!W23+'33'!W23+'34'!W23+'35'!W23+'36'!W23+'37'!W23+'38'!W23+'39'!W23</f>
        <v>7</v>
      </c>
      <c r="F24" s="172">
        <f>'1'!Y23+'2'!Y23+'3'!Y23+'4'!Y23+'5'!Y23+'6'!Y23+'7'!Y23+'8'!Y23+'9'!Y23+'10'!Y23+'11'!Y23+'12'!Y23+'13'!Y23+'14'!Y23+'15'!Y23+'16'!Y23+'17'!Y23+'18'!Y23+'19'!Y23+'20'!Y23+'21'!Y23+'22'!Y23+'23'!Y23+'24'!Y23+'25'!Y23+'26'!Y23+'27'!Y23+'28'!Y23+'29'!Y23+'30'!Y23+'31'!Y23+'32'!Y23+'33'!Y23+'34'!Y23+'35'!Y23+'36'!Y23+'37'!Y23+'38'!Y23+'39'!Y23</f>
        <v>8</v>
      </c>
      <c r="G24" s="117">
        <v>19</v>
      </c>
      <c r="O24" s="49">
        <v>207</v>
      </c>
      <c r="P24" s="430" t="s">
        <v>576</v>
      </c>
      <c r="Q24" s="429">
        <v>654478</v>
      </c>
      <c r="R24" s="429">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100.27412387601731</v>
      </c>
      <c r="D25" s="193">
        <f>'1'!U24+'2'!U24+'3'!U24+'4'!U24+'5'!U24+'6'!U24+'7'!U24+'8'!U24+'9'!U24+'10'!U24+'11'!U24+'12'!U24+'13'!U24+'14'!U24+'15'!U24+'16'!U24+'17'!U24+'18'!U24+'19'!U24+'20'!U24+'21'!U24+'22'!U24+'23'!U24+'24'!U24+'25'!U24+'26'!U24+'27'!U24+'28'!U24+'29'!U24+'30'!U24+'31'!U24+'32'!U24+'33'!U24+'34'!U24+'35'!U24+'36'!U24+'37'!U24+'38'!U24+'39'!U24</f>
        <v>31.913986695003615</v>
      </c>
      <c r="E25" s="120">
        <f>'1'!W24+'2'!W24+'3'!W24+'4'!W24+'5'!W24+'6'!W24+'7'!W24+'8'!W24+'9'!W24+'10'!W24+'11'!W24+'12'!W24+'13'!W24+'14'!W24+'15'!W24+'16'!W24+'17'!W24+'18'!W24+'19'!W24+'20'!W24+'21'!W24+'22'!W24+'23'!W24+'24'!W24+'25'!W24+'26'!W24+'27'!W24+'28'!W24+'29'!W24+'30'!W24+'31'!W24+'32'!W24+'33'!W24+'34'!W24+'35'!W24+'36'!W24+'37'!W24+'38'!W24+'39'!W24</f>
        <v>0</v>
      </c>
      <c r="F25" s="172">
        <f>'1'!Y24+'2'!Y24+'3'!Y24+'4'!Y24+'5'!Y24+'6'!Y24+'7'!Y24+'8'!Y24+'9'!Y24+'10'!Y24+'11'!Y24+'12'!Y24+'13'!Y24+'14'!Y24+'15'!Y24+'16'!Y24+'17'!Y24+'18'!Y24+'19'!Y24+'20'!Y24+'21'!Y24+'22'!Y24+'23'!Y24+'24'!Y24+'25'!Y24+'26'!Y24+'27'!Y24+'28'!Y24+'29'!Y24+'30'!Y24+'31'!Y24+'32'!Y24+'33'!Y24+'34'!Y24+'35'!Y24+'36'!Y24+'37'!Y24+'38'!Y24+'39'!Y24</f>
        <v>0</v>
      </c>
      <c r="G25" s="117">
        <v>20</v>
      </c>
      <c r="O25" s="49">
        <v>214</v>
      </c>
      <c r="P25" s="430" t="s">
        <v>577</v>
      </c>
      <c r="Q25" s="429">
        <v>470475</v>
      </c>
      <c r="R25" s="429">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107.40332463526869</v>
      </c>
      <c r="D26" s="193">
        <f>'1'!U25+'2'!U25+'3'!U25+'4'!U25+'5'!U25+'6'!U25+'7'!U25+'8'!U25+'9'!U25+'10'!U25+'11'!U25+'12'!U25+'13'!U25+'14'!U25+'15'!U25+'16'!U25+'17'!U25+'18'!U25+'19'!U25+'20'!U25+'21'!U25+'22'!U25+'23'!U25+'24'!U25+'25'!U25+'26'!U25+'27'!U25+'28'!U25+'29'!U25+'30'!U25+'31'!U25+'32'!U25+'33'!U25+'34'!U25+'35'!U25+'36'!U25+'37'!U25+'38'!U25+'39'!U25</f>
        <v>22.929224600803458</v>
      </c>
      <c r="E26" s="120">
        <f>'1'!W25+'2'!W25+'3'!W25+'4'!W25+'5'!W25+'6'!W25+'7'!W25+'8'!W25+'9'!W25+'10'!W25+'11'!W25+'12'!W25+'13'!W25+'14'!W25+'15'!W25+'16'!W25+'17'!W25+'18'!W25+'19'!W25+'20'!W25+'21'!W25+'22'!W25+'23'!W25+'24'!W25+'25'!W25+'26'!W25+'27'!W25+'28'!W25+'29'!W25+'30'!W25+'31'!W25+'32'!W25+'33'!W25+'34'!W25+'35'!W25+'36'!W25+'37'!W25+'38'!W25+'39'!W25</f>
        <v>4</v>
      </c>
      <c r="F26" s="172">
        <f>'1'!Y25+'2'!Y25+'3'!Y25+'4'!Y25+'5'!Y25+'6'!Y25+'7'!Y25+'8'!Y25+'9'!Y25+'10'!Y25+'11'!Y25+'12'!Y25+'13'!Y25+'14'!Y25+'15'!Y25+'16'!Y25+'17'!Y25+'18'!Y25+'19'!Y25+'20'!Y25+'21'!Y25+'22'!Y25+'23'!Y25+'24'!Y25+'25'!Y25+'26'!Y25+'27'!Y25+'28'!Y25+'29'!Y25+'30'!Y25+'31'!Y25+'32'!Y25+'33'!Y25+'34'!Y25+'35'!Y25+'36'!Y25+'37'!Y25+'38'!Y25+'39'!Y25</f>
        <v>4</v>
      </c>
      <c r="G26" s="117">
        <v>21</v>
      </c>
      <c r="O26" s="49">
        <v>217</v>
      </c>
      <c r="P26" s="430" t="s">
        <v>578</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105.94178047901215</v>
      </c>
      <c r="D27" s="195">
        <f>'1'!U26+'2'!U26+'3'!U26+'4'!U26+'5'!U26+'6'!U26+'7'!U26+'8'!U26+'9'!U26+'10'!U26+'11'!U26+'12'!U26+'13'!U26+'14'!U26+'15'!U26+'16'!U26+'17'!U26+'18'!U26+'19'!U26+'20'!U26+'21'!U26+'22'!U26+'23'!U26+'24'!U26+'25'!U26+'26'!U26+'27'!U26+'28'!U26+'29'!U26+'30'!U26+'31'!U26+'32'!U26+'33'!U26+'34'!U26+'35'!U26+'36'!U26+'37'!U26+'38'!U26+'39'!U26</f>
        <v>49.543274001911605</v>
      </c>
      <c r="E27" s="121">
        <f>'1'!W26+'2'!W26+'3'!W26+'4'!W26+'5'!W26+'6'!W26+'7'!W26+'8'!W26+'9'!W26+'10'!W26+'11'!W26+'12'!W26+'13'!W26+'14'!W26+'15'!W26+'16'!W26+'17'!W26+'18'!W26+'19'!W26+'20'!W26+'21'!W26+'22'!W26+'23'!W26+'24'!W26+'25'!W26+'26'!W26+'27'!W26+'28'!W26+'29'!W26+'30'!W26+'31'!W26+'32'!W26+'33'!W26+'34'!W26+'35'!W26+'36'!W26+'37'!W26+'38'!W26+'39'!W26</f>
        <v>9</v>
      </c>
      <c r="F27" s="173">
        <f>'1'!Y26+'2'!Y26+'3'!Y26+'4'!Y26+'5'!Y26+'6'!Y26+'7'!Y26+'8'!Y26+'9'!Y26+'10'!Y26+'11'!Y26+'12'!Y26+'13'!Y26+'14'!Y26+'15'!Y26+'16'!Y26+'17'!Y26+'18'!Y26+'19'!Y26+'20'!Y26+'21'!Y26+'22'!Y26+'23'!Y26+'24'!Y26+'25'!Y26+'26'!Y26+'27'!Y26+'28'!Y26+'29'!Y26+'30'!Y26+'31'!Y26+'32'!Y26+'33'!Y26+'34'!Y26+'35'!Y26+'36'!Y26+'37'!Y26+'38'!Y26+'39'!Y26</f>
        <v>7</v>
      </c>
      <c r="G27" s="55">
        <v>22</v>
      </c>
      <c r="O27" s="49">
        <v>219</v>
      </c>
      <c r="P27" s="430" t="s">
        <v>579</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120.18829580583012</v>
      </c>
      <c r="D28" s="193">
        <f>'1'!U27+'2'!U27+'3'!U27+'4'!U27+'5'!U27+'6'!U27+'7'!U27+'8'!U27+'9'!U27+'10'!U27+'11'!U27+'12'!U27+'13'!U27+'14'!U27+'15'!U27+'16'!U27+'17'!U27+'18'!U27+'19'!U27+'20'!U27+'21'!U27+'22'!U27+'23'!U27+'24'!U27+'25'!U27+'26'!U27+'27'!U27+'28'!U27+'29'!U27+'30'!U27+'31'!U27+'32'!U27+'33'!U27+'34'!U27+'35'!U27+'36'!U27+'37'!U27+'38'!U27+'39'!U27</f>
        <v>52.941179371800288</v>
      </c>
      <c r="E28" s="120">
        <f>'1'!W27+'2'!W27+'3'!W27+'4'!W27+'5'!W27+'6'!W27+'7'!W27+'8'!W27+'9'!W27+'10'!W27+'11'!W27+'12'!W27+'13'!W27+'14'!W27+'15'!W27+'16'!W27+'17'!W27+'18'!W27+'19'!W27+'20'!W27+'21'!W27+'22'!W27+'23'!W27+'24'!W27+'25'!W27+'26'!W27+'27'!W27+'28'!W27+'29'!W27+'30'!W27+'31'!W27+'32'!W27+'33'!W27+'34'!W27+'35'!W27+'36'!W27+'37'!W27+'38'!W27+'39'!W27</f>
        <v>8</v>
      </c>
      <c r="F28" s="172">
        <f>'1'!Y27+'2'!Y27+'3'!Y27+'4'!Y27+'5'!Y27+'6'!Y27+'7'!Y27+'8'!Y27+'9'!Y27+'10'!Y27+'11'!Y27+'12'!Y27+'13'!Y27+'14'!Y27+'15'!Y27+'16'!Y27+'17'!Y27+'18'!Y27+'19'!Y27+'20'!Y27+'21'!Y27+'22'!Y27+'23'!Y27+'24'!Y27+'25'!Y27+'26'!Y27+'27'!Y27+'28'!Y27+'29'!Y27+'30'!Y27+'31'!Y27+'32'!Y27+'33'!Y27+'34'!Y27+'35'!Y27+'36'!Y27+'37'!Y27+'38'!Y27+'39'!Y27</f>
        <v>6</v>
      </c>
      <c r="G28" s="117">
        <v>23</v>
      </c>
      <c r="O28" s="49">
        <v>301</v>
      </c>
      <c r="P28" s="430" t="s">
        <v>580</v>
      </c>
      <c r="Q28" s="429">
        <v>62895</v>
      </c>
      <c r="R28" s="429">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287.1827405577107</v>
      </c>
      <c r="D29" s="193">
        <f>'1'!U28+'2'!U28+'3'!U28+'4'!U28+'5'!U28+'6'!U28+'7'!U28+'8'!U28+'9'!U28+'10'!U28+'11'!U28+'12'!U28+'13'!U28+'14'!U28+'15'!U28+'16'!U28+'17'!U28+'18'!U28+'19'!U28+'20'!U28+'21'!U28+'22'!U28+'23'!U28+'24'!U28+'25'!U28+'26'!U28+'27'!U28+'28'!U28+'29'!U28+'30'!U28+'31'!U28+'32'!U28+'33'!U28+'34'!U28+'35'!U28+'36'!U28+'37'!U28+'38'!U28+'39'!U28</f>
        <v>98.981797706779261</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0" t="s">
        <v>565</v>
      </c>
      <c r="Q29" s="429">
        <v>2933055</v>
      </c>
      <c r="R29" s="429">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124.04936661244733</v>
      </c>
      <c r="D30" s="193">
        <f>'1'!U29+'2'!U29+'3'!U29+'4'!U29+'5'!U29+'6'!U29+'7'!U29+'8'!U29+'9'!U29+'10'!U29+'11'!U29+'12'!U29+'13'!U29+'14'!U29+'15'!U29+'16'!U29+'17'!U29+'18'!U29+'19'!U29+'20'!U29+'21'!U29+'22'!U29+'23'!U29+'24'!U29+'25'!U29+'26'!U29+'27'!U29+'28'!U29+'29'!U29+'30'!U29+'31'!U29+'32'!U29+'33'!U29+'34'!U29+'35'!U29+'36'!U29+'37'!U29+'38'!U29+'39'!U29</f>
        <v>59.868405972469468</v>
      </c>
      <c r="E30" s="120">
        <f>'1'!W29+'2'!W29+'3'!W29+'4'!W29+'5'!W29+'6'!W29+'7'!W29+'8'!W29+'9'!W29+'10'!W29+'11'!W29+'12'!W29+'13'!W29+'14'!W29+'15'!W29+'16'!W29+'17'!W29+'18'!W29+'19'!W29+'20'!W29+'21'!W29+'22'!W29+'23'!W29+'24'!W29+'25'!W29+'26'!W29+'27'!W29+'28'!W29+'29'!W29+'30'!W29+'31'!W29+'32'!W29+'33'!W29+'34'!W29+'35'!W29+'36'!W29+'37'!W29+'38'!W29+'39'!W29</f>
        <v>4</v>
      </c>
      <c r="F30" s="172">
        <f>'1'!Y29+'2'!Y29+'3'!Y29+'4'!Y29+'5'!Y29+'6'!Y29+'7'!Y29+'8'!Y29+'9'!Y29+'10'!Y29+'11'!Y29+'12'!Y29+'13'!Y29+'14'!Y29+'15'!Y29+'16'!Y29+'17'!Y29+'18'!Y29+'19'!Y29+'20'!Y29+'21'!Y29+'22'!Y29+'23'!Y29+'24'!Y29+'25'!Y29+'26'!Y29+'27'!Y29+'28'!Y29+'29'!Y29+'30'!Y29+'31'!Y29+'32'!Y29+'33'!Y29+'34'!Y29+'35'!Y29+'36'!Y29+'37'!Y29+'38'!Y29+'39'!Y29</f>
        <v>6</v>
      </c>
      <c r="G30" s="117">
        <v>25</v>
      </c>
      <c r="O30" s="49">
        <v>203</v>
      </c>
      <c r="P30" s="430" t="s">
        <v>581</v>
      </c>
      <c r="Q30" s="429">
        <v>1187637</v>
      </c>
      <c r="R30" s="429">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110.0468902670175</v>
      </c>
      <c r="D31" s="193">
        <f>'1'!U30+'2'!U30+'3'!U30+'4'!U30+'5'!U30+'6'!U30+'7'!U30+'8'!U30+'9'!U30+'10'!U30+'11'!U30+'12'!U30+'13'!U30+'14'!U30+'15'!U30+'16'!U30+'17'!U30+'18'!U30+'19'!U30+'20'!U30+'21'!U30+'22'!U30+'23'!U30+'24'!U30+'25'!U30+'26'!U30+'27'!U30+'28'!U30+'29'!U30+'30'!U30+'31'!U30+'32'!U30+'33'!U30+'34'!U30+'35'!U30+'36'!U30+'37'!U30+'38'!U30+'39'!U30</f>
        <v>71.152978946034168</v>
      </c>
      <c r="E31" s="120">
        <f>'1'!W30+'2'!W30+'3'!W30+'4'!W30+'5'!W30+'6'!W30+'7'!W30+'8'!W30+'9'!W30+'10'!W30+'11'!W30+'12'!W30+'13'!W30+'14'!W30+'15'!W30+'16'!W30+'17'!W30+'18'!W30+'19'!W30+'20'!W30+'21'!W30+'22'!W30+'23'!W30+'24'!W30+'25'!W30+'26'!W30+'27'!W30+'28'!W30+'29'!W30+'30'!W30+'31'!W30+'32'!W30+'33'!W30+'34'!W30+'35'!W30+'36'!W30+'37'!W30+'38'!W30+'39'!W30</f>
        <v>20</v>
      </c>
      <c r="F31" s="172">
        <f>'1'!Y30+'2'!Y30+'3'!Y30+'4'!Y30+'5'!Y30+'6'!Y30+'7'!Y30+'8'!Y30+'9'!Y30+'10'!Y30+'11'!Y30+'12'!Y30+'13'!Y30+'14'!Y30+'15'!Y30+'16'!Y30+'17'!Y30+'18'!Y30+'19'!Y30+'20'!Y30+'21'!Y30+'22'!Y30+'23'!Y30+'24'!Y30+'25'!Y30+'26'!Y30+'27'!Y30+'28'!Y30+'29'!Y30+'30'!Y30+'31'!Y30+'32'!Y30+'33'!Y30+'34'!Y30+'35'!Y30+'36'!Y30+'37'!Y30+'38'!Y30+'39'!Y30</f>
        <v>18</v>
      </c>
      <c r="G31" s="117">
        <v>26</v>
      </c>
      <c r="O31" s="49">
        <v>210</v>
      </c>
      <c r="P31" s="430" t="s">
        <v>582</v>
      </c>
      <c r="Q31" s="429">
        <v>868757</v>
      </c>
      <c r="R31" s="429">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143.83980301427184</v>
      </c>
      <c r="D32" s="193">
        <f>'1'!U31+'2'!U31+'3'!U31+'4'!U31+'5'!U31+'6'!U31+'7'!U31+'8'!U31+'9'!U31+'10'!U31+'11'!U31+'12'!U31+'13'!U31+'14'!U31+'15'!U31+'16'!U31+'17'!U31+'18'!U31+'19'!U31+'20'!U31+'21'!U31+'22'!U31+'23'!U31+'24'!U31+'25'!U31+'26'!U31+'27'!U31+'28'!U31+'29'!U31+'30'!U31+'31'!U31+'32'!U31+'33'!U31+'34'!U31+'35'!U31+'36'!U31+'37'!U31+'38'!U31+'39'!U31</f>
        <v>100.62267581414928</v>
      </c>
      <c r="E32" s="120">
        <f>'1'!W31+'2'!W31+'3'!W31+'4'!W31+'5'!W31+'6'!W31+'7'!W31+'8'!W31+'9'!W31+'10'!W31+'11'!W31+'12'!W31+'13'!W31+'14'!W31+'15'!W31+'16'!W31+'17'!W31+'18'!W31+'19'!W31+'20'!W31+'21'!W31+'22'!W31+'23'!W31+'24'!W31+'25'!W31+'26'!W31+'27'!W31+'28'!W31+'29'!W31+'30'!W31+'31'!W31+'32'!W31+'33'!W31+'34'!W31+'35'!W31+'36'!W31+'37'!W31+'38'!W31+'39'!W31</f>
        <v>32</v>
      </c>
      <c r="F32" s="172">
        <f>'1'!Y31+'2'!Y31+'3'!Y31+'4'!Y31+'5'!Y31+'6'!Y31+'7'!Y31+'8'!Y31+'9'!Y31+'10'!Y31+'11'!Y31+'12'!Y31+'13'!Y31+'14'!Y31+'15'!Y31+'16'!Y31+'17'!Y31+'18'!Y31+'19'!Y31+'20'!Y31+'21'!Y31+'22'!Y31+'23'!Y31+'24'!Y31+'25'!Y31+'26'!Y31+'27'!Y31+'28'!Y31+'29'!Y31+'30'!Y31+'31'!Y31+'32'!Y31+'33'!Y31+'34'!Y31+'35'!Y31+'36'!Y31+'37'!Y31+'38'!Y31+'39'!Y31</f>
        <v>21</v>
      </c>
      <c r="G32" s="117">
        <v>27</v>
      </c>
      <c r="O32" s="49">
        <v>216</v>
      </c>
      <c r="P32" s="430" t="s">
        <v>583</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143.48269250184154</v>
      </c>
      <c r="D33" s="193">
        <f>'1'!U32+'2'!U32+'3'!U32+'4'!U32+'5'!U32+'6'!U32+'7'!U32+'8'!U32+'9'!U32+'10'!U32+'11'!U32+'12'!U32+'13'!U32+'14'!U32+'15'!U32+'16'!U32+'17'!U32+'18'!U32+'19'!U32+'20'!U32+'21'!U32+'22'!U32+'23'!U32+'24'!U32+'25'!U32+'26'!U32+'27'!U32+'28'!U32+'29'!U32+'30'!U32+'31'!U32+'32'!U32+'33'!U32+'34'!U32+'35'!U32+'36'!U32+'37'!U32+'38'!U32+'39'!U32</f>
        <v>92.427334430570127</v>
      </c>
      <c r="E33" s="120">
        <f>'1'!W32+'2'!W32+'3'!W32+'4'!W32+'5'!W32+'6'!W32+'7'!W32+'8'!W32+'9'!W32+'10'!W32+'11'!W32+'12'!W32+'13'!W32+'14'!W32+'15'!W32+'16'!W32+'17'!W32+'18'!W32+'19'!W32+'20'!W32+'21'!W32+'22'!W32+'23'!W32+'24'!W32+'25'!W32+'26'!W32+'27'!W32+'28'!W32+'29'!W32+'30'!W32+'31'!W32+'32'!W32+'33'!W32+'34'!W32+'35'!W32+'36'!W32+'37'!W32+'38'!W32+'39'!W32</f>
        <v>6</v>
      </c>
      <c r="F33" s="172">
        <f>'1'!Y32+'2'!Y32+'3'!Y32+'4'!Y32+'5'!Y32+'6'!Y32+'7'!Y32+'8'!Y32+'9'!Y32+'10'!Y32+'11'!Y32+'12'!Y32+'13'!Y32+'14'!Y32+'15'!Y32+'16'!Y32+'17'!Y32+'18'!Y32+'19'!Y32+'20'!Y32+'21'!Y32+'22'!Y32+'23'!Y32+'24'!Y32+'25'!Y32+'26'!Y32+'27'!Y32+'28'!Y32+'29'!Y32+'30'!Y32+'31'!Y32+'32'!Y32+'33'!Y32+'34'!Y32+'35'!Y32+'36'!Y32+'37'!Y32+'38'!Y32+'39'!Y32</f>
        <v>5</v>
      </c>
      <c r="G33" s="117">
        <v>28</v>
      </c>
      <c r="O33" s="49">
        <v>381</v>
      </c>
      <c r="P33" s="430" t="s">
        <v>584</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221.62165459449744</v>
      </c>
      <c r="D34" s="193">
        <f>'1'!U33+'2'!U33+'3'!U33+'4'!U33+'5'!U33+'6'!U33+'7'!U33+'8'!U33+'9'!U33+'10'!U33+'11'!U33+'12'!U33+'13'!U33+'14'!U33+'15'!U33+'16'!U33+'17'!U33+'18'!U33+'19'!U33+'20'!U33+'21'!U33+'22'!U33+'23'!U33+'24'!U33+'25'!U33+'26'!U33+'27'!U33+'28'!U33+'29'!U33+'30'!U33+'31'!U33+'32'!U33+'33'!U33+'34'!U33+'35'!U33+'36'!U33+'37'!U33+'38'!U33+'39'!U33</f>
        <v>188.27661303144859</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0</v>
      </c>
      <c r="G34" s="117">
        <v>29</v>
      </c>
      <c r="O34" s="49">
        <v>382</v>
      </c>
      <c r="P34" s="430" t="s">
        <v>585</v>
      </c>
      <c r="Q34" s="429">
        <v>178102</v>
      </c>
      <c r="R34" s="429">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142.01178703290083</v>
      </c>
      <c r="D35" s="193">
        <f>'1'!U34+'2'!U34+'3'!U34+'4'!U34+'5'!U34+'6'!U34+'7'!U34+'8'!U34+'9'!U34+'10'!U34+'11'!U34+'12'!U34+'13'!U34+'14'!U34+'15'!U34+'16'!U34+'17'!U34+'18'!U34+'19'!U34+'20'!U34+'21'!U34+'22'!U34+'23'!U34+'24'!U34+'25'!U34+'26'!U34+'27'!U34+'28'!U34+'29'!U34+'30'!U34+'31'!U34+'32'!U34+'33'!U34+'34'!U34+'35'!U34+'36'!U34+'37'!U34+'38'!U34+'39'!U34</f>
        <v>99.087509529061208</v>
      </c>
      <c r="E35" s="120">
        <f>'1'!W34+'2'!W34+'3'!W34+'4'!W34+'5'!W34+'6'!W34+'7'!W34+'8'!W34+'9'!W34+'10'!W34+'11'!W34+'12'!W34+'13'!W34+'14'!W34+'15'!W34+'16'!W34+'17'!W34+'18'!W34+'19'!W34+'20'!W34+'21'!W34+'22'!W34+'23'!W34+'24'!W34+'25'!W34+'26'!W34+'27'!W34+'28'!W34+'29'!W34+'30'!W34+'31'!W34+'32'!W34+'33'!W34+'34'!W34+'35'!W34+'36'!W34+'37'!W34+'38'!W34+'39'!W34</f>
        <v>10</v>
      </c>
      <c r="F35" s="172">
        <f>'1'!Y34+'2'!Y34+'3'!Y34+'4'!Y34+'5'!Y34+'6'!Y34+'7'!Y34+'8'!Y34+'9'!Y34+'10'!Y34+'11'!Y34+'12'!Y34+'13'!Y34+'14'!Y34+'15'!Y34+'16'!Y34+'17'!Y34+'18'!Y34+'19'!Y34+'20'!Y34+'21'!Y34+'22'!Y34+'23'!Y34+'24'!Y34+'25'!Y34+'26'!Y34+'27'!Y34+'28'!Y34+'29'!Y34+'30'!Y34+'31'!Y34+'32'!Y34+'33'!Y34+'34'!Y34+'35'!Y34+'36'!Y34+'37'!Y34+'38'!Y34+'39'!Y34</f>
        <v>9</v>
      </c>
      <c r="G35" s="117">
        <v>30</v>
      </c>
      <c r="O35" s="49"/>
      <c r="P35" s="430" t="s">
        <v>566</v>
      </c>
      <c r="Q35" s="429">
        <v>1278601</v>
      </c>
      <c r="R35" s="429">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104.51105411992096</v>
      </c>
      <c r="D36" s="193">
        <f>'1'!U35+'2'!U35+'3'!U35+'4'!U35+'5'!U35+'6'!U35+'7'!U35+'8'!U35+'9'!U35+'10'!U35+'11'!U35+'12'!U35+'13'!U35+'14'!U35+'15'!U35+'16'!U35+'17'!U35+'18'!U35+'19'!U35+'20'!U35+'21'!U35+'22'!U35+'23'!U35+'24'!U35+'25'!U35+'26'!U35+'27'!U35+'28'!U35+'29'!U35+'30'!U35+'31'!U35+'32'!U35+'33'!U35+'34'!U35+'35'!U35+'36'!U35+'37'!U35+'38'!U35+'39'!U35</f>
        <v>51.833884829783266</v>
      </c>
      <c r="E36" s="120">
        <f>'1'!W35+'2'!W35+'3'!W35+'4'!W35+'5'!W35+'6'!W35+'7'!W35+'8'!W35+'9'!W35+'10'!W35+'11'!W35+'12'!W35+'13'!W35+'14'!W35+'15'!W35+'16'!W35+'17'!W35+'18'!W35+'19'!W35+'20'!W35+'21'!W35+'22'!W35+'23'!W35+'24'!W35+'25'!W35+'26'!W35+'27'!W35+'28'!W35+'29'!W35+'30'!W35+'31'!W35+'32'!W35+'33'!W35+'34'!W35+'35'!W35+'36'!W35+'37'!W35+'38'!W35+'39'!W35</f>
        <v>32</v>
      </c>
      <c r="F36" s="172">
        <f>'1'!Y35+'2'!Y35+'3'!Y35+'4'!Y35+'5'!Y35+'6'!Y35+'7'!Y35+'8'!Y35+'9'!Y35+'10'!Y35+'11'!Y35+'12'!Y35+'13'!Y35+'14'!Y35+'15'!Y35+'16'!Y35+'17'!Y35+'18'!Y35+'19'!Y35+'20'!Y35+'21'!Y35+'22'!Y35+'23'!Y35+'24'!Y35+'25'!Y35+'26'!Y35+'27'!Y35+'28'!Y35+'29'!Y35+'30'!Y35+'31'!Y35+'32'!Y35+'33'!Y35+'34'!Y35+'35'!Y35+'36'!Y35+'37'!Y35+'38'!Y35+'39'!Y35</f>
        <v>38</v>
      </c>
      <c r="G36" s="117">
        <v>31</v>
      </c>
      <c r="O36" s="49">
        <v>213</v>
      </c>
      <c r="P36" s="430" t="s">
        <v>586</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122.88661158490979</v>
      </c>
      <c r="D37" s="193">
        <f>'1'!U36+'2'!U36+'3'!U36+'4'!U36+'5'!U36+'6'!U36+'7'!U36+'8'!U36+'9'!U36+'10'!U36+'11'!U36+'12'!U36+'13'!U36+'14'!U36+'15'!U36+'16'!U36+'17'!U36+'18'!U36+'19'!U36+'20'!U36+'21'!U36+'22'!U36+'23'!U36+'24'!U36+'25'!U36+'26'!U36+'27'!U36+'28'!U36+'29'!U36+'30'!U36+'31'!U36+'32'!U36+'33'!U36+'34'!U36+'35'!U36+'36'!U36+'37'!U36+'38'!U36+'39'!U36</f>
        <v>86.198828471641903</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8</v>
      </c>
      <c r="G37" s="117">
        <v>32</v>
      </c>
      <c r="O37" s="49">
        <v>215</v>
      </c>
      <c r="P37" s="430" t="s">
        <v>587</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113.35454803808797</v>
      </c>
      <c r="D38" s="193">
        <f>'1'!U37+'2'!U37+'3'!U37+'4'!U37+'5'!U37+'6'!U37+'7'!U37+'8'!U37+'9'!U37+'10'!U37+'11'!U37+'12'!U37+'13'!U37+'14'!U37+'15'!U37+'16'!U37+'17'!U37+'18'!U37+'19'!U37+'20'!U37+'21'!U37+'22'!U37+'23'!U37+'24'!U37+'25'!U37+'26'!U37+'27'!U37+'28'!U37+'29'!U37+'30'!U37+'31'!U37+'32'!U37+'33'!U37+'34'!U37+'35'!U37+'36'!U37+'37'!U37+'38'!U37+'39'!U37</f>
        <v>83.849528695718533</v>
      </c>
      <c r="E38" s="120">
        <f>'1'!W37+'2'!W37+'3'!W37+'4'!W37+'5'!W37+'6'!W37+'7'!W37+'8'!W37+'9'!W37+'10'!W37+'11'!W37+'12'!W37+'13'!W37+'14'!W37+'15'!W37+'16'!W37+'17'!W37+'18'!W37+'19'!W37+'20'!W37+'21'!W37+'22'!W37+'23'!W37+'24'!W37+'25'!W37+'26'!W37+'27'!W37+'28'!W37+'29'!W37+'30'!W37+'31'!W37+'32'!W37+'33'!W37+'34'!W37+'35'!W37+'36'!W37+'37'!W37+'38'!W37+'39'!W37</f>
        <v>7</v>
      </c>
      <c r="F38" s="172">
        <f>'1'!Y37+'2'!Y37+'3'!Y37+'4'!Y37+'5'!Y37+'6'!Y37+'7'!Y37+'8'!Y37+'9'!Y37+'10'!Y37+'11'!Y37+'12'!Y37+'13'!Y37+'14'!Y37+'15'!Y37+'16'!Y37+'17'!Y37+'18'!Y37+'19'!Y37+'20'!Y37+'21'!Y37+'22'!Y37+'23'!Y37+'24'!Y37+'25'!Y37+'26'!Y37+'27'!Y37+'28'!Y37+'29'!Y37+'30'!Y37+'31'!Y37+'32'!Y37+'33'!Y37+'34'!Y37+'35'!Y37+'36'!Y37+'37'!Y37+'38'!Y37+'39'!Y37</f>
        <v>4</v>
      </c>
      <c r="G38" s="117">
        <v>33</v>
      </c>
      <c r="O38" s="49">
        <v>218</v>
      </c>
      <c r="P38" s="430" t="s">
        <v>588</v>
      </c>
      <c r="Q38" s="429">
        <v>258553</v>
      </c>
      <c r="R38" s="429">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126.72722790580904</v>
      </c>
      <c r="D39" s="193">
        <f>'1'!U38+'2'!U38+'3'!U38+'4'!U38+'5'!U38+'6'!U38+'7'!U38+'8'!U38+'9'!U38+'10'!U38+'11'!U38+'12'!U38+'13'!U38+'14'!U38+'15'!U38+'16'!U38+'17'!U38+'18'!U38+'19'!U38+'20'!U38+'21'!U38+'22'!U38+'23'!U38+'24'!U38+'25'!U38+'26'!U38+'27'!U38+'28'!U38+'29'!U38+'30'!U38+'31'!U38+'32'!U38+'33'!U38+'34'!U38+'35'!U38+'36'!U38+'37'!U38+'38'!U38+'39'!U38</f>
        <v>70.252342254755945</v>
      </c>
      <c r="E39" s="120">
        <f>'1'!W38+'2'!W38+'3'!W38+'4'!W38+'5'!W38+'6'!W38+'7'!W38+'8'!W38+'9'!W38+'10'!W38+'11'!W38+'12'!W38+'13'!W38+'14'!W38+'15'!W38+'16'!W38+'17'!W38+'18'!W38+'19'!W38+'20'!W38+'21'!W38+'22'!W38+'23'!W38+'24'!W38+'25'!W38+'26'!W38+'27'!W38+'28'!W38+'29'!W38+'30'!W38+'31'!W38+'32'!W38+'33'!W38+'34'!W38+'35'!W38+'36'!W38+'37'!W38+'38'!W38+'39'!W38</f>
        <v>16</v>
      </c>
      <c r="F39" s="172">
        <f>'1'!Y38+'2'!Y38+'3'!Y38+'4'!Y38+'5'!Y38+'6'!Y38+'7'!Y38+'8'!Y38+'9'!Y38+'10'!Y38+'11'!Y38+'12'!Y38+'13'!Y38+'14'!Y38+'15'!Y38+'16'!Y38+'17'!Y38+'18'!Y38+'19'!Y38+'20'!Y38+'21'!Y38+'22'!Y38+'23'!Y38+'24'!Y38+'25'!Y38+'26'!Y38+'27'!Y38+'28'!Y38+'29'!Y38+'30'!Y38+'31'!Y38+'32'!Y38+'33'!Y38+'34'!Y38+'35'!Y38+'36'!Y38+'37'!Y38+'38'!Y38+'39'!Y38</f>
        <v>15</v>
      </c>
      <c r="G39" s="117">
        <v>34</v>
      </c>
      <c r="O39" s="49">
        <v>220</v>
      </c>
      <c r="P39" s="430" t="s">
        <v>589</v>
      </c>
      <c r="Q39" s="429">
        <v>236199</v>
      </c>
      <c r="R39" s="429">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105.6102290233099</v>
      </c>
      <c r="D40" s="193">
        <f>'1'!U39+'2'!U39+'3'!U39+'4'!U39+'5'!U39+'6'!U39+'7'!U39+'8'!U39+'9'!U39+'10'!U39+'11'!U39+'12'!U39+'13'!U39+'14'!U39+'15'!U39+'16'!U39+'17'!U39+'18'!U39+'19'!U39+'20'!U39+'21'!U39+'22'!U39+'23'!U39+'24'!U39+'25'!U39+'26'!U39+'27'!U39+'28'!U39+'29'!U39+'30'!U39+'31'!U39+'32'!U39+'33'!U39+'34'!U39+'35'!U39+'36'!U39+'37'!U39+'38'!U39+'39'!U39</f>
        <v>58.951077958379635</v>
      </c>
      <c r="E40" s="120">
        <f>'1'!W39+'2'!W39+'3'!W39+'4'!W39+'5'!W39+'6'!W39+'7'!W39+'8'!W39+'9'!W39+'10'!W39+'11'!W39+'12'!W39+'13'!W39+'14'!W39+'15'!W39+'16'!W39+'17'!W39+'18'!W39+'19'!W39+'20'!W39+'21'!W39+'22'!W39+'23'!W39+'24'!W39+'25'!W39+'26'!W39+'27'!W39+'28'!W39+'29'!W39+'30'!W39+'31'!W39+'32'!W39+'33'!W39+'34'!W39+'35'!W39+'36'!W39+'37'!W39+'38'!W39+'39'!W39</f>
        <v>21</v>
      </c>
      <c r="F40" s="172">
        <f>'1'!Y39+'2'!Y39+'3'!Y39+'4'!Y39+'5'!Y39+'6'!Y39+'7'!Y39+'8'!Y39+'9'!Y39+'10'!Y39+'11'!Y39+'12'!Y39+'13'!Y39+'14'!Y39+'15'!Y39+'16'!Y39+'17'!Y39+'18'!Y39+'19'!Y39+'20'!Y39+'21'!Y39+'22'!Y39+'23'!Y39+'24'!Y39+'25'!Y39+'26'!Y39+'27'!Y39+'28'!Y39+'29'!Y39+'30'!Y39+'31'!Y39+'32'!Y39+'33'!Y39+'34'!Y39+'35'!Y39+'36'!Y39+'37'!Y39+'38'!Y39+'39'!Y39</f>
        <v>15</v>
      </c>
      <c r="G40" s="117">
        <v>35</v>
      </c>
      <c r="O40" s="49">
        <v>228</v>
      </c>
      <c r="P40" s="430" t="s">
        <v>519</v>
      </c>
      <c r="Q40" s="429">
        <v>278667</v>
      </c>
      <c r="R40" s="429">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304.19663291633697</v>
      </c>
      <c r="D41" s="193">
        <f>'1'!U40+'2'!U40+'3'!U40+'4'!U40+'5'!U40+'6'!U40+'7'!U40+'8'!U40+'9'!U40+'10'!U40+'11'!U40+'12'!U40+'13'!U40+'14'!U40+'15'!U40+'16'!U40+'17'!U40+'18'!U40+'19'!U40+'20'!U40+'21'!U40+'22'!U40+'23'!U40+'24'!U40+'25'!U40+'26'!U40+'27'!U40+'28'!U40+'29'!U40+'30'!U40+'31'!U40+'32'!U40+'33'!U40+'34'!U40+'35'!U40+'36'!U40+'37'!U40+'38'!U40+'39'!U40</f>
        <v>207.52171299690409</v>
      </c>
      <c r="E41" s="120">
        <f>'1'!W40+'2'!W40+'3'!W40+'4'!W40+'5'!W40+'6'!W40+'7'!W40+'8'!W40+'9'!W40+'10'!W40+'11'!W40+'12'!W40+'13'!W40+'14'!W40+'15'!W40+'16'!W40+'17'!W40+'18'!W40+'19'!W40+'20'!W40+'21'!W40+'22'!W40+'23'!W40+'24'!W40+'25'!W40+'26'!W40+'27'!W40+'28'!W40+'29'!W40+'30'!W40+'31'!W40+'32'!W40+'33'!W40+'34'!W40+'35'!W40+'36'!W40+'37'!W40+'38'!W40+'39'!W40</f>
        <v>48</v>
      </c>
      <c r="F41" s="172">
        <f>'1'!Y40+'2'!Y40+'3'!Y40+'4'!Y40+'5'!Y40+'6'!Y40+'7'!Y40+'8'!Y40+'9'!Y40+'10'!Y40+'11'!Y40+'12'!Y40+'13'!Y40+'14'!Y40+'15'!Y40+'16'!Y40+'17'!Y40+'18'!Y40+'19'!Y40+'20'!Y40+'21'!Y40+'22'!Y40+'23'!Y40+'24'!Y40+'25'!Y40+'26'!Y40+'27'!Y40+'28'!Y40+'29'!Y40+'30'!Y40+'31'!Y40+'32'!Y40+'33'!Y40+'34'!Y40+'35'!Y40+'36'!Y40+'37'!Y40+'38'!Y40+'39'!Y40</f>
        <v>39</v>
      </c>
      <c r="G41" s="117">
        <v>36</v>
      </c>
      <c r="O41" s="49">
        <v>365</v>
      </c>
      <c r="P41" s="430" t="s">
        <v>522</v>
      </c>
      <c r="Q41" s="429">
        <v>63889</v>
      </c>
      <c r="R41" s="429">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130.39419758303978</v>
      </c>
      <c r="D42" s="193">
        <f>'1'!U41+'2'!U41+'3'!U41+'4'!U41+'5'!U41+'6'!U41+'7'!U41+'8'!U41+'9'!U41+'10'!U41+'11'!U41+'12'!U41+'13'!U41+'14'!U41+'15'!U41+'16'!U41+'17'!U41+'18'!U41+'19'!U41+'20'!U41+'21'!U41+'22'!U41+'23'!U41+'24'!U41+'25'!U41+'26'!U41+'27'!U41+'28'!U41+'29'!U41+'30'!U41+'31'!U41+'32'!U41+'33'!U41+'34'!U41+'35'!U41+'36'!U41+'37'!U41+'38'!U41+'39'!U41</f>
        <v>61.5896927157766</v>
      </c>
      <c r="E42" s="120">
        <f>'1'!W41+'2'!W41+'3'!W41+'4'!W41+'5'!W41+'6'!W41+'7'!W41+'8'!W41+'9'!W41+'10'!W41+'11'!W41+'12'!W41+'13'!W41+'14'!W41+'15'!W41+'16'!W41+'17'!W41+'18'!W41+'19'!W41+'20'!W41+'21'!W41+'22'!W41+'23'!W41+'24'!W41+'25'!W41+'26'!W41+'27'!W41+'28'!W41+'29'!W41+'30'!W41+'31'!W41+'32'!W41+'33'!W41+'34'!W41+'35'!W41+'36'!W41+'37'!W41+'38'!W41+'39'!W41</f>
        <v>23</v>
      </c>
      <c r="F42" s="172">
        <f>'1'!Y41+'2'!Y41+'3'!Y41+'4'!Y41+'5'!Y41+'6'!Y41+'7'!Y41+'8'!Y41+'9'!Y41+'10'!Y41+'11'!Y41+'12'!Y41+'13'!Y41+'14'!Y41+'15'!Y41+'16'!Y41+'17'!Y41+'18'!Y41+'19'!Y41+'20'!Y41+'21'!Y41+'22'!Y41+'23'!Y41+'24'!Y41+'25'!Y41+'26'!Y41+'27'!Y41+'28'!Y41+'29'!Y41+'30'!Y41+'31'!Y41+'32'!Y41+'33'!Y41+'34'!Y41+'35'!Y41+'36'!Y41+'37'!Y41+'38'!Y41+'39'!Y41</f>
        <v>15</v>
      </c>
      <c r="G42" s="117">
        <v>37</v>
      </c>
      <c r="O42" s="49"/>
      <c r="P42" s="430" t="s">
        <v>590</v>
      </c>
      <c r="Q42" s="429">
        <v>2700326</v>
      </c>
      <c r="R42" s="429">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110.22823092910657</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493</v>
      </c>
      <c r="Q43" s="429">
        <v>2444385</v>
      </c>
      <c r="R43" s="429">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108.26912340349614</v>
      </c>
      <c r="D44" s="193">
        <f>'1'!U43+'2'!U43+'3'!U43+'4'!U43+'5'!U43+'6'!U43+'7'!U43+'8'!U43+'9'!U43+'10'!U43+'11'!U43+'12'!U43+'13'!U43+'14'!U43+'15'!U43+'16'!U43+'17'!U43+'18'!U43+'19'!U43+'20'!U43+'21'!U43+'22'!U43+'23'!U43+'24'!U43+'25'!U43+'26'!U43+'27'!U43+'28'!U43+'29'!U43+'30'!U43+'31'!U43+'32'!U43+'33'!U43+'34'!U43+'35'!U43+'36'!U43+'37'!U43+'38'!U43+'39'!U43</f>
        <v>33.963021430959351</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1</v>
      </c>
      <c r="G44" s="117">
        <v>39</v>
      </c>
      <c r="O44" s="49">
        <v>442</v>
      </c>
      <c r="P44" s="430" t="s">
        <v>591</v>
      </c>
      <c r="Q44" s="429">
        <v>38269</v>
      </c>
      <c r="R44" s="429">
        <v>35368</v>
      </c>
    </row>
    <row r="45" spans="1:18" x14ac:dyDescent="0.2">
      <c r="A45" s="106"/>
      <c r="B45" s="94" t="s">
        <v>83</v>
      </c>
      <c r="C45" s="206">
        <f>SUM(C6:C44)</f>
        <v>4871.1454379367933</v>
      </c>
      <c r="D45" s="207">
        <f>SUM(D6:D44)</f>
        <v>2333.1861074412091</v>
      </c>
      <c r="E45" s="204">
        <f>SUM(E6:E44)</f>
        <v>401</v>
      </c>
      <c r="F45" s="205">
        <f>SUM(F6:F44)</f>
        <v>328</v>
      </c>
      <c r="G45" s="118"/>
      <c r="O45" s="49">
        <v>443</v>
      </c>
      <c r="P45" s="430" t="s">
        <v>592</v>
      </c>
      <c r="Q45" s="429">
        <v>183066</v>
      </c>
      <c r="R45" s="429">
        <v>173284</v>
      </c>
    </row>
    <row r="46" spans="1:18" x14ac:dyDescent="0.2">
      <c r="A46" s="398" t="str">
        <f>取引基本表!$E$1</f>
        <v>2015年高砂市産業連関表</v>
      </c>
      <c r="B46" s="400"/>
      <c r="C46" s="48"/>
      <c r="D46" s="48"/>
      <c r="E46" s="48"/>
      <c r="F46" s="48"/>
      <c r="G46" s="48"/>
      <c r="O46" s="49">
        <v>446</v>
      </c>
      <c r="P46" s="430" t="s">
        <v>527</v>
      </c>
      <c r="Q46" s="429">
        <v>34606</v>
      </c>
      <c r="R46" s="429">
        <v>34440</v>
      </c>
    </row>
    <row r="47" spans="1:18" x14ac:dyDescent="0.2">
      <c r="C47" s="208"/>
      <c r="D47" s="208"/>
      <c r="E47" s="208"/>
      <c r="F47" s="208"/>
      <c r="G47" s="48"/>
      <c r="O47" s="49"/>
      <c r="P47" s="430" t="s">
        <v>568</v>
      </c>
      <c r="Q47" s="429">
        <v>1115874</v>
      </c>
      <c r="R47" s="429">
        <v>1131429</v>
      </c>
    </row>
    <row r="48" spans="1:18" x14ac:dyDescent="0.2">
      <c r="C48" s="48"/>
      <c r="D48" s="48"/>
      <c r="E48" s="48"/>
      <c r="F48" s="48"/>
      <c r="G48" s="48"/>
      <c r="O48" s="49">
        <v>208</v>
      </c>
      <c r="P48" s="430" t="s">
        <v>593</v>
      </c>
      <c r="Q48" s="429">
        <v>178175</v>
      </c>
      <c r="R48" s="429">
        <v>205903</v>
      </c>
    </row>
    <row r="49" spans="3:18" x14ac:dyDescent="0.2">
      <c r="C49" s="48"/>
      <c r="D49" s="48"/>
      <c r="E49" s="48"/>
      <c r="F49" s="48"/>
      <c r="G49" s="48"/>
      <c r="O49" s="49">
        <v>212</v>
      </c>
      <c r="P49" s="430" t="s">
        <v>594</v>
      </c>
      <c r="Q49" s="429">
        <v>264770</v>
      </c>
      <c r="R49" s="429">
        <v>271944</v>
      </c>
    </row>
    <row r="50" spans="3:18" x14ac:dyDescent="0.2">
      <c r="O50" s="49">
        <v>227</v>
      </c>
      <c r="P50" s="430" t="s">
        <v>518</v>
      </c>
      <c r="Q50" s="429">
        <v>120665</v>
      </c>
      <c r="R50" s="429">
        <v>111832</v>
      </c>
    </row>
    <row r="51" spans="3:18" x14ac:dyDescent="0.2">
      <c r="O51" s="49">
        <v>229</v>
      </c>
      <c r="P51" s="430" t="s">
        <v>520</v>
      </c>
      <c r="Q51" s="429">
        <v>348616</v>
      </c>
      <c r="R51" s="429">
        <v>341914</v>
      </c>
    </row>
    <row r="52" spans="3:18" x14ac:dyDescent="0.2">
      <c r="O52" s="49">
        <v>464</v>
      </c>
      <c r="P52" s="430" t="s">
        <v>595</v>
      </c>
      <c r="Q52" s="429">
        <v>93387</v>
      </c>
      <c r="R52" s="429">
        <v>97242</v>
      </c>
    </row>
    <row r="53" spans="3:18" x14ac:dyDescent="0.2">
      <c r="O53" s="49">
        <v>481</v>
      </c>
      <c r="P53" s="430" t="s">
        <v>596</v>
      </c>
      <c r="Q53" s="429">
        <v>50484</v>
      </c>
      <c r="R53" s="429">
        <v>48645</v>
      </c>
    </row>
    <row r="54" spans="3:18" x14ac:dyDescent="0.2">
      <c r="O54" s="49">
        <v>501</v>
      </c>
      <c r="P54" s="430" t="s">
        <v>597</v>
      </c>
      <c r="Q54" s="429">
        <v>59777</v>
      </c>
      <c r="R54" s="429">
        <v>53949</v>
      </c>
    </row>
    <row r="55" spans="3:18" x14ac:dyDescent="0.2">
      <c r="O55" s="49"/>
      <c r="P55" s="430" t="s">
        <v>569</v>
      </c>
      <c r="Q55" s="429">
        <v>672561</v>
      </c>
      <c r="R55" s="429">
        <v>686870</v>
      </c>
    </row>
    <row r="56" spans="3:18" x14ac:dyDescent="0.2">
      <c r="O56" s="49">
        <v>209</v>
      </c>
      <c r="P56" s="430" t="s">
        <v>598</v>
      </c>
      <c r="Q56" s="429">
        <v>314928</v>
      </c>
      <c r="R56" s="429">
        <v>299944</v>
      </c>
    </row>
    <row r="57" spans="3:18" x14ac:dyDescent="0.2">
      <c r="O57" s="49">
        <v>222</v>
      </c>
      <c r="P57" s="430" t="s">
        <v>599</v>
      </c>
      <c r="Q57" s="429">
        <v>83428</v>
      </c>
      <c r="R57" s="429">
        <v>79818</v>
      </c>
    </row>
    <row r="58" spans="3:18" x14ac:dyDescent="0.2">
      <c r="O58" s="49">
        <v>225</v>
      </c>
      <c r="P58" s="430" t="s">
        <v>600</v>
      </c>
      <c r="Q58" s="429">
        <v>171979</v>
      </c>
      <c r="R58" s="429">
        <v>211181</v>
      </c>
    </row>
    <row r="59" spans="3:18" x14ac:dyDescent="0.2">
      <c r="O59" s="49">
        <v>585</v>
      </c>
      <c r="P59" s="430" t="s">
        <v>531</v>
      </c>
      <c r="Q59" s="429">
        <v>56592</v>
      </c>
      <c r="R59" s="429">
        <v>53759</v>
      </c>
    </row>
    <row r="60" spans="3:18" x14ac:dyDescent="0.2">
      <c r="O60" s="49">
        <v>586</v>
      </c>
      <c r="P60" s="430" t="s">
        <v>601</v>
      </c>
      <c r="Q60" s="429">
        <v>45634</v>
      </c>
      <c r="R60" s="429">
        <v>42168</v>
      </c>
    </row>
    <row r="61" spans="3:18" x14ac:dyDescent="0.2">
      <c r="O61" s="49"/>
      <c r="P61" s="430" t="s">
        <v>570</v>
      </c>
      <c r="Q61" s="429">
        <v>474157</v>
      </c>
      <c r="R61" s="429">
        <v>451615</v>
      </c>
    </row>
    <row r="62" spans="3:18" x14ac:dyDescent="0.2">
      <c r="O62" s="49">
        <v>221</v>
      </c>
      <c r="P62" s="430" t="s">
        <v>602</v>
      </c>
      <c r="Q62" s="429">
        <v>216783</v>
      </c>
      <c r="R62" s="429">
        <v>209488</v>
      </c>
    </row>
    <row r="63" spans="3:18" x14ac:dyDescent="0.2">
      <c r="O63" s="49">
        <v>223</v>
      </c>
      <c r="P63" s="430" t="s">
        <v>603</v>
      </c>
      <c r="Q63" s="429">
        <v>257374</v>
      </c>
      <c r="R63" s="429">
        <v>242127</v>
      </c>
    </row>
    <row r="64" spans="3:18" x14ac:dyDescent="0.2">
      <c r="O64" s="49"/>
      <c r="P64" s="430" t="s">
        <v>571</v>
      </c>
      <c r="Q64" s="429">
        <v>469330</v>
      </c>
      <c r="R64" s="429">
        <v>445310</v>
      </c>
    </row>
    <row r="65" spans="15:18" x14ac:dyDescent="0.2">
      <c r="O65" s="49">
        <v>205</v>
      </c>
      <c r="P65" s="430" t="s">
        <v>604</v>
      </c>
      <c r="Q65" s="429">
        <v>160450</v>
      </c>
      <c r="R65" s="429">
        <v>151566</v>
      </c>
    </row>
    <row r="66" spans="15:18" x14ac:dyDescent="0.2">
      <c r="O66" s="49">
        <v>224</v>
      </c>
      <c r="P66" s="430" t="s">
        <v>515</v>
      </c>
      <c r="Q66" s="429">
        <v>161691</v>
      </c>
      <c r="R66" s="429">
        <v>152961</v>
      </c>
    </row>
    <row r="67" spans="15:18" x14ac:dyDescent="0.2">
      <c r="O67" s="439">
        <v>226</v>
      </c>
      <c r="P67" s="440" t="s">
        <v>605</v>
      </c>
      <c r="Q67" s="432">
        <v>147189</v>
      </c>
      <c r="R67" s="432">
        <v>140783</v>
      </c>
    </row>
    <row r="68" spans="15:18" x14ac:dyDescent="0.2">
      <c r="O68" t="s">
        <v>610</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287</v>
      </c>
      <c r="S2" s="3" t="s">
        <v>153</v>
      </c>
      <c r="U2" s="64" t="s">
        <v>210</v>
      </c>
      <c r="W2" s="3" t="s">
        <v>130</v>
      </c>
      <c r="Y2" s="3" t="s">
        <v>154</v>
      </c>
    </row>
    <row r="3" spans="1:25" ht="44" x14ac:dyDescent="0.2">
      <c r="B3" s="65"/>
      <c r="C3" s="66" t="s">
        <v>228</v>
      </c>
      <c r="D3" s="66" t="s">
        <v>229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1.2703197330175442E-2</v>
      </c>
      <c r="G5" s="110">
        <f t="shared" ref="G5:G38" si="0">E5*F5</f>
        <v>0</v>
      </c>
      <c r="H5" s="110">
        <f t="array" ref="H5:H43">MMULT(逆行列係数!C5:AO43,'36'!G5:G43)</f>
        <v>2.6095650297114267E-5</v>
      </c>
      <c r="I5" s="110">
        <f t="shared" ref="I5:I38" si="1">C5+H5</f>
        <v>2.6095650297114267E-5</v>
      </c>
      <c r="J5" s="85">
        <f>分析係数表!G8</f>
        <v>0.12096774193548387</v>
      </c>
      <c r="K5" s="111">
        <f t="shared" ref="K5:K38" si="2">I5*J5</f>
        <v>3.1567318907799518E-6</v>
      </c>
      <c r="L5" s="79" t="s">
        <v>178</v>
      </c>
      <c r="M5" s="80" t="s">
        <v>178</v>
      </c>
      <c r="N5" s="81">
        <f>分析係数表!H8</f>
        <v>1.0105366169207868E-2</v>
      </c>
      <c r="O5" s="82">
        <f t="shared" ref="O5:O43" si="3">$M$44*N5</f>
        <v>0.30862252731190576</v>
      </c>
      <c r="P5" s="76">
        <f>分析係数表!C8</f>
        <v>1.2703197330175442E-2</v>
      </c>
      <c r="Q5" s="82">
        <f t="shared" ref="Q5:Q38" si="4">O5*P5</f>
        <v>3.9204928649805987E-3</v>
      </c>
      <c r="R5" s="83">
        <f t="array" ref="R5:R43">MMULT(逆行列係数!C5:AO43,'36'!Q5:Q43)</f>
        <v>4.9970152304384102E-3</v>
      </c>
      <c r="S5" s="84">
        <f t="shared" ref="S5:S38" si="5">I5+R5</f>
        <v>5.0231108807355243E-3</v>
      </c>
      <c r="T5" s="85">
        <f>分析係数表!F8</f>
        <v>0.45967741935483869</v>
      </c>
      <c r="U5" s="86">
        <f t="shared" ref="U5:U38" si="6">S5*T5</f>
        <v>2.3090106467897166E-3</v>
      </c>
      <c r="V5" s="87">
        <f>分析係数表!D8</f>
        <v>0.86693548387096775</v>
      </c>
      <c r="W5" s="167">
        <f t="shared" ref="W5:W38" si="7">ROUND(S5*V5,0)</f>
        <v>0</v>
      </c>
      <c r="X5" s="76">
        <f>分析係数表!E8</f>
        <v>0.59677419354838712</v>
      </c>
      <c r="Y5" s="166">
        <f t="shared" ref="Y5:Y38" si="8">ROUND(S5*X5,0)</f>
        <v>0</v>
      </c>
    </row>
    <row r="6" spans="1:25" x14ac:dyDescent="0.2">
      <c r="A6" s="6" t="s">
        <v>220</v>
      </c>
      <c r="B6" s="5" t="s">
        <v>266</v>
      </c>
      <c r="C6" s="90"/>
      <c r="D6" s="107">
        <f>投入係数表!AL6</f>
        <v>0</v>
      </c>
      <c r="E6" s="110">
        <f t="shared" ref="E6:E43" si="9">$C$40*D6</f>
        <v>0</v>
      </c>
      <c r="F6" s="85">
        <f>分析係数表!C9</f>
        <v>3.6231884057971064E-2</v>
      </c>
      <c r="G6" s="110">
        <f t="shared" si="0"/>
        <v>0</v>
      </c>
      <c r="H6" s="110">
        <v>9.0531091508844858E-5</v>
      </c>
      <c r="I6" s="110">
        <f t="shared" si="1"/>
        <v>9.0531091508844858E-5</v>
      </c>
      <c r="J6" s="85">
        <f>分析係数表!G9</f>
        <v>0.3125</v>
      </c>
      <c r="K6" s="111">
        <f t="shared" si="2"/>
        <v>2.8290966096514018E-5</v>
      </c>
      <c r="L6" s="79"/>
      <c r="M6" s="80"/>
      <c r="N6" s="81">
        <f>分析係数表!H9</f>
        <v>5.3491679763143819E-4</v>
      </c>
      <c r="O6" s="82">
        <f t="shared" si="3"/>
        <v>1.6336604851553485E-2</v>
      </c>
      <c r="P6" s="76">
        <f>分析係数表!C9</f>
        <v>3.6231884057971064E-2</v>
      </c>
      <c r="Q6" s="82">
        <f t="shared" si="4"/>
        <v>5.919059728823735E-4</v>
      </c>
      <c r="R6" s="83">
        <v>6.7938627581933333E-4</v>
      </c>
      <c r="S6" s="84">
        <f t="shared" si="5"/>
        <v>7.6991736732817825E-4</v>
      </c>
      <c r="T6" s="85">
        <f>分析係数表!F9</f>
        <v>0.8125</v>
      </c>
      <c r="U6" s="86">
        <f t="shared" si="6"/>
        <v>6.2555786095414478E-4</v>
      </c>
      <c r="V6" s="87">
        <f>分析係数表!D9</f>
        <v>0</v>
      </c>
      <c r="W6" s="167">
        <f t="shared" si="7"/>
        <v>0</v>
      </c>
      <c r="X6" s="76">
        <f>分析係数表!E9</f>
        <v>0</v>
      </c>
      <c r="Y6" s="166">
        <f t="shared" si="8"/>
        <v>0</v>
      </c>
    </row>
    <row r="7" spans="1:25" x14ac:dyDescent="0.2">
      <c r="A7" s="6" t="s">
        <v>221</v>
      </c>
      <c r="B7" s="5" t="s">
        <v>267</v>
      </c>
      <c r="C7" s="90"/>
      <c r="D7" s="107">
        <f>投入係数表!AL7</f>
        <v>0</v>
      </c>
      <c r="E7" s="110">
        <f t="shared" si="9"/>
        <v>0</v>
      </c>
      <c r="F7" s="85">
        <f>分析係数表!C10</f>
        <v>0.26183431952662717</v>
      </c>
      <c r="G7" s="110">
        <f t="shared" si="0"/>
        <v>0</v>
      </c>
      <c r="H7" s="110">
        <v>1.3580152486209325E-4</v>
      </c>
      <c r="I7" s="110">
        <f t="shared" si="1"/>
        <v>1.3580152486209325E-4</v>
      </c>
      <c r="J7" s="85">
        <f>分析係数表!G10</f>
        <v>0.17889908256880735</v>
      </c>
      <c r="K7" s="111">
        <f t="shared" si="2"/>
        <v>2.4294768209273563E-5</v>
      </c>
      <c r="L7" s="79"/>
      <c r="M7" s="80"/>
      <c r="N7" s="81">
        <f>分析係数表!H10</f>
        <v>1.0159272513155222E-3</v>
      </c>
      <c r="O7" s="82">
        <f t="shared" si="3"/>
        <v>3.102688518318298E-2</v>
      </c>
      <c r="P7" s="76">
        <f>分析係数表!C10</f>
        <v>0.26183431952662717</v>
      </c>
      <c r="Q7" s="82">
        <f t="shared" si="4"/>
        <v>8.123903368969506E-3</v>
      </c>
      <c r="R7" s="83">
        <v>1.2183702535908961E-2</v>
      </c>
      <c r="S7" s="84">
        <f t="shared" si="5"/>
        <v>1.2319504060771053E-2</v>
      </c>
      <c r="T7" s="85">
        <f>分析係数表!F10</f>
        <v>0.51834862385321101</v>
      </c>
      <c r="U7" s="86">
        <f t="shared" si="6"/>
        <v>6.3857979764547204E-3</v>
      </c>
      <c r="V7" s="87">
        <f>分析係数表!D10</f>
        <v>0.10550458715596331</v>
      </c>
      <c r="W7" s="167">
        <f t="shared" si="7"/>
        <v>0</v>
      </c>
      <c r="X7" s="76">
        <f>分析係数表!E10</f>
        <v>4.1284403669724773E-2</v>
      </c>
      <c r="Y7" s="166">
        <f t="shared" si="8"/>
        <v>0</v>
      </c>
    </row>
    <row r="8" spans="1:25" x14ac:dyDescent="0.2">
      <c r="A8" s="6" t="s">
        <v>222</v>
      </c>
      <c r="B8" s="5" t="s">
        <v>27</v>
      </c>
      <c r="C8" s="90"/>
      <c r="D8" s="107">
        <f>投入係数表!AL8</f>
        <v>0</v>
      </c>
      <c r="E8" s="110">
        <f t="shared" si="9"/>
        <v>0</v>
      </c>
      <c r="F8" s="85">
        <f>分析係数表!C11</f>
        <v>1.7921757268741234E-2</v>
      </c>
      <c r="G8" s="110">
        <f t="shared" si="0"/>
        <v>0</v>
      </c>
      <c r="H8" s="110">
        <v>4.113751375106757E-3</v>
      </c>
      <c r="I8" s="110">
        <f t="shared" si="1"/>
        <v>4.113751375106757E-3</v>
      </c>
      <c r="J8" s="85">
        <f>分析係数表!G11</f>
        <v>0.34197730956239869</v>
      </c>
      <c r="K8" s="111">
        <f t="shared" si="2"/>
        <v>1.4068096274676267E-3</v>
      </c>
      <c r="L8" s="79"/>
      <c r="M8" s="80"/>
      <c r="N8" s="81">
        <f>分析係数表!H11</f>
        <v>-1.6586567368416687E-5</v>
      </c>
      <c r="O8" s="82">
        <f t="shared" si="3"/>
        <v>-5.0656139074584442E-4</v>
      </c>
      <c r="P8" s="76">
        <f>分析係数表!C11</f>
        <v>1.7921757268741234E-2</v>
      </c>
      <c r="Q8" s="82">
        <f t="shared" si="4"/>
        <v>-9.0784702866630061E-6</v>
      </c>
      <c r="R8" s="83">
        <v>2.1368086368808152E-2</v>
      </c>
      <c r="S8" s="84">
        <f t="shared" si="5"/>
        <v>2.5481837743914909E-2</v>
      </c>
      <c r="T8" s="85">
        <f>分析係数表!F11</f>
        <v>0.56401944894651534</v>
      </c>
      <c r="U8" s="86">
        <f t="shared" si="6"/>
        <v>1.4372252082467403E-2</v>
      </c>
      <c r="V8" s="87">
        <f>分析係数表!D11</f>
        <v>2.1069692058346839E-2</v>
      </c>
      <c r="W8" s="167">
        <f t="shared" si="7"/>
        <v>0</v>
      </c>
      <c r="X8" s="76">
        <f>分析係数表!E11</f>
        <v>4.8622366288492711E-3</v>
      </c>
      <c r="Y8" s="166">
        <f t="shared" si="8"/>
        <v>0</v>
      </c>
    </row>
    <row r="9" spans="1:25" x14ac:dyDescent="0.2">
      <c r="A9" s="6" t="s">
        <v>223</v>
      </c>
      <c r="B9" s="5" t="s">
        <v>191</v>
      </c>
      <c r="C9" s="90"/>
      <c r="D9" s="107">
        <f>投入係数表!AL9</f>
        <v>1.4378972191067782E-5</v>
      </c>
      <c r="E9" s="110">
        <f t="shared" si="9"/>
        <v>1.4378972191067783E-3</v>
      </c>
      <c r="F9" s="85">
        <f>分析係数表!C12</f>
        <v>0.1131360576170346</v>
      </c>
      <c r="G9" s="110">
        <f t="shared" si="0"/>
        <v>1.6267802262823829E-4</v>
      </c>
      <c r="H9" s="110">
        <v>1.3079720639059603E-3</v>
      </c>
      <c r="I9" s="110">
        <f t="shared" si="1"/>
        <v>1.3079720639059603E-3</v>
      </c>
      <c r="J9" s="85">
        <f>分析係数表!G12</f>
        <v>0.13242034500958361</v>
      </c>
      <c r="K9" s="111">
        <f t="shared" si="2"/>
        <v>1.7320211196532439E-4</v>
      </c>
      <c r="L9" s="79"/>
      <c r="M9" s="80"/>
      <c r="N9" s="81">
        <f>分析係数表!H12</f>
        <v>8.227352078918887E-2</v>
      </c>
      <c r="O9" s="82">
        <f t="shared" si="3"/>
        <v>2.5126711384470748</v>
      </c>
      <c r="P9" s="76">
        <f>分析係数表!C12</f>
        <v>0.1131360576170346</v>
      </c>
      <c r="Q9" s="82">
        <f t="shared" si="4"/>
        <v>0.28427370669200819</v>
      </c>
      <c r="R9" s="83">
        <v>0.31730188993322483</v>
      </c>
      <c r="S9" s="84">
        <f t="shared" si="5"/>
        <v>0.31860986199713082</v>
      </c>
      <c r="T9" s="85">
        <f>分析係数表!F12</f>
        <v>0.36784355120975581</v>
      </c>
      <c r="U9" s="86">
        <f t="shared" si="6"/>
        <v>0.11719858308747483</v>
      </c>
      <c r="V9" s="87">
        <f>分析係数表!D12</f>
        <v>2.9306369621378371E-2</v>
      </c>
      <c r="W9" s="167">
        <f t="shared" si="7"/>
        <v>0</v>
      </c>
      <c r="X9" s="76">
        <f>分析係数表!E12</f>
        <v>2.9195255423761772E-2</v>
      </c>
      <c r="Y9" s="166">
        <f t="shared" si="8"/>
        <v>0</v>
      </c>
    </row>
    <row r="10" spans="1:25" x14ac:dyDescent="0.2">
      <c r="A10" s="6" t="s">
        <v>224</v>
      </c>
      <c r="B10" s="5" t="s">
        <v>28</v>
      </c>
      <c r="C10" s="90"/>
      <c r="D10" s="107">
        <f>投入係数表!AL10</f>
        <v>2.171224800851235E-3</v>
      </c>
      <c r="E10" s="110">
        <f t="shared" si="9"/>
        <v>0.2171224800851235</v>
      </c>
      <c r="F10" s="85">
        <f>分析係数表!C13</f>
        <v>0</v>
      </c>
      <c r="G10" s="110">
        <f t="shared" si="0"/>
        <v>0</v>
      </c>
      <c r="H10" s="110">
        <v>0</v>
      </c>
      <c r="I10" s="110">
        <f t="shared" si="1"/>
        <v>0</v>
      </c>
      <c r="J10" s="85">
        <f>分析係数表!G13</f>
        <v>0.24500370096225019</v>
      </c>
      <c r="K10" s="111">
        <f t="shared" si="2"/>
        <v>0</v>
      </c>
      <c r="L10" s="79"/>
      <c r="M10" s="80"/>
      <c r="N10" s="81">
        <f>分析係数表!H13</f>
        <v>1.2974842323943954E-2</v>
      </c>
      <c r="O10" s="82">
        <f t="shared" si="3"/>
        <v>0.39625764791093682</v>
      </c>
      <c r="P10" s="76">
        <f>分析係数表!C13</f>
        <v>0</v>
      </c>
      <c r="Q10" s="82">
        <f t="shared" si="4"/>
        <v>0</v>
      </c>
      <c r="R10" s="83">
        <v>0</v>
      </c>
      <c r="S10" s="84">
        <f t="shared" si="5"/>
        <v>0</v>
      </c>
      <c r="T10" s="85">
        <f>分析係数表!F13</f>
        <v>0.38341968911917096</v>
      </c>
      <c r="U10" s="86">
        <f t="shared" si="6"/>
        <v>0</v>
      </c>
      <c r="V10" s="87">
        <f>分析係数表!D13</f>
        <v>0.16062176165803108</v>
      </c>
      <c r="W10" s="167">
        <f t="shared" si="7"/>
        <v>0</v>
      </c>
      <c r="X10" s="76">
        <f>分析係数表!E13</f>
        <v>0.14729829755736493</v>
      </c>
      <c r="Y10" s="166">
        <f t="shared" si="8"/>
        <v>0</v>
      </c>
    </row>
    <row r="11" spans="1:25" x14ac:dyDescent="0.2">
      <c r="A11" s="6" t="s">
        <v>225</v>
      </c>
      <c r="B11" s="5" t="s">
        <v>268</v>
      </c>
      <c r="C11" s="90"/>
      <c r="D11" s="107">
        <f>投入係数表!AL11</f>
        <v>4.6731659620970296E-3</v>
      </c>
      <c r="E11" s="110">
        <f t="shared" si="9"/>
        <v>0.46731659620970295</v>
      </c>
      <c r="F11" s="85">
        <f>分析係数表!C14</f>
        <v>0.20006209251785156</v>
      </c>
      <c r="G11" s="110">
        <f t="shared" si="0"/>
        <v>9.3492336106033067E-2</v>
      </c>
      <c r="H11" s="110">
        <v>0.18691832327339872</v>
      </c>
      <c r="I11" s="110">
        <f t="shared" si="1"/>
        <v>0.18691832327339872</v>
      </c>
      <c r="J11" s="85">
        <f>分析係数表!G14</f>
        <v>0.15826840914802714</v>
      </c>
      <c r="K11" s="111">
        <f t="shared" si="2"/>
        <v>2.9583265665097471E-2</v>
      </c>
      <c r="L11" s="79"/>
      <c r="M11" s="80"/>
      <c r="N11" s="81">
        <f>分析係数表!H14</f>
        <v>1.0573936697365637E-3</v>
      </c>
      <c r="O11" s="82">
        <f t="shared" si="3"/>
        <v>3.2293288660047582E-2</v>
      </c>
      <c r="P11" s="76">
        <f>分析係数表!C14</f>
        <v>0.20006209251785156</v>
      </c>
      <c r="Q11" s="82">
        <f t="shared" si="4"/>
        <v>6.4606629036121259E-3</v>
      </c>
      <c r="R11" s="83">
        <v>3.0878311621911268E-2</v>
      </c>
      <c r="S11" s="84">
        <f t="shared" si="5"/>
        <v>0.21779663489530998</v>
      </c>
      <c r="T11" s="85">
        <f>分析係数表!F14</f>
        <v>0.29957275697411412</v>
      </c>
      <c r="U11" s="86">
        <f t="shared" si="6"/>
        <v>6.5245938375272566E-2</v>
      </c>
      <c r="V11" s="87">
        <f>分析係数表!D14</f>
        <v>3.9017341040462429E-2</v>
      </c>
      <c r="W11" s="167">
        <f t="shared" si="7"/>
        <v>0</v>
      </c>
      <c r="X11" s="76">
        <f>分析係数表!E14</f>
        <v>4.0148278461925105E-2</v>
      </c>
      <c r="Y11" s="166">
        <f t="shared" si="8"/>
        <v>0</v>
      </c>
    </row>
    <row r="12" spans="1:25" x14ac:dyDescent="0.2">
      <c r="A12" s="6" t="s">
        <v>226</v>
      </c>
      <c r="B12" s="5" t="s">
        <v>29</v>
      </c>
      <c r="C12" s="90"/>
      <c r="D12" s="107">
        <f>投入係数表!AL12</f>
        <v>4.0836281022632506E-3</v>
      </c>
      <c r="E12" s="110">
        <f t="shared" si="9"/>
        <v>0.40836281022632503</v>
      </c>
      <c r="F12" s="85">
        <f>分析係数表!C15</f>
        <v>0</v>
      </c>
      <c r="G12" s="110">
        <f t="shared" si="0"/>
        <v>0</v>
      </c>
      <c r="H12" s="110">
        <v>0</v>
      </c>
      <c r="I12" s="110">
        <f t="shared" si="1"/>
        <v>0</v>
      </c>
      <c r="J12" s="85">
        <f>分析係数表!G15</f>
        <v>9.5606557377049178E-2</v>
      </c>
      <c r="K12" s="111">
        <f t="shared" si="2"/>
        <v>0</v>
      </c>
      <c r="L12" s="79"/>
      <c r="M12" s="80"/>
      <c r="N12" s="81">
        <f>分析係数表!H15</f>
        <v>7.5634747199980097E-3</v>
      </c>
      <c r="O12" s="82">
        <f t="shared" si="3"/>
        <v>0.2309919941801051</v>
      </c>
      <c r="P12" s="76">
        <f>分析係数表!C15</f>
        <v>0</v>
      </c>
      <c r="Q12" s="82">
        <f t="shared" si="4"/>
        <v>0</v>
      </c>
      <c r="R12" s="83">
        <v>0</v>
      </c>
      <c r="S12" s="84">
        <f t="shared" si="5"/>
        <v>0</v>
      </c>
      <c r="T12" s="85">
        <f>分析係数表!F15</f>
        <v>0.30379508196721311</v>
      </c>
      <c r="U12" s="86">
        <f t="shared" si="6"/>
        <v>0</v>
      </c>
      <c r="V12" s="87">
        <f>分析係数表!D15</f>
        <v>1.4877049180327869E-2</v>
      </c>
      <c r="W12" s="167">
        <f t="shared" si="7"/>
        <v>0</v>
      </c>
      <c r="X12" s="76">
        <f>分析係数表!E15</f>
        <v>1.3844262295081967E-2</v>
      </c>
      <c r="Y12" s="166">
        <f t="shared" si="8"/>
        <v>0</v>
      </c>
    </row>
    <row r="13" spans="1:25" x14ac:dyDescent="0.2">
      <c r="A13" s="6" t="s">
        <v>227</v>
      </c>
      <c r="B13" s="5" t="s">
        <v>30</v>
      </c>
      <c r="C13" s="90"/>
      <c r="D13" s="107">
        <f>投入係数表!AL13</f>
        <v>1.8980243292209473E-3</v>
      </c>
      <c r="E13" s="110">
        <f t="shared" si="9"/>
        <v>0.18980243292209473</v>
      </c>
      <c r="F13" s="85">
        <f>分析係数表!C16</f>
        <v>4.6443435489973539E-2</v>
      </c>
      <c r="G13" s="110">
        <f t="shared" si="0"/>
        <v>8.8150770492573371E-3</v>
      </c>
      <c r="H13" s="110">
        <v>1.293923169521744E-2</v>
      </c>
      <c r="I13" s="110">
        <f t="shared" si="1"/>
        <v>1.293923169521744E-2</v>
      </c>
      <c r="J13" s="85">
        <f>分析係数表!G16</f>
        <v>3.3687125057683433E-2</v>
      </c>
      <c r="K13" s="111">
        <f t="shared" si="2"/>
        <v>4.358855162671311E-4</v>
      </c>
      <c r="L13" s="79"/>
      <c r="M13" s="80"/>
      <c r="N13" s="81">
        <f>分析係数表!H16</f>
        <v>1.5193295709469685E-2</v>
      </c>
      <c r="O13" s="82">
        <f t="shared" si="3"/>
        <v>0.46401023392319352</v>
      </c>
      <c r="P13" s="76">
        <f>分析係数表!C16</f>
        <v>4.6443435489973539E-2</v>
      </c>
      <c r="Q13" s="82">
        <f t="shared" si="4"/>
        <v>2.155022936589937E-2</v>
      </c>
      <c r="R13" s="83">
        <v>3.420239719933095E-2</v>
      </c>
      <c r="S13" s="84">
        <f t="shared" si="5"/>
        <v>4.7141628894548392E-2</v>
      </c>
      <c r="T13" s="85">
        <f>分析係数表!F16</f>
        <v>0.28887863405629904</v>
      </c>
      <c r="U13" s="86">
        <f t="shared" si="6"/>
        <v>1.3618209362246099E-2</v>
      </c>
      <c r="V13" s="87">
        <f>分析係数表!D16</f>
        <v>0</v>
      </c>
      <c r="W13" s="167">
        <f t="shared" si="7"/>
        <v>0</v>
      </c>
      <c r="X13" s="76">
        <f>分析係数表!E16</f>
        <v>0</v>
      </c>
      <c r="Y13" s="166">
        <f t="shared" si="8"/>
        <v>0</v>
      </c>
    </row>
    <row r="14" spans="1:25" x14ac:dyDescent="0.2">
      <c r="A14" s="6" t="s">
        <v>2</v>
      </c>
      <c r="B14" s="5" t="s">
        <v>365</v>
      </c>
      <c r="C14" s="90"/>
      <c r="D14" s="107">
        <f>投入係数表!AL14</f>
        <v>5.8809996261467226E-3</v>
      </c>
      <c r="E14" s="110">
        <f t="shared" si="9"/>
        <v>0.58809996261467223</v>
      </c>
      <c r="F14" s="85">
        <f>分析係数表!C17</f>
        <v>4.6514856984171016E-2</v>
      </c>
      <c r="G14" s="110">
        <f t="shared" si="0"/>
        <v>2.7355385653417798E-2</v>
      </c>
      <c r="H14" s="110">
        <v>3.3031775819871191E-2</v>
      </c>
      <c r="I14" s="110">
        <f t="shared" si="1"/>
        <v>3.3031775819871191E-2</v>
      </c>
      <c r="J14" s="85">
        <f>分析係数表!G17</f>
        <v>0.21533442088091354</v>
      </c>
      <c r="K14" s="111">
        <f t="shared" si="2"/>
        <v>7.1128783168401257E-3</v>
      </c>
      <c r="L14" s="79"/>
      <c r="M14" s="80"/>
      <c r="N14" s="81">
        <f>分析係数表!H17</f>
        <v>2.6953171973677116E-3</v>
      </c>
      <c r="O14" s="82">
        <f t="shared" si="3"/>
        <v>8.2316225996199727E-2</v>
      </c>
      <c r="P14" s="76">
        <f>分析係数表!C17</f>
        <v>4.6514856984171016E-2</v>
      </c>
      <c r="Q14" s="82">
        <f t="shared" si="4"/>
        <v>3.8289274796899308E-3</v>
      </c>
      <c r="R14" s="83">
        <v>6.4898650687963237E-3</v>
      </c>
      <c r="S14" s="84">
        <f t="shared" si="5"/>
        <v>3.9521640888667511E-2</v>
      </c>
      <c r="T14" s="85">
        <f>分析係数表!F17</f>
        <v>0.33325565136331858</v>
      </c>
      <c r="U14" s="86">
        <f t="shared" si="6"/>
        <v>1.3170810177300056E-2</v>
      </c>
      <c r="V14" s="87">
        <f>分析係数表!D17</f>
        <v>4.8240503379165696E-2</v>
      </c>
      <c r="W14" s="167">
        <f t="shared" si="7"/>
        <v>0</v>
      </c>
      <c r="X14" s="76">
        <f>分析係数表!E17</f>
        <v>4.8939641109298535E-2</v>
      </c>
      <c r="Y14" s="166">
        <f t="shared" si="8"/>
        <v>0</v>
      </c>
    </row>
    <row r="15" spans="1:25" x14ac:dyDescent="0.2">
      <c r="A15" s="6" t="s">
        <v>3</v>
      </c>
      <c r="B15" s="5" t="s">
        <v>31</v>
      </c>
      <c r="C15" s="90"/>
      <c r="D15" s="107">
        <f>投入係数表!AL15</f>
        <v>3.7385327696776236E-4</v>
      </c>
      <c r="E15" s="110">
        <f t="shared" si="9"/>
        <v>3.7385327696776237E-2</v>
      </c>
      <c r="F15" s="85">
        <f>分析係数表!C18</f>
        <v>0.85217062328572779</v>
      </c>
      <c r="G15" s="110">
        <f t="shared" si="0"/>
        <v>3.1858678005102989E-2</v>
      </c>
      <c r="H15" s="110">
        <v>6.6183770318330268E-2</v>
      </c>
      <c r="I15" s="110">
        <f t="shared" si="1"/>
        <v>6.6183770318330268E-2</v>
      </c>
      <c r="J15" s="85">
        <f>分析係数表!G18</f>
        <v>0.21571921623052903</v>
      </c>
      <c r="K15" s="111">
        <f t="shared" si="2"/>
        <v>1.4277111060251556E-2</v>
      </c>
      <c r="L15" s="79"/>
      <c r="M15" s="80"/>
      <c r="N15" s="81">
        <f>分析係数表!H18</f>
        <v>4.022242586841047E-4</v>
      </c>
      <c r="O15" s="82">
        <f t="shared" si="3"/>
        <v>1.2284113725586729E-2</v>
      </c>
      <c r="P15" s="76">
        <f>分析係数表!C18</f>
        <v>0.85217062328572779</v>
      </c>
      <c r="Q15" s="82">
        <f t="shared" si="4"/>
        <v>1.0468160850046006E-2</v>
      </c>
      <c r="R15" s="83">
        <v>2.6685819935927335E-2</v>
      </c>
      <c r="S15" s="84">
        <f t="shared" si="5"/>
        <v>9.2869590254257603E-2</v>
      </c>
      <c r="T15" s="85">
        <f>分析係数表!F18</f>
        <v>0.45957889739047864</v>
      </c>
      <c r="U15" s="86">
        <f t="shared" si="6"/>
        <v>4.2680903890157253E-2</v>
      </c>
      <c r="V15" s="87">
        <f>分析係数表!D18</f>
        <v>2.6460437172440239E-2</v>
      </c>
      <c r="W15" s="167">
        <f t="shared" si="7"/>
        <v>0</v>
      </c>
      <c r="X15" s="76">
        <f>分析係数表!E18</f>
        <v>2.8487427183579554E-2</v>
      </c>
      <c r="Y15" s="166">
        <f t="shared" si="8"/>
        <v>0</v>
      </c>
    </row>
    <row r="16" spans="1:25" x14ac:dyDescent="0.2">
      <c r="A16" s="6" t="s">
        <v>4</v>
      </c>
      <c r="B16" s="5" t="s">
        <v>32</v>
      </c>
      <c r="C16" s="90"/>
      <c r="D16" s="107">
        <f>投入係数表!AL16</f>
        <v>7.1894860955338909E-5</v>
      </c>
      <c r="E16" s="110">
        <f t="shared" si="9"/>
        <v>7.1894860955338908E-3</v>
      </c>
      <c r="F16" s="85">
        <f>分析係数表!C19</f>
        <v>5.907451152740395E-2</v>
      </c>
      <c r="G16" s="110">
        <f t="shared" si="0"/>
        <v>4.2471537922672727E-4</v>
      </c>
      <c r="H16" s="110">
        <v>2.4267546508488138E-3</v>
      </c>
      <c r="I16" s="110">
        <f t="shared" si="1"/>
        <v>2.4267546508488138E-3</v>
      </c>
      <c r="J16" s="85">
        <f>分析係数表!G19</f>
        <v>5.7619514930604236E-2</v>
      </c>
      <c r="K16" s="111">
        <f t="shared" si="2"/>
        <v>1.3982842583749649E-4</v>
      </c>
      <c r="L16" s="79"/>
      <c r="M16" s="80"/>
      <c r="N16" s="81">
        <f>分析係数表!H19</f>
        <v>-1.036660460526043E-4</v>
      </c>
      <c r="O16" s="82">
        <f t="shared" si="3"/>
        <v>-3.1660086921615278E-3</v>
      </c>
      <c r="P16" s="76">
        <f>分析係数表!C19</f>
        <v>5.907451152740395E-2</v>
      </c>
      <c r="Q16" s="82">
        <f t="shared" si="4"/>
        <v>-1.8703041698095728E-4</v>
      </c>
      <c r="R16" s="83">
        <v>4.6695453227999081E-4</v>
      </c>
      <c r="S16" s="84">
        <f t="shared" si="5"/>
        <v>2.8937091831288046E-3</v>
      </c>
      <c r="T16" s="85">
        <f>分析係数表!F19</f>
        <v>0.24001121547735876</v>
      </c>
      <c r="U16" s="86">
        <f t="shared" si="6"/>
        <v>6.9452265828073931E-4</v>
      </c>
      <c r="V16" s="87">
        <f>分析係数表!D19</f>
        <v>1.0654703490817327E-2</v>
      </c>
      <c r="W16" s="167">
        <f t="shared" si="7"/>
        <v>0</v>
      </c>
      <c r="X16" s="76">
        <f>分析係数表!E19</f>
        <v>1.044441329034067E-2</v>
      </c>
      <c r="Y16" s="166">
        <f t="shared" si="8"/>
        <v>0</v>
      </c>
    </row>
    <row r="17" spans="1:25" x14ac:dyDescent="0.2">
      <c r="A17" s="6" t="s">
        <v>5</v>
      </c>
      <c r="B17" s="5" t="s">
        <v>33</v>
      </c>
      <c r="C17" s="90"/>
      <c r="D17" s="107">
        <f>投入係数表!AL17</f>
        <v>2.1568458286601674E-4</v>
      </c>
      <c r="E17" s="110">
        <f t="shared" si="9"/>
        <v>2.1568458286601675E-2</v>
      </c>
      <c r="F17" s="85">
        <f>分析係数表!C20</f>
        <v>0.1238117647058824</v>
      </c>
      <c r="G17" s="110">
        <f t="shared" si="0"/>
        <v>2.670428882449366E-3</v>
      </c>
      <c r="H17" s="110">
        <v>5.6384195850370435E-3</v>
      </c>
      <c r="I17" s="110">
        <f t="shared" si="1"/>
        <v>5.6384195850370435E-3</v>
      </c>
      <c r="J17" s="85">
        <f>分析係数表!G20</f>
        <v>0.1000078622533218</v>
      </c>
      <c r="K17" s="111">
        <f t="shared" si="2"/>
        <v>5.6388628918681652E-4</v>
      </c>
      <c r="L17" s="79"/>
      <c r="M17" s="80"/>
      <c r="N17" s="81">
        <f>分析係数表!H20</f>
        <v>5.0174366289460479E-4</v>
      </c>
      <c r="O17" s="82">
        <f t="shared" si="3"/>
        <v>1.5323482070061796E-2</v>
      </c>
      <c r="P17" s="76">
        <f>分析係数表!C20</f>
        <v>0.1238117647058824</v>
      </c>
      <c r="Q17" s="82">
        <f t="shared" si="4"/>
        <v>1.8972273565332988E-3</v>
      </c>
      <c r="R17" s="83">
        <v>3.4965962992794318E-3</v>
      </c>
      <c r="S17" s="84">
        <f t="shared" si="5"/>
        <v>9.1350158843164758E-3</v>
      </c>
      <c r="T17" s="85">
        <f>分析係数表!F20</f>
        <v>0.22289488167308752</v>
      </c>
      <c r="U17" s="86">
        <f t="shared" si="6"/>
        <v>2.0361482846164959E-3</v>
      </c>
      <c r="V17" s="87">
        <f>分析係数表!D20</f>
        <v>1.3129963047409387E-2</v>
      </c>
      <c r="W17" s="167">
        <f t="shared" si="7"/>
        <v>0</v>
      </c>
      <c r="X17" s="76">
        <f>分析係数表!E20</f>
        <v>1.4466546112115732E-2</v>
      </c>
      <c r="Y17" s="166">
        <f t="shared" si="8"/>
        <v>0</v>
      </c>
    </row>
    <row r="18" spans="1:25" x14ac:dyDescent="0.2">
      <c r="A18" s="6" t="s">
        <v>6</v>
      </c>
      <c r="B18" s="5" t="s">
        <v>34</v>
      </c>
      <c r="C18" s="90"/>
      <c r="D18" s="107">
        <f>投入係数表!AL18</f>
        <v>6.6143272078911795E-4</v>
      </c>
      <c r="E18" s="110">
        <f t="shared" si="9"/>
        <v>6.6143272078911797E-2</v>
      </c>
      <c r="F18" s="85">
        <f>分析係数表!C21</f>
        <v>0.10123797610317908</v>
      </c>
      <c r="G18" s="110">
        <f t="shared" si="0"/>
        <v>6.6962109981109448E-3</v>
      </c>
      <c r="H18" s="110">
        <v>1.0978918046922527E-2</v>
      </c>
      <c r="I18" s="110">
        <f t="shared" si="1"/>
        <v>1.0978918046922527E-2</v>
      </c>
      <c r="J18" s="85">
        <f>分析係数表!G21</f>
        <v>0.28509532062391679</v>
      </c>
      <c r="K18" s="111">
        <f t="shared" si="2"/>
        <v>3.1300381606910845E-3</v>
      </c>
      <c r="L18" s="79"/>
      <c r="M18" s="80"/>
      <c r="N18" s="81">
        <f>分析係数表!H21</f>
        <v>8.3762165210504269E-4</v>
      </c>
      <c r="O18" s="82">
        <f t="shared" si="3"/>
        <v>2.5581350232665147E-2</v>
      </c>
      <c r="P18" s="76">
        <f>分析係数表!C21</f>
        <v>0.10123797610317908</v>
      </c>
      <c r="Q18" s="82">
        <f t="shared" si="4"/>
        <v>2.589804123541609E-3</v>
      </c>
      <c r="R18" s="83">
        <v>5.9161301754446696E-3</v>
      </c>
      <c r="S18" s="84">
        <f t="shared" si="5"/>
        <v>1.6895048222367197E-2</v>
      </c>
      <c r="T18" s="85">
        <f>分析係数表!F21</f>
        <v>0.42576545349508954</v>
      </c>
      <c r="U18" s="86">
        <f t="shared" si="6"/>
        <v>7.1933278682175762E-3</v>
      </c>
      <c r="V18" s="87">
        <f>分析係数表!D21</f>
        <v>4.8757943385326401E-2</v>
      </c>
      <c r="W18" s="167">
        <f t="shared" si="7"/>
        <v>0</v>
      </c>
      <c r="X18" s="76">
        <f>分析係数表!E21</f>
        <v>4.2345465049104566E-2</v>
      </c>
      <c r="Y18" s="166">
        <f t="shared" si="8"/>
        <v>0</v>
      </c>
    </row>
    <row r="19" spans="1:25" x14ac:dyDescent="0.2">
      <c r="A19" s="6" t="s">
        <v>7</v>
      </c>
      <c r="B19" s="5" t="s">
        <v>269</v>
      </c>
      <c r="C19" s="90"/>
      <c r="D19" s="107">
        <f>投入係数表!AL19</f>
        <v>3.9398383803525725E-3</v>
      </c>
      <c r="E19" s="110">
        <f t="shared" si="9"/>
        <v>0.39398383803525727</v>
      </c>
      <c r="F19" s="85">
        <f>分析係数表!C22</f>
        <v>0.18558159091777837</v>
      </c>
      <c r="G19" s="110">
        <f t="shared" si="0"/>
        <v>7.3116147458475361E-2</v>
      </c>
      <c r="H19" s="110">
        <v>8.5914292357148425E-2</v>
      </c>
      <c r="I19" s="110">
        <f t="shared" si="1"/>
        <v>8.5914292357148425E-2</v>
      </c>
      <c r="J19" s="85">
        <f>分析係数表!G22</f>
        <v>0.19466002478672587</v>
      </c>
      <c r="K19" s="111">
        <f t="shared" si="2"/>
        <v>1.6724078279776525E-2</v>
      </c>
      <c r="L19" s="79"/>
      <c r="M19" s="80"/>
      <c r="N19" s="81">
        <f>分析係数表!H22</f>
        <v>4.1466418421041717E-5</v>
      </c>
      <c r="O19" s="82">
        <f t="shared" si="3"/>
        <v>1.2664034768646111E-3</v>
      </c>
      <c r="P19" s="76">
        <f>分析係数表!C22</f>
        <v>0.18558159091777837</v>
      </c>
      <c r="Q19" s="82">
        <f t="shared" si="4"/>
        <v>2.3502117198034048E-4</v>
      </c>
      <c r="R19" s="83">
        <v>2.1443908523937341E-3</v>
      </c>
      <c r="S19" s="84">
        <f t="shared" si="5"/>
        <v>8.805868320954216E-2</v>
      </c>
      <c r="T19" s="85">
        <f>分析係数表!F22</f>
        <v>0.41305594660826944</v>
      </c>
      <c r="U19" s="86">
        <f t="shared" si="6"/>
        <v>3.6373162750195157E-2</v>
      </c>
      <c r="V19" s="87">
        <f>分析係数表!D22</f>
        <v>3.1055601679721812E-2</v>
      </c>
      <c r="W19" s="167">
        <f t="shared" si="7"/>
        <v>0</v>
      </c>
      <c r="X19" s="76">
        <f>分析係数表!E22</f>
        <v>3.3855138031581015E-2</v>
      </c>
      <c r="Y19" s="166">
        <f t="shared" si="8"/>
        <v>0</v>
      </c>
    </row>
    <row r="20" spans="1:25" x14ac:dyDescent="0.2">
      <c r="A20" s="6" t="s">
        <v>8</v>
      </c>
      <c r="B20" s="5" t="s">
        <v>270</v>
      </c>
      <c r="C20" s="90"/>
      <c r="D20" s="107">
        <f>投入係数表!AL20</f>
        <v>5.665315043280706E-3</v>
      </c>
      <c r="E20" s="110">
        <f t="shared" si="9"/>
        <v>0.56653150432807065</v>
      </c>
      <c r="F20" s="85">
        <f>分析係数表!C23</f>
        <v>0</v>
      </c>
      <c r="G20" s="110">
        <f t="shared" si="0"/>
        <v>0</v>
      </c>
      <c r="H20" s="110">
        <v>0</v>
      </c>
      <c r="I20" s="110">
        <f t="shared" si="1"/>
        <v>0</v>
      </c>
      <c r="J20" s="85">
        <f>分析係数表!G23</f>
        <v>0.21585006253480496</v>
      </c>
      <c r="K20" s="111">
        <f t="shared" si="2"/>
        <v>0</v>
      </c>
      <c r="L20" s="79"/>
      <c r="M20" s="80"/>
      <c r="N20" s="81">
        <f>分析係数表!H23</f>
        <v>2.487985105262503E-5</v>
      </c>
      <c r="O20" s="82">
        <f t="shared" si="3"/>
        <v>7.5984208611876668E-4</v>
      </c>
      <c r="P20" s="76">
        <f>分析係数表!C23</f>
        <v>0</v>
      </c>
      <c r="Q20" s="82">
        <f t="shared" si="4"/>
        <v>0</v>
      </c>
      <c r="R20" s="83">
        <v>0</v>
      </c>
      <c r="S20" s="84">
        <f t="shared" si="5"/>
        <v>0</v>
      </c>
      <c r="T20" s="85">
        <f>分析係数表!F23</f>
        <v>0.4411214270716366</v>
      </c>
      <c r="U20" s="86">
        <f t="shared" si="6"/>
        <v>0</v>
      </c>
      <c r="V20" s="87">
        <f>分析係数表!D23</f>
        <v>2.1453546225545239E-3</v>
      </c>
      <c r="W20" s="167">
        <f t="shared" si="7"/>
        <v>0</v>
      </c>
      <c r="X20" s="76">
        <f>分析係数表!E23</f>
        <v>1.9627712504222241E-3</v>
      </c>
      <c r="Y20" s="166">
        <f t="shared" si="8"/>
        <v>0</v>
      </c>
    </row>
    <row r="21" spans="1:25" x14ac:dyDescent="0.2">
      <c r="A21" s="6" t="s">
        <v>9</v>
      </c>
      <c r="B21" s="5" t="s">
        <v>271</v>
      </c>
      <c r="C21" s="90"/>
      <c r="D21" s="107">
        <f>投入係数表!AL21</f>
        <v>2.1137089120869638E-3</v>
      </c>
      <c r="E21" s="110">
        <f t="shared" si="9"/>
        <v>0.2113708912086964</v>
      </c>
      <c r="F21" s="85">
        <f>分析係数表!C24</f>
        <v>0.34092150792205422</v>
      </c>
      <c r="G21" s="110">
        <f t="shared" si="0"/>
        <v>7.2060882961697256E-2</v>
      </c>
      <c r="H21" s="110">
        <v>8.5558478790479647E-2</v>
      </c>
      <c r="I21" s="110">
        <f t="shared" si="1"/>
        <v>8.5558478790479647E-2</v>
      </c>
      <c r="J21" s="85">
        <f>分析係数表!G24</f>
        <v>0.20813165537270087</v>
      </c>
      <c r="K21" s="111">
        <f t="shared" si="2"/>
        <v>1.7807427821832648E-2</v>
      </c>
      <c r="L21" s="79"/>
      <c r="M21" s="80"/>
      <c r="N21" s="81">
        <f>分析係数表!H24</f>
        <v>3.0270485447360455E-4</v>
      </c>
      <c r="O21" s="82">
        <f t="shared" si="3"/>
        <v>9.2447453811116617E-3</v>
      </c>
      <c r="P21" s="76">
        <f>分析係数表!C24</f>
        <v>0.34092150792205422</v>
      </c>
      <c r="Q21" s="82">
        <f t="shared" si="4"/>
        <v>3.1517325356840336E-3</v>
      </c>
      <c r="R21" s="83">
        <v>1.0726889427142054E-2</v>
      </c>
      <c r="S21" s="84">
        <f t="shared" si="5"/>
        <v>9.6285368217621708E-2</v>
      </c>
      <c r="T21" s="85">
        <f>分析係数表!F24</f>
        <v>0.39206195546950628</v>
      </c>
      <c r="U21" s="86">
        <f t="shared" si="6"/>
        <v>3.774982974650222E-2</v>
      </c>
      <c r="V21" s="87">
        <f>分析係数表!D24</f>
        <v>1.5811552113585026E-2</v>
      </c>
      <c r="W21" s="167">
        <f t="shared" si="7"/>
        <v>0</v>
      </c>
      <c r="X21" s="76">
        <f>分析係数表!E24</f>
        <v>1.5166182639561149E-2</v>
      </c>
      <c r="Y21" s="166">
        <f t="shared" si="8"/>
        <v>0</v>
      </c>
    </row>
    <row r="22" spans="1:25" x14ac:dyDescent="0.2">
      <c r="A22" s="6" t="s">
        <v>10</v>
      </c>
      <c r="B22" s="5" t="s">
        <v>272</v>
      </c>
      <c r="C22" s="90"/>
      <c r="D22" s="107">
        <f>投入係数表!AL22</f>
        <v>5.7515888764271134E-3</v>
      </c>
      <c r="E22" s="110">
        <f t="shared" si="9"/>
        <v>0.57515888764271139</v>
      </c>
      <c r="F22" s="85">
        <f>分析係数表!C25</f>
        <v>1.146867511126326E-2</v>
      </c>
      <c r="G22" s="110">
        <f t="shared" si="0"/>
        <v>6.5963104197298257E-3</v>
      </c>
      <c r="H22" s="110">
        <v>7.717372082095871E-3</v>
      </c>
      <c r="I22" s="110">
        <f t="shared" si="1"/>
        <v>7.717372082095871E-3</v>
      </c>
      <c r="J22" s="85">
        <f>分析係数表!G25</f>
        <v>0.19668246445497631</v>
      </c>
      <c r="K22" s="111">
        <f t="shared" si="2"/>
        <v>1.5178717602226477E-3</v>
      </c>
      <c r="L22" s="79"/>
      <c r="M22" s="80"/>
      <c r="N22" s="81">
        <f>分析係数表!H25</f>
        <v>4.6442388631566723E-4</v>
      </c>
      <c r="O22" s="82">
        <f t="shared" si="3"/>
        <v>1.4183718940883645E-2</v>
      </c>
      <c r="P22" s="76">
        <f>分析係数表!C25</f>
        <v>1.146867511126326E-2</v>
      </c>
      <c r="Q22" s="82">
        <f t="shared" si="4"/>
        <v>1.6266846440246555E-4</v>
      </c>
      <c r="R22" s="83">
        <v>3.8707579463977744E-4</v>
      </c>
      <c r="S22" s="84">
        <f t="shared" si="5"/>
        <v>8.1044478767356484E-3</v>
      </c>
      <c r="T22" s="85">
        <f>分析係数表!F25</f>
        <v>0.34834123222748814</v>
      </c>
      <c r="U22" s="86">
        <f t="shared" si="6"/>
        <v>2.8231133599055458E-3</v>
      </c>
      <c r="V22" s="87">
        <f>分析係数表!D25</f>
        <v>9.4786729857819912E-3</v>
      </c>
      <c r="W22" s="167">
        <f t="shared" si="7"/>
        <v>0</v>
      </c>
      <c r="X22" s="76">
        <f>分析係数表!E25</f>
        <v>8.2938388625592423E-3</v>
      </c>
      <c r="Y22" s="166">
        <f t="shared" si="8"/>
        <v>0</v>
      </c>
    </row>
    <row r="23" spans="1:25" x14ac:dyDescent="0.2">
      <c r="A23" s="6" t="s">
        <v>11</v>
      </c>
      <c r="B23" s="5" t="s">
        <v>35</v>
      </c>
      <c r="C23" s="90"/>
      <c r="D23" s="107">
        <f>投入係数表!AL23</f>
        <v>3.3934374370919967E-3</v>
      </c>
      <c r="E23" s="110">
        <f t="shared" si="9"/>
        <v>0.33934374370919967</v>
      </c>
      <c r="F23" s="85">
        <f>分析係数表!C26</f>
        <v>9.1946569835300251E-2</v>
      </c>
      <c r="G23" s="110">
        <f t="shared" si="0"/>
        <v>3.120149322913016E-2</v>
      </c>
      <c r="H23" s="110">
        <v>3.6542403996470067E-2</v>
      </c>
      <c r="I23" s="110">
        <f t="shared" si="1"/>
        <v>3.6542403996470067E-2</v>
      </c>
      <c r="J23" s="85">
        <f>分析係数表!G26</f>
        <v>0.19627813403747013</v>
      </c>
      <c r="K23" s="111">
        <f t="shared" si="2"/>
        <v>7.172474869670536E-3</v>
      </c>
      <c r="L23" s="79"/>
      <c r="M23" s="80"/>
      <c r="N23" s="81">
        <f>分析係数表!H26</f>
        <v>9.5289829531553863E-3</v>
      </c>
      <c r="O23" s="82">
        <f t="shared" si="3"/>
        <v>0.29101951898348766</v>
      </c>
      <c r="P23" s="76">
        <f>分析係数表!C26</f>
        <v>9.1946569835300251E-2</v>
      </c>
      <c r="Q23" s="82">
        <f t="shared" si="4"/>
        <v>2.6758246525650734E-2</v>
      </c>
      <c r="R23" s="83">
        <v>2.7932490075705505E-2</v>
      </c>
      <c r="S23" s="84">
        <f t="shared" si="5"/>
        <v>6.4474894072175576E-2</v>
      </c>
      <c r="T23" s="85">
        <f>分析係数表!F26</f>
        <v>0.33471645919778698</v>
      </c>
      <c r="U23" s="86">
        <f t="shared" si="6"/>
        <v>2.1580808250990992E-2</v>
      </c>
      <c r="V23" s="87">
        <f>分析係数表!D26</f>
        <v>6.9910725512385266E-2</v>
      </c>
      <c r="W23" s="167">
        <f t="shared" si="7"/>
        <v>0</v>
      </c>
      <c r="X23" s="76">
        <f>分析係数表!E26</f>
        <v>7.6323399974852255E-2</v>
      </c>
      <c r="Y23" s="166">
        <f t="shared" si="8"/>
        <v>0</v>
      </c>
    </row>
    <row r="24" spans="1:25" x14ac:dyDescent="0.2">
      <c r="A24" s="6" t="s">
        <v>12</v>
      </c>
      <c r="B24" s="5" t="s">
        <v>366</v>
      </c>
      <c r="C24" s="90"/>
      <c r="D24" s="107">
        <f>投入係数表!AL24</f>
        <v>8.6273833146406696E-4</v>
      </c>
      <c r="E24" s="110">
        <f t="shared" si="9"/>
        <v>8.62738331464067E-2</v>
      </c>
      <c r="F24" s="85">
        <f>分析係数表!C27</f>
        <v>2.4623475974181241E-2</v>
      </c>
      <c r="G24" s="110">
        <f t="shared" si="0"/>
        <v>2.1243616576810667E-3</v>
      </c>
      <c r="H24" s="110">
        <v>2.4331812450484663E-3</v>
      </c>
      <c r="I24" s="110">
        <f t="shared" si="1"/>
        <v>2.4331812450484663E-3</v>
      </c>
      <c r="J24" s="85">
        <f>分析係数表!G27</f>
        <v>0.16949152542372881</v>
      </c>
      <c r="K24" s="111">
        <f t="shared" si="2"/>
        <v>4.1240360085567223E-4</v>
      </c>
      <c r="L24" s="79"/>
      <c r="M24" s="80"/>
      <c r="N24" s="81">
        <f>分析係数表!H27</f>
        <v>1.0092926243681554E-2</v>
      </c>
      <c r="O24" s="82">
        <f t="shared" si="3"/>
        <v>0.30824260626884636</v>
      </c>
      <c r="P24" s="76">
        <f>分析係数表!C27</f>
        <v>2.4623475974181241E-2</v>
      </c>
      <c r="Q24" s="82">
        <f t="shared" si="4"/>
        <v>7.5900044096799462E-3</v>
      </c>
      <c r="R24" s="83">
        <v>7.669025995453391E-3</v>
      </c>
      <c r="S24" s="84">
        <f t="shared" si="5"/>
        <v>1.0102207240501856E-2</v>
      </c>
      <c r="T24" s="85">
        <f>分析係数表!F27</f>
        <v>0.31826741996233521</v>
      </c>
      <c r="U24" s="86">
        <f t="shared" si="6"/>
        <v>3.2152034343593478E-3</v>
      </c>
      <c r="V24" s="87">
        <f>分析係数表!D27</f>
        <v>0</v>
      </c>
      <c r="W24" s="167">
        <f t="shared" si="7"/>
        <v>0</v>
      </c>
      <c r="X24" s="76">
        <f>分析係数表!E27</f>
        <v>0</v>
      </c>
      <c r="Y24" s="166">
        <f t="shared" si="8"/>
        <v>0</v>
      </c>
    </row>
    <row r="25" spans="1:25" x14ac:dyDescent="0.2">
      <c r="A25" s="6" t="s">
        <v>13</v>
      </c>
      <c r="B25" s="5" t="s">
        <v>192</v>
      </c>
      <c r="C25" s="90"/>
      <c r="D25" s="107">
        <f>投入係数表!AL25</f>
        <v>1.3933224053144681E-2</v>
      </c>
      <c r="E25" s="110">
        <f t="shared" si="9"/>
        <v>1.3933224053144682</v>
      </c>
      <c r="F25" s="85">
        <f>分析係数表!C28</f>
        <v>0.10144304574762053</v>
      </c>
      <c r="G25" s="110">
        <f t="shared" si="0"/>
        <v>0.14134286850350028</v>
      </c>
      <c r="H25" s="110">
        <v>0.16688227752872589</v>
      </c>
      <c r="I25" s="110">
        <f t="shared" si="1"/>
        <v>0.16688227752872589</v>
      </c>
      <c r="J25" s="85">
        <f>分析係数表!G28</f>
        <v>0.12483493265252223</v>
      </c>
      <c r="K25" s="111">
        <f t="shared" si="2"/>
        <v>2.0832737876198021E-2</v>
      </c>
      <c r="L25" s="79"/>
      <c r="M25" s="80"/>
      <c r="N25" s="81">
        <f>分析係数表!H28</f>
        <v>1.8805020753942421E-2</v>
      </c>
      <c r="O25" s="82">
        <f t="shared" si="3"/>
        <v>0.57431397675810125</v>
      </c>
      <c r="P25" s="76">
        <f>分析係数表!C28</f>
        <v>0.10144304574762053</v>
      </c>
      <c r="Q25" s="82">
        <f t="shared" si="4"/>
        <v>5.8260159017769937E-2</v>
      </c>
      <c r="R25" s="83">
        <v>6.3399955104175981E-2</v>
      </c>
      <c r="S25" s="84">
        <f t="shared" si="5"/>
        <v>0.23028223263290187</v>
      </c>
      <c r="T25" s="85">
        <f>分析係数表!F28</f>
        <v>0.21348710273791707</v>
      </c>
      <c r="U25" s="86">
        <f t="shared" si="6"/>
        <v>4.9162286656817239E-2</v>
      </c>
      <c r="V25" s="87">
        <f>分析係数表!D28</f>
        <v>3.8647768289462099E-2</v>
      </c>
      <c r="W25" s="167">
        <f t="shared" si="7"/>
        <v>0</v>
      </c>
      <c r="X25" s="76">
        <f>分析係数表!E28</f>
        <v>3.9440091557355401E-2</v>
      </c>
      <c r="Y25" s="166">
        <f t="shared" si="8"/>
        <v>0</v>
      </c>
    </row>
    <row r="26" spans="1:25" x14ac:dyDescent="0.2">
      <c r="A26" s="6" t="s">
        <v>14</v>
      </c>
      <c r="B26" s="5" t="s">
        <v>50</v>
      </c>
      <c r="C26" s="90"/>
      <c r="D26" s="107">
        <f>投入係数表!AL26</f>
        <v>6.3411267362608924E-3</v>
      </c>
      <c r="E26" s="110">
        <f t="shared" si="9"/>
        <v>0.63411267362608925</v>
      </c>
      <c r="F26" s="85">
        <f>分析係数表!C29</f>
        <v>0.10401376146788988</v>
      </c>
      <c r="G26" s="110">
        <f t="shared" si="0"/>
        <v>6.5956444378309956E-2</v>
      </c>
      <c r="H26" s="110">
        <v>7.8572633529405148E-2</v>
      </c>
      <c r="I26" s="110">
        <f t="shared" si="1"/>
        <v>7.8572633529405148E-2</v>
      </c>
      <c r="J26" s="85">
        <f>分析係数表!G29</f>
        <v>0.26193840067815766</v>
      </c>
      <c r="K26" s="111">
        <f t="shared" si="2"/>
        <v>2.0581189963763371E-2</v>
      </c>
      <c r="L26" s="79"/>
      <c r="M26" s="80"/>
      <c r="N26" s="81">
        <f>分析係数表!H29</f>
        <v>9.1640784710502205E-3</v>
      </c>
      <c r="O26" s="82">
        <f t="shared" si="3"/>
        <v>0.2798751683870791</v>
      </c>
      <c r="P26" s="76">
        <f>分析係数表!C29</f>
        <v>0.10401376146788988</v>
      </c>
      <c r="Q26" s="82">
        <f t="shared" si="4"/>
        <v>2.9110869005399158E-2</v>
      </c>
      <c r="R26" s="83">
        <v>4.0389387557333956E-2</v>
      </c>
      <c r="S26" s="84">
        <f t="shared" si="5"/>
        <v>0.1189620210867391</v>
      </c>
      <c r="T26" s="85">
        <f>分析係数表!F29</f>
        <v>0.46764622774795139</v>
      </c>
      <c r="U26" s="86">
        <f t="shared" si="6"/>
        <v>5.5632140406485793E-2</v>
      </c>
      <c r="V26" s="87">
        <f>分析係数表!D29</f>
        <v>9.155128567391918E-2</v>
      </c>
      <c r="W26" s="167">
        <f t="shared" si="7"/>
        <v>0</v>
      </c>
      <c r="X26" s="76">
        <f>分析係数表!E29</f>
        <v>6.8946029951963833E-2</v>
      </c>
      <c r="Y26" s="166">
        <f t="shared" si="8"/>
        <v>0</v>
      </c>
    </row>
    <row r="27" spans="1:25" x14ac:dyDescent="0.2">
      <c r="A27" s="6" t="s">
        <v>15</v>
      </c>
      <c r="B27" s="5" t="s">
        <v>36</v>
      </c>
      <c r="C27" s="90"/>
      <c r="D27" s="107">
        <f>投入係数表!AL27</f>
        <v>1.3947603025335749E-3</v>
      </c>
      <c r="E27" s="110">
        <f t="shared" si="9"/>
        <v>0.1394760302533575</v>
      </c>
      <c r="F27" s="85">
        <f>分析係数表!C30</f>
        <v>1</v>
      </c>
      <c r="G27" s="110">
        <f t="shared" si="0"/>
        <v>0.1394760302533575</v>
      </c>
      <c r="H27" s="110">
        <v>0.18031075912718908</v>
      </c>
      <c r="I27" s="110">
        <f t="shared" si="1"/>
        <v>0.18031075912718908</v>
      </c>
      <c r="J27" s="85">
        <f>分析係数表!G30</f>
        <v>0.34450655250415957</v>
      </c>
      <c r="K27" s="111">
        <f t="shared" si="2"/>
        <v>6.2118238006315836E-2</v>
      </c>
      <c r="L27" s="79"/>
      <c r="M27" s="80"/>
      <c r="N27" s="81">
        <f>分析係数表!H30</f>
        <v>0</v>
      </c>
      <c r="O27" s="82">
        <f t="shared" si="3"/>
        <v>0</v>
      </c>
      <c r="P27" s="76">
        <f>分析係数表!C30</f>
        <v>1</v>
      </c>
      <c r="Q27" s="82">
        <f t="shared" si="4"/>
        <v>0</v>
      </c>
      <c r="R27" s="83">
        <v>0.1154793214750631</v>
      </c>
      <c r="S27" s="84">
        <f t="shared" si="5"/>
        <v>0.2957900806022522</v>
      </c>
      <c r="T27" s="85">
        <f>分析係数表!F30</f>
        <v>0.44048531528668372</v>
      </c>
      <c r="U27" s="86">
        <f t="shared" si="6"/>
        <v>0.13029118691275665</v>
      </c>
      <c r="V27" s="87">
        <f>分析係数表!D30</f>
        <v>7.9190891925744522E-2</v>
      </c>
      <c r="W27" s="167">
        <f t="shared" si="7"/>
        <v>0</v>
      </c>
      <c r="X27" s="76">
        <f>分析係数表!E30</f>
        <v>6.0327905628984317E-2</v>
      </c>
      <c r="Y27" s="166">
        <f t="shared" si="8"/>
        <v>0</v>
      </c>
    </row>
    <row r="28" spans="1:25" x14ac:dyDescent="0.2">
      <c r="A28" s="6" t="s">
        <v>16</v>
      </c>
      <c r="B28" s="5" t="s">
        <v>193</v>
      </c>
      <c r="C28" s="90"/>
      <c r="D28" s="107">
        <f>投入係数表!AL28</f>
        <v>5.6796940154717739E-3</v>
      </c>
      <c r="E28" s="110">
        <f t="shared" si="9"/>
        <v>0.56796940154717734</v>
      </c>
      <c r="F28" s="85">
        <f>分析係数表!C31</f>
        <v>0.93997640825324391</v>
      </c>
      <c r="G28" s="110">
        <f t="shared" si="0"/>
        <v>0.5338778380640602</v>
      </c>
      <c r="H28" s="110">
        <v>0.71205992275233643</v>
      </c>
      <c r="I28" s="110">
        <f t="shared" si="1"/>
        <v>0.71205992275233643</v>
      </c>
      <c r="J28" s="85">
        <f>分析係数表!G31</f>
        <v>7.0890110114609078E-2</v>
      </c>
      <c r="K28" s="111">
        <f t="shared" si="2"/>
        <v>5.0478006332113162E-2</v>
      </c>
      <c r="L28" s="79"/>
      <c r="M28" s="80"/>
      <c r="N28" s="81">
        <f>分析係数表!H31</f>
        <v>0.11755729622365327</v>
      </c>
      <c r="O28" s="82">
        <f t="shared" si="3"/>
        <v>3.5902538569111728</v>
      </c>
      <c r="P28" s="76">
        <f>分析係数表!C31</f>
        <v>0.93997640825324391</v>
      </c>
      <c r="Q28" s="82">
        <f t="shared" si="4"/>
        <v>3.3747539251367202</v>
      </c>
      <c r="R28" s="83">
        <v>3.891966698271073</v>
      </c>
      <c r="S28" s="84">
        <f t="shared" si="5"/>
        <v>4.6040266210234098</v>
      </c>
      <c r="T28" s="85">
        <f>分析係数表!F31</f>
        <v>0.34466485525751295</v>
      </c>
      <c r="U28" s="86">
        <f t="shared" si="6"/>
        <v>1.5868461689367699</v>
      </c>
      <c r="V28" s="87">
        <f>分析係数表!D31</f>
        <v>3.2074199677215062E-3</v>
      </c>
      <c r="W28" s="167">
        <f t="shared" si="7"/>
        <v>0</v>
      </c>
      <c r="X28" s="76">
        <f>分析係数表!E31</f>
        <v>2.7988314368015692E-3</v>
      </c>
      <c r="Y28" s="166">
        <f t="shared" si="8"/>
        <v>0</v>
      </c>
    </row>
    <row r="29" spans="1:25" x14ac:dyDescent="0.2">
      <c r="A29" s="6" t="s">
        <v>17</v>
      </c>
      <c r="B29" s="5" t="s">
        <v>273</v>
      </c>
      <c r="C29" s="90"/>
      <c r="D29" s="107">
        <f>投入係数表!AL29</f>
        <v>8.6273833146406696E-4</v>
      </c>
      <c r="E29" s="110">
        <f t="shared" si="9"/>
        <v>8.62738331464067E-2</v>
      </c>
      <c r="F29" s="85">
        <f>分析係数表!C32</f>
        <v>1</v>
      </c>
      <c r="G29" s="110">
        <f t="shared" si="0"/>
        <v>8.62738331464067E-2</v>
      </c>
      <c r="H29" s="110">
        <v>0.11166406649161881</v>
      </c>
      <c r="I29" s="110">
        <f t="shared" si="1"/>
        <v>0.11166406649161881</v>
      </c>
      <c r="J29" s="85">
        <f>分析係数表!G32</f>
        <v>0.14022787028921999</v>
      </c>
      <c r="K29" s="111">
        <f t="shared" si="2"/>
        <v>1.5658414231953559E-2</v>
      </c>
      <c r="L29" s="79"/>
      <c r="M29" s="80"/>
      <c r="N29" s="81">
        <f>分析係数表!H32</f>
        <v>5.7721254442090076E-3</v>
      </c>
      <c r="O29" s="82">
        <f t="shared" si="3"/>
        <v>0.17628336397955388</v>
      </c>
      <c r="P29" s="76">
        <f>分析係数表!C32</f>
        <v>1</v>
      </c>
      <c r="Q29" s="82">
        <f t="shared" si="4"/>
        <v>0.17628336397955388</v>
      </c>
      <c r="R29" s="83">
        <v>0.23055177360138779</v>
      </c>
      <c r="S29" s="84">
        <f t="shared" si="5"/>
        <v>0.3422158400930066</v>
      </c>
      <c r="T29" s="85">
        <f>分析係数表!F32</f>
        <v>0.48261758691206547</v>
      </c>
      <c r="U29" s="86">
        <f t="shared" si="6"/>
        <v>0.16515938294877211</v>
      </c>
      <c r="V29" s="87">
        <f>分析係数表!D32</f>
        <v>3.4764826175869123E-2</v>
      </c>
      <c r="W29" s="167">
        <f t="shared" si="7"/>
        <v>0</v>
      </c>
      <c r="X29" s="76">
        <f>分析係数表!E32</f>
        <v>5.2293309962021618E-2</v>
      </c>
      <c r="Y29" s="166">
        <f t="shared" si="8"/>
        <v>0</v>
      </c>
    </row>
    <row r="30" spans="1:25" x14ac:dyDescent="0.2">
      <c r="A30" s="6" t="s">
        <v>18</v>
      </c>
      <c r="B30" s="5" t="s">
        <v>274</v>
      </c>
      <c r="C30" s="90"/>
      <c r="D30" s="107">
        <f>投入係数表!AL30</f>
        <v>2.444425272481523E-4</v>
      </c>
      <c r="E30" s="110">
        <f t="shared" si="9"/>
        <v>2.4444252724815228E-2</v>
      </c>
      <c r="F30" s="85">
        <f>分析係数表!C33</f>
        <v>0.67109402306885713</v>
      </c>
      <c r="G30" s="110">
        <f t="shared" si="0"/>
        <v>1.6404391902008125E-2</v>
      </c>
      <c r="H30" s="110">
        <v>2.8349107778181632E-2</v>
      </c>
      <c r="I30" s="110">
        <f t="shared" si="1"/>
        <v>2.8349107778181632E-2</v>
      </c>
      <c r="J30" s="85">
        <f>分析係数表!G33</f>
        <v>0.50883575883575882</v>
      </c>
      <c r="K30" s="111">
        <f t="shared" si="2"/>
        <v>1.4425039768627763E-2</v>
      </c>
      <c r="L30" s="79"/>
      <c r="M30" s="80"/>
      <c r="N30" s="81">
        <f>分析係数表!H33</f>
        <v>8.6664814499977198E-4</v>
      </c>
      <c r="O30" s="82">
        <f t="shared" si="3"/>
        <v>2.6467832666470376E-2</v>
      </c>
      <c r="P30" s="76">
        <f>分析係数表!C33</f>
        <v>0.67109402306885713</v>
      </c>
      <c r="Q30" s="82">
        <f t="shared" si="4"/>
        <v>1.776240430605492E-2</v>
      </c>
      <c r="R30" s="83">
        <v>7.6903870001514565E-2</v>
      </c>
      <c r="S30" s="84">
        <f t="shared" si="5"/>
        <v>0.10525297777969619</v>
      </c>
      <c r="T30" s="85">
        <f>分析係数表!F33</f>
        <v>0.64656964656964655</v>
      </c>
      <c r="U30" s="86">
        <f t="shared" si="6"/>
        <v>6.8053380643421035E-2</v>
      </c>
      <c r="V30" s="87">
        <f>分析係数表!D33</f>
        <v>0.19906444906444906</v>
      </c>
      <c r="W30" s="167">
        <f t="shared" si="7"/>
        <v>0</v>
      </c>
      <c r="X30" s="76">
        <f>分析係数表!E33</f>
        <v>0.18035343035343035</v>
      </c>
      <c r="Y30" s="166">
        <f t="shared" si="8"/>
        <v>0</v>
      </c>
    </row>
    <row r="31" spans="1:25" x14ac:dyDescent="0.2">
      <c r="A31" s="6" t="s">
        <v>19</v>
      </c>
      <c r="B31" s="5" t="s">
        <v>275</v>
      </c>
      <c r="C31" s="90"/>
      <c r="D31" s="107">
        <f>投入係数表!AL31</f>
        <v>1.550053202197107E-2</v>
      </c>
      <c r="E31" s="110">
        <f t="shared" si="9"/>
        <v>1.550053202197107</v>
      </c>
      <c r="F31" s="85">
        <f>分析係数表!C34</f>
        <v>0.15699510206111233</v>
      </c>
      <c r="G31" s="110">
        <f t="shared" si="0"/>
        <v>0.24335076067908881</v>
      </c>
      <c r="H31" s="110">
        <v>0.29192902815154659</v>
      </c>
      <c r="I31" s="110">
        <f t="shared" si="1"/>
        <v>0.29192902815154659</v>
      </c>
      <c r="J31" s="85">
        <f>分析係数表!G34</f>
        <v>0.42474206923151092</v>
      </c>
      <c r="K31" s="111">
        <f t="shared" si="2"/>
        <v>0.1239945394858319</v>
      </c>
      <c r="L31" s="79"/>
      <c r="M31" s="80"/>
      <c r="N31" s="81">
        <f>分析係数表!H34</f>
        <v>0.14441094879311989</v>
      </c>
      <c r="O31" s="82">
        <f t="shared" si="3"/>
        <v>4.4103767485286953</v>
      </c>
      <c r="P31" s="76">
        <f>分析係数表!C34</f>
        <v>0.15699510206111233</v>
      </c>
      <c r="Q31" s="82">
        <f t="shared" si="4"/>
        <v>0.69240754776321933</v>
      </c>
      <c r="R31" s="83">
        <v>0.75221913742309232</v>
      </c>
      <c r="S31" s="84">
        <f t="shared" si="5"/>
        <v>1.044148165574639</v>
      </c>
      <c r="T31" s="85">
        <f>分析係数表!F34</f>
        <v>0.69954681322919676</v>
      </c>
      <c r="U31" s="86">
        <f t="shared" si="6"/>
        <v>0.73043052176685042</v>
      </c>
      <c r="V31" s="87">
        <f>分析係数表!D34</f>
        <v>0.29129302863754702</v>
      </c>
      <c r="W31" s="167">
        <f t="shared" si="7"/>
        <v>0</v>
      </c>
      <c r="X31" s="76">
        <f>分析係数表!E34</f>
        <v>0.21111753929225727</v>
      </c>
      <c r="Y31" s="166">
        <f t="shared" si="8"/>
        <v>0</v>
      </c>
    </row>
    <row r="32" spans="1:25" x14ac:dyDescent="0.2">
      <c r="A32" s="6" t="s">
        <v>20</v>
      </c>
      <c r="B32" s="5" t="s">
        <v>37</v>
      </c>
      <c r="C32" s="90"/>
      <c r="D32" s="107">
        <f>投入係数表!AL32</f>
        <v>4.47186035142208E-3</v>
      </c>
      <c r="E32" s="110">
        <f t="shared" si="9"/>
        <v>0.447186035142208</v>
      </c>
      <c r="F32" s="85">
        <f>分析係数表!C35</f>
        <v>0.39629748357108507</v>
      </c>
      <c r="G32" s="110">
        <f t="shared" si="0"/>
        <v>0.17721870041498786</v>
      </c>
      <c r="H32" s="110">
        <v>0.23789672404027656</v>
      </c>
      <c r="I32" s="110">
        <f t="shared" si="1"/>
        <v>0.23789672404027656</v>
      </c>
      <c r="J32" s="85">
        <f>分析係数表!G35</f>
        <v>0.3138388625592417</v>
      </c>
      <c r="K32" s="111">
        <f t="shared" si="2"/>
        <v>7.4661237279370213E-2</v>
      </c>
      <c r="L32" s="79"/>
      <c r="M32" s="80"/>
      <c r="N32" s="81">
        <f>分析係数表!H35</f>
        <v>5.4188315592617317E-2</v>
      </c>
      <c r="O32" s="82">
        <f t="shared" si="3"/>
        <v>1.6549360635666739</v>
      </c>
      <c r="P32" s="76">
        <f>分析係数表!C35</f>
        <v>0.39629748357108507</v>
      </c>
      <c r="Q32" s="82">
        <f t="shared" si="4"/>
        <v>0.65584699746251018</v>
      </c>
      <c r="R32" s="83">
        <v>0.86676028134478955</v>
      </c>
      <c r="S32" s="84">
        <f t="shared" si="5"/>
        <v>1.1046570053850662</v>
      </c>
      <c r="T32" s="85">
        <f>分析係数表!F35</f>
        <v>0.64417061611374404</v>
      </c>
      <c r="U32" s="86">
        <f t="shared" si="6"/>
        <v>0.71158758375326159</v>
      </c>
      <c r="V32" s="87">
        <f>分析係数表!D35</f>
        <v>5.7914691943127962E-2</v>
      </c>
      <c r="W32" s="167">
        <f t="shared" si="7"/>
        <v>0</v>
      </c>
      <c r="X32" s="76">
        <f>分析係数表!E35</f>
        <v>5.251184834123223E-2</v>
      </c>
      <c r="Y32" s="166">
        <f t="shared" si="8"/>
        <v>0</v>
      </c>
    </row>
    <row r="33" spans="1:25" x14ac:dyDescent="0.2">
      <c r="A33" s="6" t="s">
        <v>21</v>
      </c>
      <c r="B33" s="5" t="s">
        <v>38</v>
      </c>
      <c r="C33" s="90"/>
      <c r="D33" s="107">
        <f>投入係数表!AL33</f>
        <v>6.0391683202484685E-3</v>
      </c>
      <c r="E33" s="110">
        <f t="shared" si="9"/>
        <v>0.60391683202484681</v>
      </c>
      <c r="F33" s="85">
        <f>分析係数表!C36</f>
        <v>0.84710123832769779</v>
      </c>
      <c r="G33" s="110">
        <f t="shared" si="0"/>
        <v>0.51157869625518804</v>
      </c>
      <c r="H33" s="110">
        <v>0.60916150877811781</v>
      </c>
      <c r="I33" s="110">
        <f t="shared" si="1"/>
        <v>0.60916150877811781</v>
      </c>
      <c r="J33" s="85">
        <f>分析係数表!G36</f>
        <v>4.8807645912591631E-2</v>
      </c>
      <c r="K33" s="111">
        <f t="shared" si="2"/>
        <v>2.9731739224022453E-2</v>
      </c>
      <c r="L33" s="79"/>
      <c r="M33" s="80"/>
      <c r="N33" s="81">
        <f>分析係数表!H36</f>
        <v>0.16462168113153564</v>
      </c>
      <c r="O33" s="82">
        <f t="shared" si="3"/>
        <v>5.0276218031525071</v>
      </c>
      <c r="P33" s="76">
        <f>分析係数表!C36</f>
        <v>0.84710123832769779</v>
      </c>
      <c r="Q33" s="82">
        <f t="shared" si="4"/>
        <v>4.2589046552938212</v>
      </c>
      <c r="R33" s="83">
        <v>4.4210047841139009</v>
      </c>
      <c r="S33" s="84">
        <f t="shared" si="5"/>
        <v>5.0301662928920186</v>
      </c>
      <c r="T33" s="85">
        <f>分析係数表!F36</f>
        <v>0.84954068850329401</v>
      </c>
      <c r="U33" s="86">
        <f t="shared" si="6"/>
        <v>4.2733309357495477</v>
      </c>
      <c r="V33" s="87">
        <f>分析係数表!D36</f>
        <v>1.1366799665955276E-2</v>
      </c>
      <c r="W33" s="167">
        <f t="shared" si="7"/>
        <v>0</v>
      </c>
      <c r="X33" s="76">
        <f>分析係数表!E36</f>
        <v>4.8482880207850049E-3</v>
      </c>
      <c r="Y33" s="166">
        <f t="shared" si="8"/>
        <v>0</v>
      </c>
    </row>
    <row r="34" spans="1:25" x14ac:dyDescent="0.2">
      <c r="A34" s="6" t="s">
        <v>22</v>
      </c>
      <c r="B34" s="5" t="s">
        <v>378</v>
      </c>
      <c r="C34" s="90"/>
      <c r="D34" s="107">
        <f>投入係数表!AL34</f>
        <v>8.0090875104247543E-3</v>
      </c>
      <c r="E34" s="110">
        <f t="shared" si="9"/>
        <v>0.80090875104247539</v>
      </c>
      <c r="F34" s="85">
        <f>分析係数表!C37</f>
        <v>0.28253997483350213</v>
      </c>
      <c r="G34" s="110">
        <f t="shared" si="0"/>
        <v>0.22628873836347263</v>
      </c>
      <c r="H34" s="110">
        <v>0.28721673486185012</v>
      </c>
      <c r="I34" s="110">
        <f t="shared" si="1"/>
        <v>0.28721673486185012</v>
      </c>
      <c r="J34" s="85">
        <f>分析係数表!G37</f>
        <v>0.45113451763349577</v>
      </c>
      <c r="K34" s="111">
        <f t="shared" si="2"/>
        <v>0.12957338313816841</v>
      </c>
      <c r="L34" s="79"/>
      <c r="M34" s="80"/>
      <c r="N34" s="81">
        <f>分析係数表!H37</f>
        <v>4.3875617331304247E-2</v>
      </c>
      <c r="O34" s="82">
        <f t="shared" si="3"/>
        <v>1.3399815188704451</v>
      </c>
      <c r="P34" s="76">
        <f>分析係数表!C37</f>
        <v>0.28253997483350213</v>
      </c>
      <c r="Q34" s="82">
        <f t="shared" si="4"/>
        <v>0.37859834461901354</v>
      </c>
      <c r="R34" s="83">
        <v>0.46513114339662964</v>
      </c>
      <c r="S34" s="84">
        <f t="shared" si="5"/>
        <v>0.75234787825847982</v>
      </c>
      <c r="T34" s="85">
        <f>分析係数表!F37</f>
        <v>0.69774144526541948</v>
      </c>
      <c r="U34" s="86">
        <f t="shared" si="6"/>
        <v>0.5249442959184436</v>
      </c>
      <c r="V34" s="87">
        <f>分析係数表!D37</f>
        <v>9.4272389037363097E-2</v>
      </c>
      <c r="W34" s="167">
        <f t="shared" si="7"/>
        <v>0</v>
      </c>
      <c r="X34" s="76">
        <f>分析係数表!E37</f>
        <v>8.6411989729078237E-2</v>
      </c>
      <c r="Y34" s="166">
        <f t="shared" si="8"/>
        <v>0</v>
      </c>
    </row>
    <row r="35" spans="1:25" x14ac:dyDescent="0.2">
      <c r="A35" s="6" t="s">
        <v>23</v>
      </c>
      <c r="B35" s="5" t="s">
        <v>194</v>
      </c>
      <c r="C35" s="90"/>
      <c r="D35" s="107">
        <f>投入係数表!AL35</f>
        <v>3.0569694878210107E-2</v>
      </c>
      <c r="E35" s="110">
        <f t="shared" si="9"/>
        <v>3.0569694878210107</v>
      </c>
      <c r="F35" s="85">
        <f>分析係数表!C38</f>
        <v>4.1342922192909581E-2</v>
      </c>
      <c r="G35" s="110">
        <f t="shared" si="0"/>
        <v>0.12638405168108269</v>
      </c>
      <c r="H35" s="110">
        <v>0.14511999165278178</v>
      </c>
      <c r="I35" s="110">
        <f t="shared" si="1"/>
        <v>0.14511999165278178</v>
      </c>
      <c r="J35" s="85">
        <f>分析係数表!G38</f>
        <v>0.30500268961807425</v>
      </c>
      <c r="K35" s="111">
        <f t="shared" si="2"/>
        <v>4.4261987771450927E-2</v>
      </c>
      <c r="L35" s="79"/>
      <c r="M35" s="80"/>
      <c r="N35" s="81">
        <f>分析係数表!H38</f>
        <v>3.9185765407884425E-2</v>
      </c>
      <c r="O35" s="82">
        <f t="shared" si="3"/>
        <v>1.1967512856370577</v>
      </c>
      <c r="P35" s="76">
        <f>分析係数表!C38</f>
        <v>4.1342922192909581E-2</v>
      </c>
      <c r="Q35" s="82">
        <f t="shared" si="4"/>
        <v>4.9477195286357384E-2</v>
      </c>
      <c r="R35" s="83">
        <v>5.9947967040223295E-2</v>
      </c>
      <c r="S35" s="84">
        <f t="shared" si="5"/>
        <v>0.20506795869300506</v>
      </c>
      <c r="T35" s="85">
        <f>分析係数表!F38</f>
        <v>0.49596557288864979</v>
      </c>
      <c r="U35" s="86">
        <f t="shared" si="6"/>
        <v>0.10170664761428223</v>
      </c>
      <c r="V35" s="87">
        <f>分析係数表!D38</f>
        <v>0.31629908552985475</v>
      </c>
      <c r="W35" s="167">
        <f t="shared" si="7"/>
        <v>0</v>
      </c>
      <c r="X35" s="76">
        <f>分析係数表!E38</f>
        <v>0.37385691231845081</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2.0779935526416091E-2</v>
      </c>
      <c r="I36" s="110">
        <f t="shared" si="1"/>
        <v>2.0779935526416091E-2</v>
      </c>
      <c r="J36" s="85">
        <f>分析係数表!G39</f>
        <v>0.35079793048167313</v>
      </c>
      <c r="K36" s="111">
        <f t="shared" si="2"/>
        <v>7.2895583782093612E-3</v>
      </c>
      <c r="L36" s="79"/>
      <c r="M36" s="80"/>
      <c r="N36" s="81">
        <f>分析係数表!H39</f>
        <v>3.4624459381569837E-3</v>
      </c>
      <c r="O36" s="82">
        <f t="shared" si="3"/>
        <v>0.10574469031819504</v>
      </c>
      <c r="P36" s="76">
        <f>分析係数表!C39</f>
        <v>1</v>
      </c>
      <c r="Q36" s="82">
        <f t="shared" si="4"/>
        <v>0.10574469031819504</v>
      </c>
      <c r="R36" s="83">
        <v>0.13109380017045263</v>
      </c>
      <c r="S36" s="84">
        <f t="shared" si="5"/>
        <v>0.15187373569686874</v>
      </c>
      <c r="T36" s="85">
        <f>分析係数表!F39</f>
        <v>0.70145012023609998</v>
      </c>
      <c r="U36" s="86">
        <f t="shared" si="6"/>
        <v>0.10653185016527425</v>
      </c>
      <c r="V36" s="87">
        <f>分析係数表!D39</f>
        <v>6.2887123806747797E-2</v>
      </c>
      <c r="W36" s="167">
        <f t="shared" si="7"/>
        <v>0</v>
      </c>
      <c r="X36" s="76">
        <f>分析係数表!E39</f>
        <v>7.4837863440938568E-2</v>
      </c>
      <c r="Y36" s="166">
        <f t="shared" si="8"/>
        <v>0</v>
      </c>
    </row>
    <row r="37" spans="1:25" x14ac:dyDescent="0.2">
      <c r="A37" s="6" t="s">
        <v>25</v>
      </c>
      <c r="B37" s="5" t="s">
        <v>40</v>
      </c>
      <c r="C37" s="90"/>
      <c r="D37" s="107">
        <f>投入係数表!AL37</f>
        <v>2.3006355505708452E-4</v>
      </c>
      <c r="E37" s="110">
        <f t="shared" si="9"/>
        <v>2.3006355505708453E-2</v>
      </c>
      <c r="F37" s="85">
        <f>分析係数表!C40</f>
        <v>0.65368852459016391</v>
      </c>
      <c r="G37" s="110">
        <f t="shared" si="0"/>
        <v>1.5038990586723353E-2</v>
      </c>
      <c r="H37" s="110">
        <v>1.7381584206185654E-2</v>
      </c>
      <c r="I37" s="110">
        <f t="shared" si="1"/>
        <v>1.7381584206185654E-2</v>
      </c>
      <c r="J37" s="85">
        <f>分析係数表!G40</f>
        <v>0.54296393832561696</v>
      </c>
      <c r="K37" s="111">
        <f t="shared" si="2"/>
        <v>9.4375734149289049E-3</v>
      </c>
      <c r="L37" s="79"/>
      <c r="M37" s="80"/>
      <c r="N37" s="81">
        <f>分析係数表!H40</f>
        <v>2.8732081323939809E-2</v>
      </c>
      <c r="O37" s="82">
        <f t="shared" si="3"/>
        <v>0.87749096911948921</v>
      </c>
      <c r="P37" s="76">
        <f>分析係数表!C40</f>
        <v>0.65368852459016391</v>
      </c>
      <c r="Q37" s="82">
        <f t="shared" si="4"/>
        <v>0.57360577694491199</v>
      </c>
      <c r="R37" s="83">
        <v>0.5745380676046562</v>
      </c>
      <c r="S37" s="84">
        <f t="shared" si="5"/>
        <v>0.59191965181084183</v>
      </c>
      <c r="T37" s="85">
        <f>分析係数表!F40</f>
        <v>0.73971031729176395</v>
      </c>
      <c r="U37" s="86">
        <f t="shared" si="6"/>
        <v>0.43784907345222823</v>
      </c>
      <c r="V37" s="87">
        <f>分析係数表!D40</f>
        <v>6.6728964023276563E-2</v>
      </c>
      <c r="W37" s="167">
        <f t="shared" si="7"/>
        <v>0</v>
      </c>
      <c r="X37" s="76">
        <f>分析係数表!E40</f>
        <v>4.1795862889181495E-2</v>
      </c>
      <c r="Y37" s="166">
        <f t="shared" si="8"/>
        <v>0</v>
      </c>
    </row>
    <row r="38" spans="1:25" x14ac:dyDescent="0.2">
      <c r="A38" s="6" t="s">
        <v>26</v>
      </c>
      <c r="B38" s="5" t="s">
        <v>277</v>
      </c>
      <c r="C38" s="90"/>
      <c r="D38" s="107">
        <f>投入係数表!AL38</f>
        <v>5.751588876427113E-5</v>
      </c>
      <c r="E38" s="110">
        <f t="shared" si="9"/>
        <v>5.7515888764271134E-3</v>
      </c>
      <c r="F38" s="85">
        <f>分析係数表!C41</f>
        <v>0.74623649477748177</v>
      </c>
      <c r="G38" s="110">
        <f t="shared" si="0"/>
        <v>4.292045522546124E-3</v>
      </c>
      <c r="H38" s="110">
        <v>5.2172449233007364E-3</v>
      </c>
      <c r="I38" s="110">
        <f t="shared" si="1"/>
        <v>5.2172449233007364E-3</v>
      </c>
      <c r="J38" s="85">
        <f>分析係数表!G41</f>
        <v>0.4504064389540704</v>
      </c>
      <c r="K38" s="111">
        <f t="shared" si="2"/>
        <v>2.3498807070550867E-3</v>
      </c>
      <c r="L38" s="79"/>
      <c r="M38" s="80"/>
      <c r="N38" s="81">
        <f>分析係数表!H41</f>
        <v>4.8308377460513606E-2</v>
      </c>
      <c r="O38" s="82">
        <f t="shared" si="3"/>
        <v>1.4753600505472722</v>
      </c>
      <c r="P38" s="76">
        <f>分析係数表!C41</f>
        <v>0.74623649477748177</v>
      </c>
      <c r="Q38" s="82">
        <f t="shared" si="4"/>
        <v>1.1009675126551246</v>
      </c>
      <c r="R38" s="83">
        <v>1.1188309889756958</v>
      </c>
      <c r="S38" s="84">
        <f t="shared" si="5"/>
        <v>1.1240482338989966</v>
      </c>
      <c r="T38" s="85">
        <f>分析係数表!F41</f>
        <v>0.55435870740399629</v>
      </c>
      <c r="U38" s="86">
        <f t="shared" si="6"/>
        <v>0.62312592600399264</v>
      </c>
      <c r="V38" s="87">
        <f>分析係数表!D41</f>
        <v>0.15112321307011573</v>
      </c>
      <c r="W38" s="167">
        <f t="shared" si="7"/>
        <v>0</v>
      </c>
      <c r="X38" s="76">
        <f>分析係数表!E41</f>
        <v>0.14359508268930446</v>
      </c>
      <c r="Y38" s="166">
        <f t="shared" si="8"/>
        <v>0</v>
      </c>
    </row>
    <row r="39" spans="1:25" x14ac:dyDescent="0.2">
      <c r="A39" s="6" t="s">
        <v>51</v>
      </c>
      <c r="B39" s="5" t="s">
        <v>368</v>
      </c>
      <c r="C39" s="90"/>
      <c r="D39" s="107">
        <f>投入係数表!AL39</f>
        <v>1.8405084404566762E-3</v>
      </c>
      <c r="E39" s="110">
        <f t="shared" si="9"/>
        <v>0.18405084404566763</v>
      </c>
      <c r="F39" s="85">
        <f>分析係数表!C42</f>
        <v>0.40538573508005826</v>
      </c>
      <c r="G39" s="110">
        <f>E39*F39</f>
        <v>7.4611586705558133E-2</v>
      </c>
      <c r="H39" s="110">
        <v>8.5541094456089525E-2</v>
      </c>
      <c r="I39" s="110">
        <f>C39+H39</f>
        <v>8.5541094456089525E-2</v>
      </c>
      <c r="J39" s="85">
        <f>分析係数表!G42</f>
        <v>0.48634204275534443</v>
      </c>
      <c r="K39" s="111">
        <f>I39*J39</f>
        <v>4.1602230617302449E-2</v>
      </c>
      <c r="L39" s="79"/>
      <c r="M39" s="80"/>
      <c r="N39" s="81">
        <f>分析係数表!H42</f>
        <v>1.1287159094207556E-2</v>
      </c>
      <c r="O39" s="82">
        <f t="shared" si="3"/>
        <v>0.3447150264025472</v>
      </c>
      <c r="P39" s="76">
        <f>分析係数表!C42</f>
        <v>0.40538573508005826</v>
      </c>
      <c r="Q39" s="82">
        <f>O39*P39</f>
        <v>0.13974255437133828</v>
      </c>
      <c r="R39" s="83">
        <v>0.14631912161439678</v>
      </c>
      <c r="S39" s="84">
        <f>I39+R39</f>
        <v>0.23186021607048629</v>
      </c>
      <c r="T39" s="85">
        <f>分析係数表!F42</f>
        <v>0.55819477434679332</v>
      </c>
      <c r="U39" s="86">
        <f>S39*T39</f>
        <v>0.12942316098946383</v>
      </c>
      <c r="V39" s="87">
        <f>分析係数表!D42</f>
        <v>0.21199524940617578</v>
      </c>
      <c r="W39" s="167">
        <f>ROUND(S39*V39,0)</f>
        <v>0</v>
      </c>
      <c r="X39" s="76">
        <f>分析係数表!E42</f>
        <v>0.14608076009501186</v>
      </c>
      <c r="Y39" s="166">
        <f>ROUND(S39*X39,0)</f>
        <v>0</v>
      </c>
    </row>
    <row r="40" spans="1:25" x14ac:dyDescent="0.2">
      <c r="A40" s="6" t="s">
        <v>195</v>
      </c>
      <c r="B40" s="5" t="s">
        <v>41</v>
      </c>
      <c r="C40" s="75">
        <f>最終需要_まとめ!C41</f>
        <v>100</v>
      </c>
      <c r="D40" s="107">
        <f>投入係数表!AL40</f>
        <v>0.15614125902280504</v>
      </c>
      <c r="E40" s="110">
        <f t="shared" si="9"/>
        <v>15.614125902280504</v>
      </c>
      <c r="F40" s="85">
        <f>分析係数表!C43</f>
        <v>0.69968719053083295</v>
      </c>
      <c r="G40" s="110">
        <f>E40*F40</f>
        <v>10.925003885161352</v>
      </c>
      <c r="H40" s="110">
        <v>12.448215204542796</v>
      </c>
      <c r="I40" s="110">
        <f>C40+H40</f>
        <v>112.44821520454279</v>
      </c>
      <c r="J40" s="85">
        <f>分析係数表!G43</f>
        <v>0.42616397779886694</v>
      </c>
      <c r="K40" s="111">
        <f>I40*J40</f>
        <v>47.921378687950984</v>
      </c>
      <c r="L40" s="79"/>
      <c r="M40" s="80"/>
      <c r="N40" s="81">
        <f>分析係数表!H43</f>
        <v>3.1178600010781269E-2</v>
      </c>
      <c r="O40" s="82">
        <f t="shared" si="3"/>
        <v>0.95220877425450123</v>
      </c>
      <c r="P40" s="76">
        <f>分析係数表!C43</f>
        <v>0.69968719053083295</v>
      </c>
      <c r="Q40" s="82">
        <f>O40*P40</f>
        <v>0.66624828205694009</v>
      </c>
      <c r="R40" s="83">
        <v>1.3818089257578654</v>
      </c>
      <c r="S40" s="84">
        <f>I40+R40</f>
        <v>113.83002413030066</v>
      </c>
      <c r="T40" s="85">
        <f>分析係数表!F43</f>
        <v>0.68219595663301991</v>
      </c>
      <c r="U40" s="86">
        <f>S40*T40</f>
        <v>77.65438220513019</v>
      </c>
      <c r="V40" s="87">
        <f>分析係数表!D43</f>
        <v>0.16164840537198402</v>
      </c>
      <c r="W40" s="167">
        <f>ROUND(S40*V40,0)</f>
        <v>18</v>
      </c>
      <c r="X40" s="76">
        <f>分析係数表!E43</f>
        <v>0.1317976591033273</v>
      </c>
      <c r="Y40" s="166">
        <f>ROUND(S40*X40,0)</f>
        <v>15</v>
      </c>
    </row>
    <row r="41" spans="1:25" x14ac:dyDescent="0.2">
      <c r="A41" s="6" t="s">
        <v>341</v>
      </c>
      <c r="B41" s="5" t="s">
        <v>42</v>
      </c>
      <c r="C41" s="90"/>
      <c r="D41" s="107">
        <f>投入係数表!AL41</f>
        <v>1.0496649699479482E-3</v>
      </c>
      <c r="E41" s="110">
        <f t="shared" si="9"/>
        <v>0.10496649699479482</v>
      </c>
      <c r="F41" s="85">
        <f>分析係数表!C44</f>
        <v>0.39267545462210851</v>
      </c>
      <c r="G41" s="110">
        <f>E41*F41</f>
        <v>4.1217766927521243E-2</v>
      </c>
      <c r="H41" s="110">
        <v>4.8330001263149486E-2</v>
      </c>
      <c r="I41" s="110">
        <f>C41+H41</f>
        <v>4.8330001263149486E-2</v>
      </c>
      <c r="J41" s="85">
        <f>分析係数表!G44</f>
        <v>0.27061110819189743</v>
      </c>
      <c r="K41" s="111">
        <f>I41*J41</f>
        <v>1.3078635200736686E-2</v>
      </c>
      <c r="L41" s="79"/>
      <c r="M41" s="80"/>
      <c r="N41" s="81">
        <f>分析係数表!H44</f>
        <v>0.10303160985076236</v>
      </c>
      <c r="O41" s="82">
        <f t="shared" si="3"/>
        <v>3.1466327189654995</v>
      </c>
      <c r="P41" s="76">
        <f>分析係数表!C44</f>
        <v>0.39267545462210851</v>
      </c>
      <c r="Q41" s="82">
        <f>O41*P41</f>
        <v>1.2356054334485789</v>
      </c>
      <c r="R41" s="83">
        <v>1.2516994006003357</v>
      </c>
      <c r="S41" s="84">
        <f>I41+R41</f>
        <v>1.3000294018634853</v>
      </c>
      <c r="T41" s="85">
        <f>分析係数表!F44</f>
        <v>0.47233461194892545</v>
      </c>
      <c r="U41" s="86">
        <f>S41*T41</f>
        <v>0.61404888305138294</v>
      </c>
      <c r="V41" s="87">
        <f>分析係数表!D44</f>
        <v>0.22804897272870581</v>
      </c>
      <c r="W41" s="167">
        <f>ROUND(S41*V41,0)</f>
        <v>0</v>
      </c>
      <c r="X41" s="76">
        <f>分析係数表!E44</f>
        <v>0.15248804581997794</v>
      </c>
      <c r="Y41" s="166">
        <f>ROUND(S41*X41,0)</f>
        <v>0</v>
      </c>
    </row>
    <row r="42" spans="1:25" x14ac:dyDescent="0.2">
      <c r="A42" s="6" t="s">
        <v>342</v>
      </c>
      <c r="B42" s="5" t="s">
        <v>279</v>
      </c>
      <c r="C42" s="90"/>
      <c r="D42" s="107">
        <f>投入係数表!AL42</f>
        <v>3.2927846317545224E-3</v>
      </c>
      <c r="E42" s="110">
        <f t="shared" si="9"/>
        <v>0.32927846317545223</v>
      </c>
      <c r="F42" s="85">
        <f>分析係数表!C45</f>
        <v>1</v>
      </c>
      <c r="G42" s="110">
        <f>E42*F42</f>
        <v>0.32927846317545223</v>
      </c>
      <c r="H42" s="110">
        <v>0.3776360624211989</v>
      </c>
      <c r="I42" s="110">
        <f>C42+H42</f>
        <v>0.3776360624211989</v>
      </c>
      <c r="J42" s="85">
        <f>分析係数表!G45</f>
        <v>0</v>
      </c>
      <c r="K42" s="111">
        <f>I42*J42</f>
        <v>0</v>
      </c>
      <c r="L42" s="79"/>
      <c r="M42" s="80"/>
      <c r="N42" s="81">
        <f>分析係数表!H45</f>
        <v>0</v>
      </c>
      <c r="O42" s="82">
        <f t="shared" si="3"/>
        <v>0</v>
      </c>
      <c r="P42" s="76">
        <f>分析係数表!C45</f>
        <v>1</v>
      </c>
      <c r="Q42" s="82">
        <f>O42*P42</f>
        <v>0</v>
      </c>
      <c r="R42" s="83">
        <v>3.1900239538358938E-2</v>
      </c>
      <c r="S42" s="84">
        <f>I42+R42</f>
        <v>0.40953630195955781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4.8600926005809104E-3</v>
      </c>
      <c r="E43" s="110">
        <f t="shared" si="9"/>
        <v>0.48600926005809103</v>
      </c>
      <c r="F43" s="85">
        <f>分析係数表!C46</f>
        <v>0.19269273551809707</v>
      </c>
      <c r="G43" s="110">
        <f>E43*F43</f>
        <v>9.3650453807719788E-2</v>
      </c>
      <c r="H43" s="110">
        <v>0.10958017402598393</v>
      </c>
      <c r="I43" s="110">
        <f>C43+H43</f>
        <v>0.10958017402598393</v>
      </c>
      <c r="J43" s="85">
        <f>分析係数表!G46</f>
        <v>9.3043863535666807E-3</v>
      </c>
      <c r="K43" s="111">
        <f>I43*J43</f>
        <v>1.0195762758288269E-3</v>
      </c>
      <c r="L43" s="79"/>
      <c r="M43" s="80"/>
      <c r="N43" s="81">
        <f>分析係数表!H46</f>
        <v>2.0061453232099985E-2</v>
      </c>
      <c r="O43" s="82">
        <f t="shared" si="3"/>
        <v>0.61268600210709889</v>
      </c>
      <c r="P43" s="76">
        <f>分析係数表!C46</f>
        <v>0.19269273551809707</v>
      </c>
      <c r="Q43" s="82">
        <f>O43*P43</f>
        <v>0.11806014175966346</v>
      </c>
      <c r="R43" s="83">
        <v>0.13367509564613408</v>
      </c>
      <c r="S43" s="84">
        <f>I43+R43</f>
        <v>0.24325526967211802</v>
      </c>
      <c r="T43" s="85">
        <f>分析係数表!F46</f>
        <v>0.3136907399202481</v>
      </c>
      <c r="U43" s="86">
        <f>S43*T43</f>
        <v>7.6306925532946185E-2</v>
      </c>
      <c r="V43" s="87">
        <f>分析係数表!D46</f>
        <v>3.544528134692069E-3</v>
      </c>
      <c r="W43" s="167">
        <f>ROUND(S43*V43,0)</f>
        <v>0</v>
      </c>
      <c r="X43" s="76">
        <f>分析係数表!E46</f>
        <v>9.3043863535666807E-3</v>
      </c>
      <c r="Y43" s="166">
        <f>ROUND(S43*X43,0)</f>
        <v>0</v>
      </c>
    </row>
    <row r="44" spans="1:25" x14ac:dyDescent="0.2">
      <c r="A44" s="192">
        <v>40</v>
      </c>
      <c r="B44" s="14" t="s">
        <v>151</v>
      </c>
      <c r="C44" s="197">
        <f>SUM(C5:C43)</f>
        <v>100</v>
      </c>
      <c r="D44" s="108">
        <f>投入係数表!AL44</f>
        <v>0.30228913237281801</v>
      </c>
      <c r="E44" s="96">
        <f>SUM(E5:E43)</f>
        <v>30.228913237281795</v>
      </c>
      <c r="F44" s="98">
        <f>分析係数表!C47</f>
        <v>0.36342947545192861</v>
      </c>
      <c r="G44" s="96">
        <f>SUM(G5:G43)</f>
        <v>14.107820251351278</v>
      </c>
      <c r="H44" s="96">
        <f>SUM(H5:H43)</f>
        <v>16.503801129623699</v>
      </c>
      <c r="I44" s="96">
        <f>SUM(I5:I43)</f>
        <v>116.5038011296237</v>
      </c>
      <c r="J44" s="98">
        <f>分析係数表!G47</f>
        <v>0.22147530218644357</v>
      </c>
      <c r="K44" s="112">
        <f>SUM(K5:K43)</f>
        <v>48.682985559595018</v>
      </c>
      <c r="L44" s="94">
        <f>最終需要_まとめ!$L$33</f>
        <v>0.62733333333333341</v>
      </c>
      <c r="M44" s="91">
        <f>K44*L44</f>
        <v>30.540459607719278</v>
      </c>
      <c r="N44" s="95">
        <f>分析係数表!H47</f>
        <v>1</v>
      </c>
      <c r="O44" s="96">
        <f>SUM(O5:O43)</f>
        <v>30.540459607719274</v>
      </c>
      <c r="P44" s="92">
        <f>分析係数表!C47</f>
        <v>0.36342947545192861</v>
      </c>
      <c r="Q44" s="96">
        <f>SUM(Q5:Q43)</f>
        <v>14.012786438623465</v>
      </c>
      <c r="R44" s="91">
        <f>SUM(R5:R43)</f>
        <v>16.267145986559584</v>
      </c>
      <c r="S44" s="97">
        <f>SUM(S5:S43)</f>
        <v>132.77094711618329</v>
      </c>
      <c r="T44" s="98">
        <f>分析係数表!F47</f>
        <v>0.45852567064717759</v>
      </c>
      <c r="U44" s="99">
        <f>SUM(U5:U43)</f>
        <v>88.426085735445071</v>
      </c>
      <c r="V44" s="100">
        <f>分析係数表!D47</f>
        <v>5.1302381010287716E-2</v>
      </c>
      <c r="W44" s="164">
        <f>SUM(W5:W43)</f>
        <v>18</v>
      </c>
      <c r="X44" s="92">
        <f>分析係数表!E47</f>
        <v>4.4653063209864535E-2</v>
      </c>
      <c r="Y44" s="165">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345</v>
      </c>
      <c r="S2" s="3" t="s">
        <v>153</v>
      </c>
      <c r="U2" s="64" t="s">
        <v>210</v>
      </c>
      <c r="W2" s="3" t="s">
        <v>130</v>
      </c>
      <c r="Y2" s="3" t="s">
        <v>154</v>
      </c>
    </row>
    <row r="3" spans="1:25" ht="44" x14ac:dyDescent="0.2">
      <c r="B3" s="65"/>
      <c r="C3" s="66" t="s">
        <v>228</v>
      </c>
      <c r="D3" s="66" t="s">
        <v>347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2.2069255425358626E-2</v>
      </c>
      <c r="E5" s="110">
        <f>$C$41*D5</f>
        <v>2.2069255425358625</v>
      </c>
      <c r="F5" s="85">
        <f>分析係数表!C8</f>
        <v>1.2703197330175442E-2</v>
      </c>
      <c r="G5" s="110">
        <f t="shared" ref="G5:G38" si="0">E5*F5</f>
        <v>2.8035010659837559E-2</v>
      </c>
      <c r="H5" s="110">
        <f t="array" ref="H5:H43">MMULT(逆行列係数!C5:AO43,'37'!G5:G43)</f>
        <v>3.2555408718928494E-2</v>
      </c>
      <c r="I5" s="110">
        <f t="shared" ref="I5:I38" si="1">C5+H5</f>
        <v>3.2555408718928494E-2</v>
      </c>
      <c r="J5" s="85">
        <f>分析係数表!G8</f>
        <v>0.12096774193548387</v>
      </c>
      <c r="K5" s="111">
        <f t="shared" ref="K5:K38" si="2">I5*J5</f>
        <v>3.9381542805155441E-3</v>
      </c>
      <c r="L5" s="79" t="s">
        <v>178</v>
      </c>
      <c r="M5" s="80" t="s">
        <v>178</v>
      </c>
      <c r="N5" s="81">
        <f>分析係数表!H8</f>
        <v>1.0105366169207868E-2</v>
      </c>
      <c r="O5" s="82">
        <f t="shared" ref="O5:O43" si="3">$M$44*N5</f>
        <v>0.19910173269953138</v>
      </c>
      <c r="P5" s="76">
        <f>分析係数表!C8</f>
        <v>1.2703197330175442E-2</v>
      </c>
      <c r="Q5" s="82">
        <f t="shared" ref="Q5:Q38" si="4">O5*P5</f>
        <v>2.5292285992619917E-3</v>
      </c>
      <c r="R5" s="83">
        <f t="array" ref="R5:R43">MMULT(逆行列係数!C5:AO43,'37'!Q5:Q43)</f>
        <v>3.2237257577141698E-3</v>
      </c>
      <c r="S5" s="84">
        <f t="shared" ref="S5:S38" si="5">I5+R5</f>
        <v>3.5779134476642667E-2</v>
      </c>
      <c r="T5" s="85">
        <f>分析係数表!F8</f>
        <v>0.45967741935483869</v>
      </c>
      <c r="U5" s="86">
        <f t="shared" ref="U5:U38" si="6">S5*T5</f>
        <v>1.6446860202972837E-2</v>
      </c>
      <c r="V5" s="87">
        <f>分析係数表!D8</f>
        <v>0.86693548387096775</v>
      </c>
      <c r="W5" s="88">
        <f t="shared" ref="W5:W38" si="7">ROUND(S5*V5,0)</f>
        <v>0</v>
      </c>
      <c r="X5" s="76">
        <f>分析係数表!E8</f>
        <v>0.59677419354838712</v>
      </c>
      <c r="Y5" s="89">
        <f t="shared" ref="Y5:Y38" si="8">ROUND(S5*X5,0)</f>
        <v>0</v>
      </c>
    </row>
    <row r="6" spans="1:25" x14ac:dyDescent="0.2">
      <c r="A6" s="6" t="s">
        <v>220</v>
      </c>
      <c r="B6" s="5" t="s">
        <v>266</v>
      </c>
      <c r="C6" s="90"/>
      <c r="D6" s="107">
        <f>投入係数表!AM6</f>
        <v>1.3661920025222006E-3</v>
      </c>
      <c r="E6" s="110">
        <f t="shared" ref="E6:E43" si="9">$C$41*D6</f>
        <v>0.13661920025222005</v>
      </c>
      <c r="F6" s="85">
        <f>分析係数表!C9</f>
        <v>3.6231884057971064E-2</v>
      </c>
      <c r="G6" s="110">
        <f t="shared" si="0"/>
        <v>4.9499710236311683E-3</v>
      </c>
      <c r="H6" s="110">
        <v>5.1390725195493009E-3</v>
      </c>
      <c r="I6" s="110">
        <f t="shared" si="1"/>
        <v>5.1390725195493009E-3</v>
      </c>
      <c r="J6" s="85">
        <f>分析係数表!G9</f>
        <v>0.3125</v>
      </c>
      <c r="K6" s="111">
        <f t="shared" si="2"/>
        <v>1.6059601623591565E-3</v>
      </c>
      <c r="L6" s="79"/>
      <c r="M6" s="80"/>
      <c r="N6" s="81">
        <f>分析係数表!H9</f>
        <v>5.3491679763143819E-4</v>
      </c>
      <c r="O6" s="82">
        <f t="shared" si="3"/>
        <v>1.0539238210192675E-2</v>
      </c>
      <c r="P6" s="76">
        <f>分析係数表!C9</f>
        <v>3.6231884057971064E-2</v>
      </c>
      <c r="Q6" s="82">
        <f t="shared" si="4"/>
        <v>3.8185645689103946E-4</v>
      </c>
      <c r="R6" s="83">
        <v>4.3829264787014383E-4</v>
      </c>
      <c r="S6" s="84">
        <f t="shared" si="5"/>
        <v>5.5773651674194446E-3</v>
      </c>
      <c r="T6" s="85">
        <f>分析係数表!F9</f>
        <v>0.8125</v>
      </c>
      <c r="U6" s="86">
        <f t="shared" si="6"/>
        <v>4.5316091985282986E-3</v>
      </c>
      <c r="V6" s="87">
        <f>分析係数表!D9</f>
        <v>0</v>
      </c>
      <c r="W6" s="88">
        <f t="shared" si="7"/>
        <v>0</v>
      </c>
      <c r="X6" s="76">
        <f>分析係数表!E9</f>
        <v>0</v>
      </c>
      <c r="Y6" s="89">
        <f t="shared" si="8"/>
        <v>0</v>
      </c>
    </row>
    <row r="7" spans="1:25" x14ac:dyDescent="0.2">
      <c r="A7" s="6" t="s">
        <v>221</v>
      </c>
      <c r="B7" s="5" t="s">
        <v>267</v>
      </c>
      <c r="C7" s="90"/>
      <c r="D7" s="107">
        <f>投入係数表!AM7</f>
        <v>4.7816720088277023E-3</v>
      </c>
      <c r="E7" s="110">
        <f t="shared" si="9"/>
        <v>0.4781672008827702</v>
      </c>
      <c r="F7" s="85">
        <f>分析係数表!C10</f>
        <v>0.26183431952662717</v>
      </c>
      <c r="G7" s="110">
        <f t="shared" si="0"/>
        <v>0.12520058366309217</v>
      </c>
      <c r="H7" s="110">
        <v>0.14170472709003282</v>
      </c>
      <c r="I7" s="110">
        <f t="shared" si="1"/>
        <v>0.14170472709003282</v>
      </c>
      <c r="J7" s="85">
        <f>分析係数表!G10</f>
        <v>0.17889908256880735</v>
      </c>
      <c r="K7" s="111">
        <f t="shared" si="2"/>
        <v>2.5350845672070091E-2</v>
      </c>
      <c r="L7" s="79"/>
      <c r="M7" s="80"/>
      <c r="N7" s="81">
        <f>分析係数表!H10</f>
        <v>1.0159272513155222E-3</v>
      </c>
      <c r="O7" s="82">
        <f t="shared" si="3"/>
        <v>2.0016382647265161E-2</v>
      </c>
      <c r="P7" s="76">
        <f>分析係数表!C10</f>
        <v>0.26183431952662717</v>
      </c>
      <c r="Q7" s="82">
        <f t="shared" si="4"/>
        <v>5.2409759298312616E-3</v>
      </c>
      <c r="R7" s="83">
        <v>7.8600752405333825E-3</v>
      </c>
      <c r="S7" s="84">
        <f t="shared" si="5"/>
        <v>0.14956480233056621</v>
      </c>
      <c r="T7" s="85">
        <f>分析係数表!F10</f>
        <v>0.51834862385321101</v>
      </c>
      <c r="U7" s="86">
        <f t="shared" si="6"/>
        <v>7.7526709464926527E-2</v>
      </c>
      <c r="V7" s="87">
        <f>分析係数表!D10</f>
        <v>0.10550458715596331</v>
      </c>
      <c r="W7" s="88">
        <f t="shared" si="7"/>
        <v>0</v>
      </c>
      <c r="X7" s="76">
        <f>分析係数表!E10</f>
        <v>4.1284403669724773E-2</v>
      </c>
      <c r="Y7" s="89">
        <f t="shared" si="8"/>
        <v>0</v>
      </c>
    </row>
    <row r="8" spans="1:25" x14ac:dyDescent="0.2">
      <c r="A8" s="6" t="s">
        <v>222</v>
      </c>
      <c r="B8" s="5" t="s">
        <v>27</v>
      </c>
      <c r="C8" s="90"/>
      <c r="D8" s="107">
        <f>投入係数表!AM8</f>
        <v>0</v>
      </c>
      <c r="E8" s="110">
        <f t="shared" si="9"/>
        <v>0</v>
      </c>
      <c r="F8" s="85">
        <f>分析係数表!C11</f>
        <v>1.7921757268741234E-2</v>
      </c>
      <c r="G8" s="110">
        <f t="shared" si="0"/>
        <v>0</v>
      </c>
      <c r="H8" s="110">
        <v>2.2627726083612385E-2</v>
      </c>
      <c r="I8" s="110">
        <f t="shared" si="1"/>
        <v>2.2627726083612385E-2</v>
      </c>
      <c r="J8" s="85">
        <f>分析係数表!G11</f>
        <v>0.34197730956239869</v>
      </c>
      <c r="K8" s="111">
        <f t="shared" si="2"/>
        <v>7.7381688875886763E-3</v>
      </c>
      <c r="L8" s="79"/>
      <c r="M8" s="80"/>
      <c r="N8" s="81">
        <f>分析係数表!H11</f>
        <v>-1.6586567368416687E-5</v>
      </c>
      <c r="O8" s="82">
        <f t="shared" si="3"/>
        <v>-3.2679808403698212E-4</v>
      </c>
      <c r="P8" s="76">
        <f>分析係数表!C11</f>
        <v>1.7921757268741234E-2</v>
      </c>
      <c r="Q8" s="82">
        <f t="shared" si="4"/>
        <v>-5.8567959380004928E-6</v>
      </c>
      <c r="R8" s="83">
        <v>1.378519921263964E-2</v>
      </c>
      <c r="S8" s="84">
        <f t="shared" si="5"/>
        <v>3.6412925296252022E-2</v>
      </c>
      <c r="T8" s="85">
        <f>分析係数表!F11</f>
        <v>0.56401944894651534</v>
      </c>
      <c r="U8" s="86">
        <f t="shared" si="6"/>
        <v>2.0537598060122696E-2</v>
      </c>
      <c r="V8" s="87">
        <f>分析係数表!D11</f>
        <v>2.1069692058346839E-2</v>
      </c>
      <c r="W8" s="88">
        <f t="shared" si="7"/>
        <v>0</v>
      </c>
      <c r="X8" s="76">
        <f>分析係数表!E11</f>
        <v>4.8622366288492711E-3</v>
      </c>
      <c r="Y8" s="89">
        <f t="shared" si="8"/>
        <v>0</v>
      </c>
    </row>
    <row r="9" spans="1:25" x14ac:dyDescent="0.2">
      <c r="A9" s="6" t="s">
        <v>223</v>
      </c>
      <c r="B9" s="5" t="s">
        <v>191</v>
      </c>
      <c r="C9" s="90"/>
      <c r="D9" s="107">
        <f>投入係数表!AM9</f>
        <v>0.17529294309284851</v>
      </c>
      <c r="E9" s="110">
        <f t="shared" si="9"/>
        <v>17.52929430928485</v>
      </c>
      <c r="F9" s="85">
        <f>分析係数表!C12</f>
        <v>0.1131360576170346</v>
      </c>
      <c r="G9" s="110">
        <f t="shared" si="0"/>
        <v>1.9831952509612076</v>
      </c>
      <c r="H9" s="110">
        <v>2.0394118502457421</v>
      </c>
      <c r="I9" s="110">
        <f t="shared" si="1"/>
        <v>2.0394118502457421</v>
      </c>
      <c r="J9" s="85">
        <f>分析係数表!G12</f>
        <v>0.13242034500958361</v>
      </c>
      <c r="K9" s="111">
        <f t="shared" si="2"/>
        <v>0.27005962082617441</v>
      </c>
      <c r="L9" s="79"/>
      <c r="M9" s="80"/>
      <c r="N9" s="81">
        <f>分析係数表!H12</f>
        <v>8.227352078918887E-2</v>
      </c>
      <c r="O9" s="82">
        <f t="shared" si="3"/>
        <v>1.6210001963444407</v>
      </c>
      <c r="P9" s="76">
        <f>分析係数表!C12</f>
        <v>0.1131360576170346</v>
      </c>
      <c r="Q9" s="82">
        <f t="shared" si="4"/>
        <v>0.18339357161084904</v>
      </c>
      <c r="R9" s="83">
        <v>0.20470105220379328</v>
      </c>
      <c r="S9" s="84">
        <f t="shared" si="5"/>
        <v>2.2441129024495354</v>
      </c>
      <c r="T9" s="85">
        <f>分析係数表!F12</f>
        <v>0.36784355120975581</v>
      </c>
      <c r="U9" s="86">
        <f t="shared" si="6"/>
        <v>0.8254824593526694</v>
      </c>
      <c r="V9" s="87">
        <f>分析係数表!D12</f>
        <v>2.9306369621378371E-2</v>
      </c>
      <c r="W9" s="88">
        <f t="shared" si="7"/>
        <v>0</v>
      </c>
      <c r="X9" s="76">
        <f>分析係数表!E12</f>
        <v>2.9195255423761772E-2</v>
      </c>
      <c r="Y9" s="89">
        <f t="shared" si="8"/>
        <v>0</v>
      </c>
    </row>
    <row r="10" spans="1:25" x14ac:dyDescent="0.2">
      <c r="A10" s="6" t="s">
        <v>224</v>
      </c>
      <c r="B10" s="5" t="s">
        <v>28</v>
      </c>
      <c r="C10" s="90"/>
      <c r="D10" s="107">
        <f>投入係数表!AM10</f>
        <v>2.5747464662918395E-3</v>
      </c>
      <c r="E10" s="110">
        <f t="shared" si="9"/>
        <v>0.25747464662918396</v>
      </c>
      <c r="F10" s="85">
        <f>分析係数表!C13</f>
        <v>0</v>
      </c>
      <c r="G10" s="110">
        <f t="shared" si="0"/>
        <v>0</v>
      </c>
      <c r="H10" s="110">
        <v>0</v>
      </c>
      <c r="I10" s="110">
        <f t="shared" si="1"/>
        <v>0</v>
      </c>
      <c r="J10" s="85">
        <f>分析係数表!G13</f>
        <v>0.24500370096225019</v>
      </c>
      <c r="K10" s="111">
        <f t="shared" si="2"/>
        <v>0</v>
      </c>
      <c r="L10" s="79"/>
      <c r="M10" s="80"/>
      <c r="N10" s="81">
        <f>分析係数表!H13</f>
        <v>1.2974842323943954E-2</v>
      </c>
      <c r="O10" s="82">
        <f t="shared" si="3"/>
        <v>0.25563780123792929</v>
      </c>
      <c r="P10" s="76">
        <f>分析係数表!C13</f>
        <v>0</v>
      </c>
      <c r="Q10" s="82">
        <f t="shared" si="4"/>
        <v>0</v>
      </c>
      <c r="R10" s="83">
        <v>0</v>
      </c>
      <c r="S10" s="84">
        <f t="shared" si="5"/>
        <v>0</v>
      </c>
      <c r="T10" s="85">
        <f>分析係数表!F13</f>
        <v>0.38341968911917096</v>
      </c>
      <c r="U10" s="86">
        <f t="shared" si="6"/>
        <v>0</v>
      </c>
      <c r="V10" s="87">
        <f>分析係数表!D13</f>
        <v>0.16062176165803108</v>
      </c>
      <c r="W10" s="88">
        <f t="shared" si="7"/>
        <v>0</v>
      </c>
      <c r="X10" s="76">
        <f>分析係数表!E13</f>
        <v>0.14729829755736493</v>
      </c>
      <c r="Y10" s="89">
        <f t="shared" si="8"/>
        <v>0</v>
      </c>
    </row>
    <row r="11" spans="1:25" x14ac:dyDescent="0.2">
      <c r="A11" s="6" t="s">
        <v>225</v>
      </c>
      <c r="B11" s="5" t="s">
        <v>268</v>
      </c>
      <c r="C11" s="90"/>
      <c r="D11" s="107">
        <f>投入係数表!AM11</f>
        <v>6.2004098576007565E-3</v>
      </c>
      <c r="E11" s="110">
        <f t="shared" si="9"/>
        <v>0.6200409857600756</v>
      </c>
      <c r="F11" s="85">
        <f>分析係数表!C14</f>
        <v>0.20006209251785156</v>
      </c>
      <c r="G11" s="110">
        <f t="shared" si="0"/>
        <v>0.12404669705799214</v>
      </c>
      <c r="H11" s="110">
        <v>0.21667749562523822</v>
      </c>
      <c r="I11" s="110">
        <f t="shared" si="1"/>
        <v>0.21667749562523822</v>
      </c>
      <c r="J11" s="85">
        <f>分析係数表!G14</f>
        <v>0.15826840914802714</v>
      </c>
      <c r="K11" s="111">
        <f t="shared" si="2"/>
        <v>3.4293202530785064E-2</v>
      </c>
      <c r="L11" s="79"/>
      <c r="M11" s="80"/>
      <c r="N11" s="81">
        <f>分析係数表!H14</f>
        <v>1.0573936697365637E-3</v>
      </c>
      <c r="O11" s="82">
        <f t="shared" si="3"/>
        <v>2.0833377857357612E-2</v>
      </c>
      <c r="P11" s="76">
        <f>分析係数表!C14</f>
        <v>0.20006209251785156</v>
      </c>
      <c r="Q11" s="82">
        <f t="shared" si="4"/>
        <v>4.167969168358039E-3</v>
      </c>
      <c r="R11" s="83">
        <v>1.9920533346372619E-2</v>
      </c>
      <c r="S11" s="84">
        <f t="shared" si="5"/>
        <v>0.23659802897161084</v>
      </c>
      <c r="T11" s="85">
        <f>分析係数表!F14</f>
        <v>0.29957275697411412</v>
      </c>
      <c r="U11" s="86">
        <f t="shared" si="6"/>
        <v>7.0878323833666781E-2</v>
      </c>
      <c r="V11" s="87">
        <f>分析係数表!D14</f>
        <v>3.9017341040462429E-2</v>
      </c>
      <c r="W11" s="88">
        <f t="shared" si="7"/>
        <v>0</v>
      </c>
      <c r="X11" s="76">
        <f>分析係数表!E14</f>
        <v>4.0148278461925105E-2</v>
      </c>
      <c r="Y11" s="89">
        <f t="shared" si="8"/>
        <v>0</v>
      </c>
    </row>
    <row r="12" spans="1:25" x14ac:dyDescent="0.2">
      <c r="A12" s="6" t="s">
        <v>226</v>
      </c>
      <c r="B12" s="5" t="s">
        <v>29</v>
      </c>
      <c r="C12" s="90"/>
      <c r="D12" s="107">
        <f>投入係数表!AM12</f>
        <v>5.8851347800956333E-3</v>
      </c>
      <c r="E12" s="110">
        <f t="shared" si="9"/>
        <v>0.58851347800956333</v>
      </c>
      <c r="F12" s="85">
        <f>分析係数表!C15</f>
        <v>0</v>
      </c>
      <c r="G12" s="110">
        <f t="shared" si="0"/>
        <v>0</v>
      </c>
      <c r="H12" s="110">
        <v>0</v>
      </c>
      <c r="I12" s="110">
        <f t="shared" si="1"/>
        <v>0</v>
      </c>
      <c r="J12" s="85">
        <f>分析係数表!G15</f>
        <v>9.5606557377049178E-2</v>
      </c>
      <c r="K12" s="111">
        <f t="shared" si="2"/>
        <v>0</v>
      </c>
      <c r="L12" s="79"/>
      <c r="M12" s="80"/>
      <c r="N12" s="81">
        <f>分析係数表!H15</f>
        <v>7.5634747199980097E-3</v>
      </c>
      <c r="O12" s="82">
        <f t="shared" si="3"/>
        <v>0.14901992632086386</v>
      </c>
      <c r="P12" s="76">
        <f>分析係数表!C15</f>
        <v>0</v>
      </c>
      <c r="Q12" s="82">
        <f t="shared" si="4"/>
        <v>0</v>
      </c>
      <c r="R12" s="83">
        <v>0</v>
      </c>
      <c r="S12" s="84">
        <f t="shared" si="5"/>
        <v>0</v>
      </c>
      <c r="T12" s="85">
        <f>分析係数表!F15</f>
        <v>0.30379508196721311</v>
      </c>
      <c r="U12" s="86">
        <f t="shared" si="6"/>
        <v>0</v>
      </c>
      <c r="V12" s="87">
        <f>分析係数表!D15</f>
        <v>1.4877049180327869E-2</v>
      </c>
      <c r="W12" s="88">
        <f t="shared" si="7"/>
        <v>0</v>
      </c>
      <c r="X12" s="76">
        <f>分析係数表!E15</f>
        <v>1.3844262295081967E-2</v>
      </c>
      <c r="Y12" s="89">
        <f t="shared" si="8"/>
        <v>0</v>
      </c>
    </row>
    <row r="13" spans="1:25" x14ac:dyDescent="0.2">
      <c r="A13" s="6" t="s">
        <v>227</v>
      </c>
      <c r="B13" s="5" t="s">
        <v>30</v>
      </c>
      <c r="C13" s="90"/>
      <c r="D13" s="107">
        <f>投入係数表!AM13</f>
        <v>4.88676370132941E-3</v>
      </c>
      <c r="E13" s="110">
        <f t="shared" si="9"/>
        <v>0.48867637013294102</v>
      </c>
      <c r="F13" s="85">
        <f>分析係数表!C16</f>
        <v>4.6443435489973539E-2</v>
      </c>
      <c r="G13" s="110">
        <f t="shared" si="0"/>
        <v>2.269580947174368E-2</v>
      </c>
      <c r="H13" s="110">
        <v>3.8259388744762361E-2</v>
      </c>
      <c r="I13" s="110">
        <f t="shared" si="1"/>
        <v>3.8259388744762361E-2</v>
      </c>
      <c r="J13" s="85">
        <f>分析係数表!G16</f>
        <v>3.3687125057683433E-2</v>
      </c>
      <c r="K13" s="111">
        <f t="shared" si="2"/>
        <v>1.2888488132753357E-3</v>
      </c>
      <c r="L13" s="79"/>
      <c r="M13" s="80"/>
      <c r="N13" s="81">
        <f>分析係数表!H16</f>
        <v>1.5193295709469685E-2</v>
      </c>
      <c r="O13" s="82">
        <f t="shared" si="3"/>
        <v>0.29934704497787562</v>
      </c>
      <c r="P13" s="76">
        <f>分析係数表!C16</f>
        <v>4.6443435489973539E-2</v>
      </c>
      <c r="Q13" s="82">
        <f t="shared" si="4"/>
        <v>1.3902705172544175E-2</v>
      </c>
      <c r="R13" s="83">
        <v>2.2065001554414054E-2</v>
      </c>
      <c r="S13" s="84">
        <f t="shared" si="5"/>
        <v>6.0324390299176411E-2</v>
      </c>
      <c r="T13" s="85">
        <f>分析係数表!F16</f>
        <v>0.28887863405629904</v>
      </c>
      <c r="U13" s="86">
        <f t="shared" si="6"/>
        <v>1.7426427469905137E-2</v>
      </c>
      <c r="V13" s="87">
        <f>分析係数表!D16</f>
        <v>0</v>
      </c>
      <c r="W13" s="88">
        <f t="shared" si="7"/>
        <v>0</v>
      </c>
      <c r="X13" s="76">
        <f>分析係数表!E16</f>
        <v>0</v>
      </c>
      <c r="Y13" s="89">
        <f t="shared" si="8"/>
        <v>0</v>
      </c>
    </row>
    <row r="14" spans="1:25" x14ac:dyDescent="0.2">
      <c r="A14" s="6" t="s">
        <v>2</v>
      </c>
      <c r="B14" s="5" t="s">
        <v>365</v>
      </c>
      <c r="C14" s="90"/>
      <c r="D14" s="107">
        <f>投入係数表!AM14</f>
        <v>2.3120172350375701E-3</v>
      </c>
      <c r="E14" s="110">
        <f t="shared" si="9"/>
        <v>0.23120172350375701</v>
      </c>
      <c r="F14" s="85">
        <f>分析係数表!C17</f>
        <v>4.6514856984171016E-2</v>
      </c>
      <c r="G14" s="110">
        <f t="shared" si="0"/>
        <v>1.0754315103271107E-2</v>
      </c>
      <c r="H14" s="110">
        <v>1.8222795181610959E-2</v>
      </c>
      <c r="I14" s="110">
        <f t="shared" si="1"/>
        <v>1.8222795181610959E-2</v>
      </c>
      <c r="J14" s="85">
        <f>分析係数表!G17</f>
        <v>0.21533442088091354</v>
      </c>
      <c r="K14" s="111">
        <f t="shared" si="2"/>
        <v>3.9239950472636977E-3</v>
      </c>
      <c r="L14" s="79"/>
      <c r="M14" s="80"/>
      <c r="N14" s="81">
        <f>分析係数表!H17</f>
        <v>2.6953171973677116E-3</v>
      </c>
      <c r="O14" s="82">
        <f t="shared" si="3"/>
        <v>5.3104688656009598E-2</v>
      </c>
      <c r="P14" s="76">
        <f>分析係数表!C17</f>
        <v>4.6514856984171016E-2</v>
      </c>
      <c r="Q14" s="82">
        <f t="shared" si="4"/>
        <v>2.4701569980232155E-3</v>
      </c>
      <c r="R14" s="83">
        <v>4.1868083689095784E-3</v>
      </c>
      <c r="S14" s="84">
        <f t="shared" si="5"/>
        <v>2.2409603550520539E-2</v>
      </c>
      <c r="T14" s="85">
        <f>分析係数表!F17</f>
        <v>0.33325565136331858</v>
      </c>
      <c r="U14" s="86">
        <f t="shared" si="6"/>
        <v>7.4681270280224591E-3</v>
      </c>
      <c r="V14" s="87">
        <f>分析係数表!D17</f>
        <v>4.8240503379165696E-2</v>
      </c>
      <c r="W14" s="88">
        <f t="shared" si="7"/>
        <v>0</v>
      </c>
      <c r="X14" s="76">
        <f>分析係数表!E17</f>
        <v>4.8939641109298535E-2</v>
      </c>
      <c r="Y14" s="89">
        <f t="shared" si="8"/>
        <v>0</v>
      </c>
    </row>
    <row r="15" spans="1:25" x14ac:dyDescent="0.2">
      <c r="A15" s="6" t="s">
        <v>3</v>
      </c>
      <c r="B15" s="5" t="s">
        <v>31</v>
      </c>
      <c r="C15" s="90"/>
      <c r="D15" s="107">
        <f>投入係数表!AM15</f>
        <v>1.4187378487730544E-3</v>
      </c>
      <c r="E15" s="110">
        <f t="shared" si="9"/>
        <v>0.14187378487730545</v>
      </c>
      <c r="F15" s="85">
        <f>分析係数表!C18</f>
        <v>0.85217062328572779</v>
      </c>
      <c r="G15" s="110">
        <f t="shared" si="0"/>
        <v>0.12090067168679865</v>
      </c>
      <c r="H15" s="110">
        <v>0.1725538200092539</v>
      </c>
      <c r="I15" s="110">
        <f t="shared" si="1"/>
        <v>0.1725538200092539</v>
      </c>
      <c r="J15" s="85">
        <f>分析係数表!G18</f>
        <v>0.21571921623052903</v>
      </c>
      <c r="K15" s="111">
        <f t="shared" si="2"/>
        <v>3.7223174809980032E-2</v>
      </c>
      <c r="L15" s="79"/>
      <c r="M15" s="80"/>
      <c r="N15" s="81">
        <f>分析係数表!H18</f>
        <v>4.022242586841047E-4</v>
      </c>
      <c r="O15" s="82">
        <f t="shared" si="3"/>
        <v>7.9248535378968182E-3</v>
      </c>
      <c r="P15" s="76">
        <f>分析係数表!C18</f>
        <v>0.85217062328572779</v>
      </c>
      <c r="Q15" s="82">
        <f t="shared" si="4"/>
        <v>6.7533273788376365E-3</v>
      </c>
      <c r="R15" s="83">
        <v>1.7215830075751764E-2</v>
      </c>
      <c r="S15" s="84">
        <f t="shared" si="5"/>
        <v>0.18976965008500565</v>
      </c>
      <c r="T15" s="85">
        <f>分析係数表!F18</f>
        <v>0.45957889739047864</v>
      </c>
      <c r="U15" s="86">
        <f t="shared" si="6"/>
        <v>8.7214126544243847E-2</v>
      </c>
      <c r="V15" s="87">
        <f>分析係数表!D18</f>
        <v>2.6460437172440239E-2</v>
      </c>
      <c r="W15" s="88">
        <f t="shared" si="7"/>
        <v>0</v>
      </c>
      <c r="X15" s="76">
        <f>分析係数表!E18</f>
        <v>2.8487427183579554E-2</v>
      </c>
      <c r="Y15" s="89">
        <f t="shared" si="8"/>
        <v>0</v>
      </c>
    </row>
    <row r="16" spans="1:25" x14ac:dyDescent="0.2">
      <c r="A16" s="6" t="s">
        <v>4</v>
      </c>
      <c r="B16" s="5" t="s">
        <v>32</v>
      </c>
      <c r="C16" s="90"/>
      <c r="D16" s="107">
        <f>投入係数表!AM16</f>
        <v>0</v>
      </c>
      <c r="E16" s="110">
        <f t="shared" si="9"/>
        <v>0</v>
      </c>
      <c r="F16" s="85">
        <f>分析係数表!C19</f>
        <v>5.907451152740395E-2</v>
      </c>
      <c r="G16" s="110">
        <f t="shared" si="0"/>
        <v>0</v>
      </c>
      <c r="H16" s="110">
        <v>1.2391116093092276E-3</v>
      </c>
      <c r="I16" s="110">
        <f t="shared" si="1"/>
        <v>1.2391116093092276E-3</v>
      </c>
      <c r="J16" s="85">
        <f>分析係数表!G19</f>
        <v>5.7619514930604236E-2</v>
      </c>
      <c r="K16" s="111">
        <f t="shared" si="2"/>
        <v>7.1397009873278079E-5</v>
      </c>
      <c r="L16" s="79"/>
      <c r="M16" s="80"/>
      <c r="N16" s="81">
        <f>分析係数表!H19</f>
        <v>-1.036660460526043E-4</v>
      </c>
      <c r="O16" s="82">
        <f t="shared" si="3"/>
        <v>-2.0424880252311386E-3</v>
      </c>
      <c r="P16" s="76">
        <f>分析係数表!C19</f>
        <v>5.907451152740395E-2</v>
      </c>
      <c r="Q16" s="82">
        <f t="shared" si="4"/>
        <v>-1.2065898239110143E-4</v>
      </c>
      <c r="R16" s="83">
        <v>3.0124650095579342E-4</v>
      </c>
      <c r="S16" s="84">
        <f t="shared" si="5"/>
        <v>1.540358110265021E-3</v>
      </c>
      <c r="T16" s="85">
        <f>分析係数表!F19</f>
        <v>0.24001121547735876</v>
      </c>
      <c r="U16" s="86">
        <f t="shared" si="6"/>
        <v>3.6970322231511508E-4</v>
      </c>
      <c r="V16" s="87">
        <f>分析係数表!D19</f>
        <v>1.0654703490817327E-2</v>
      </c>
      <c r="W16" s="88">
        <f t="shared" si="7"/>
        <v>0</v>
      </c>
      <c r="X16" s="76">
        <f>分析係数表!E19</f>
        <v>1.044441329034067E-2</v>
      </c>
      <c r="Y16" s="89">
        <f t="shared" si="8"/>
        <v>0</v>
      </c>
    </row>
    <row r="17" spans="1:25" x14ac:dyDescent="0.2">
      <c r="A17" s="6" t="s">
        <v>5</v>
      </c>
      <c r="B17" s="5" t="s">
        <v>33</v>
      </c>
      <c r="C17" s="90"/>
      <c r="D17" s="107">
        <f>投入係数表!AM17</f>
        <v>3.152750775051232E-4</v>
      </c>
      <c r="E17" s="110">
        <f t="shared" si="9"/>
        <v>3.1527507750512322E-2</v>
      </c>
      <c r="F17" s="85">
        <f>分析係数表!C20</f>
        <v>0.1238117647058824</v>
      </c>
      <c r="G17" s="110">
        <f t="shared" si="0"/>
        <v>3.9034763713693154E-3</v>
      </c>
      <c r="H17" s="110">
        <v>6.1581661110981121E-3</v>
      </c>
      <c r="I17" s="110">
        <f t="shared" si="1"/>
        <v>6.1581661110981121E-3</v>
      </c>
      <c r="J17" s="85">
        <f>分析係数表!G20</f>
        <v>0.1000078622533218</v>
      </c>
      <c r="K17" s="111">
        <f t="shared" si="2"/>
        <v>6.1586502817177432E-4</v>
      </c>
      <c r="L17" s="79"/>
      <c r="M17" s="80"/>
      <c r="N17" s="81">
        <f>分析係数表!H20</f>
        <v>5.0174366289460479E-4</v>
      </c>
      <c r="O17" s="82">
        <f t="shared" si="3"/>
        <v>9.8856420421187096E-3</v>
      </c>
      <c r="P17" s="76">
        <f>分析係数表!C20</f>
        <v>0.1238117647058824</v>
      </c>
      <c r="Q17" s="82">
        <f t="shared" si="4"/>
        <v>1.2239587864853805E-3</v>
      </c>
      <c r="R17" s="83">
        <v>2.2557600956773951E-3</v>
      </c>
      <c r="S17" s="84">
        <f t="shared" si="5"/>
        <v>8.4139262067755068E-3</v>
      </c>
      <c r="T17" s="85">
        <f>分析係数表!F20</f>
        <v>0.22289488167308752</v>
      </c>
      <c r="U17" s="86">
        <f t="shared" si="6"/>
        <v>1.8754210862653167E-3</v>
      </c>
      <c r="V17" s="87">
        <f>分析係数表!D20</f>
        <v>1.3129963047409387E-2</v>
      </c>
      <c r="W17" s="88">
        <f t="shared" si="7"/>
        <v>0</v>
      </c>
      <c r="X17" s="76">
        <f>分析係数表!E20</f>
        <v>1.4466546112115732E-2</v>
      </c>
      <c r="Y17" s="89">
        <f t="shared" si="8"/>
        <v>0</v>
      </c>
    </row>
    <row r="18" spans="1:25" x14ac:dyDescent="0.2">
      <c r="A18" s="6" t="s">
        <v>6</v>
      </c>
      <c r="B18" s="5" t="s">
        <v>34</v>
      </c>
      <c r="C18" s="90"/>
      <c r="D18" s="107">
        <f>投入係数表!AM18</f>
        <v>2.7323840050444011E-3</v>
      </c>
      <c r="E18" s="110">
        <f t="shared" si="9"/>
        <v>0.27323840050444009</v>
      </c>
      <c r="F18" s="85">
        <f>分析係数表!C21</f>
        <v>0.10123797610317908</v>
      </c>
      <c r="G18" s="110">
        <f t="shared" si="0"/>
        <v>2.7662102660739381E-2</v>
      </c>
      <c r="H18" s="110">
        <v>3.6076549288202961E-2</v>
      </c>
      <c r="I18" s="110">
        <f t="shared" si="1"/>
        <v>3.6076549288202961E-2</v>
      </c>
      <c r="J18" s="85">
        <f>分析係数表!G21</f>
        <v>0.28509532062391679</v>
      </c>
      <c r="K18" s="111">
        <f t="shared" si="2"/>
        <v>1.028525538632476E-2</v>
      </c>
      <c r="L18" s="79"/>
      <c r="M18" s="80"/>
      <c r="N18" s="81">
        <f>分析係数表!H21</f>
        <v>8.3762165210504269E-4</v>
      </c>
      <c r="O18" s="82">
        <f t="shared" si="3"/>
        <v>1.6503303243867597E-2</v>
      </c>
      <c r="P18" s="76">
        <f>分析係数表!C21</f>
        <v>0.10123797610317908</v>
      </c>
      <c r="Q18" s="82">
        <f t="shared" si="4"/>
        <v>1.6707610194261857E-3</v>
      </c>
      <c r="R18" s="83">
        <v>3.8166746253638622E-3</v>
      </c>
      <c r="S18" s="84">
        <f t="shared" si="5"/>
        <v>3.9893223913566825E-2</v>
      </c>
      <c r="T18" s="85">
        <f>分析係数表!F21</f>
        <v>0.42576545349508954</v>
      </c>
      <c r="U18" s="86">
        <f t="shared" si="6"/>
        <v>1.6985156570940931E-2</v>
      </c>
      <c r="V18" s="87">
        <f>分析係数表!D21</f>
        <v>4.8757943385326401E-2</v>
      </c>
      <c r="W18" s="88">
        <f t="shared" si="7"/>
        <v>0</v>
      </c>
      <c r="X18" s="76">
        <f>分析係数表!E21</f>
        <v>4.2345465049104566E-2</v>
      </c>
      <c r="Y18" s="89">
        <f t="shared" si="8"/>
        <v>0</v>
      </c>
    </row>
    <row r="19" spans="1:25" x14ac:dyDescent="0.2">
      <c r="A19" s="6" t="s">
        <v>7</v>
      </c>
      <c r="B19" s="5" t="s">
        <v>269</v>
      </c>
      <c r="C19" s="90"/>
      <c r="D19" s="107">
        <f>投入係数表!AM19</f>
        <v>0</v>
      </c>
      <c r="E19" s="110">
        <f t="shared" si="9"/>
        <v>0</v>
      </c>
      <c r="F19" s="85">
        <f>分析係数表!C22</f>
        <v>0.18558159091777837</v>
      </c>
      <c r="G19" s="110">
        <f t="shared" si="0"/>
        <v>0</v>
      </c>
      <c r="H19" s="110">
        <v>5.0795370734674095E-3</v>
      </c>
      <c r="I19" s="110">
        <f t="shared" si="1"/>
        <v>5.0795370734674095E-3</v>
      </c>
      <c r="J19" s="85">
        <f>分析係数表!G22</f>
        <v>0.19466002478672587</v>
      </c>
      <c r="K19" s="111">
        <f t="shared" si="2"/>
        <v>9.8878281262625893E-4</v>
      </c>
      <c r="L19" s="79"/>
      <c r="M19" s="80"/>
      <c r="N19" s="81">
        <f>分析係数表!H22</f>
        <v>4.1466418421041717E-5</v>
      </c>
      <c r="O19" s="82">
        <f t="shared" si="3"/>
        <v>8.1699521009245531E-4</v>
      </c>
      <c r="P19" s="76">
        <f>分析係数表!C22</f>
        <v>0.18558159091777837</v>
      </c>
      <c r="Q19" s="82">
        <f t="shared" si="4"/>
        <v>1.5161927086116244E-4</v>
      </c>
      <c r="R19" s="83">
        <v>1.383411437963903E-3</v>
      </c>
      <c r="S19" s="84">
        <f t="shared" si="5"/>
        <v>6.4629485114313127E-3</v>
      </c>
      <c r="T19" s="85">
        <f>分析係数表!F22</f>
        <v>0.41305594660826944</v>
      </c>
      <c r="U19" s="86">
        <f t="shared" si="6"/>
        <v>2.6695593152697666E-3</v>
      </c>
      <c r="V19" s="87">
        <f>分析係数表!D22</f>
        <v>3.1055601679721812E-2</v>
      </c>
      <c r="W19" s="88">
        <f t="shared" si="7"/>
        <v>0</v>
      </c>
      <c r="X19" s="76">
        <f>分析係数表!E22</f>
        <v>3.3855138031581015E-2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0.21585006253480496</v>
      </c>
      <c r="K20" s="111">
        <f t="shared" si="2"/>
        <v>0</v>
      </c>
      <c r="L20" s="79"/>
      <c r="M20" s="80"/>
      <c r="N20" s="81">
        <f>分析係数表!H23</f>
        <v>2.487985105262503E-5</v>
      </c>
      <c r="O20" s="82">
        <f t="shared" si="3"/>
        <v>4.9019712605547318E-4</v>
      </c>
      <c r="P20" s="76">
        <f>分析係数表!C23</f>
        <v>0</v>
      </c>
      <c r="Q20" s="82">
        <f t="shared" si="4"/>
        <v>0</v>
      </c>
      <c r="R20" s="83">
        <v>0</v>
      </c>
      <c r="S20" s="84">
        <f t="shared" si="5"/>
        <v>0</v>
      </c>
      <c r="T20" s="85">
        <f>分析係数表!F23</f>
        <v>0.4411214270716366</v>
      </c>
      <c r="U20" s="86">
        <f t="shared" si="6"/>
        <v>0</v>
      </c>
      <c r="V20" s="87">
        <f>分析係数表!D23</f>
        <v>2.1453546225545239E-3</v>
      </c>
      <c r="W20" s="88">
        <f t="shared" si="7"/>
        <v>0</v>
      </c>
      <c r="X20" s="76">
        <f>分析係数表!E23</f>
        <v>1.9627712504222241E-3</v>
      </c>
      <c r="Y20" s="89">
        <f t="shared" si="8"/>
        <v>0</v>
      </c>
    </row>
    <row r="21" spans="1:25" x14ac:dyDescent="0.2">
      <c r="A21" s="6" t="s">
        <v>9</v>
      </c>
      <c r="B21" s="5" t="s">
        <v>271</v>
      </c>
      <c r="C21" s="90"/>
      <c r="D21" s="107">
        <f>投入係数表!AM21</f>
        <v>4.2036677000683095E-4</v>
      </c>
      <c r="E21" s="110">
        <f t="shared" si="9"/>
        <v>4.2036677000683094E-2</v>
      </c>
      <c r="F21" s="85">
        <f>分析係数表!C24</f>
        <v>0.34092150792205422</v>
      </c>
      <c r="G21" s="110">
        <f t="shared" si="0"/>
        <v>1.4331207311105217E-2</v>
      </c>
      <c r="H21" s="110">
        <v>1.9399376677493783E-2</v>
      </c>
      <c r="I21" s="110">
        <f t="shared" si="1"/>
        <v>1.9399376677493783E-2</v>
      </c>
      <c r="J21" s="85">
        <f>分析係数表!G24</f>
        <v>0.20813165537270087</v>
      </c>
      <c r="K21" s="111">
        <f t="shared" si="2"/>
        <v>4.0376243810853465E-3</v>
      </c>
      <c r="L21" s="79"/>
      <c r="M21" s="80"/>
      <c r="N21" s="81">
        <f>分析係数表!H24</f>
        <v>3.0270485447360455E-4</v>
      </c>
      <c r="O21" s="82">
        <f t="shared" si="3"/>
        <v>5.9640650336749241E-3</v>
      </c>
      <c r="P21" s="76">
        <f>分析係数表!C24</f>
        <v>0.34092150792205422</v>
      </c>
      <c r="Q21" s="82">
        <f t="shared" si="4"/>
        <v>2.033278044625652E-3</v>
      </c>
      <c r="R21" s="83">
        <v>6.9202410142335576E-3</v>
      </c>
      <c r="S21" s="84">
        <f t="shared" si="5"/>
        <v>2.6319617691727339E-2</v>
      </c>
      <c r="T21" s="85">
        <f>分析係数表!F24</f>
        <v>0.39206195546950628</v>
      </c>
      <c r="U21" s="86">
        <f t="shared" si="6"/>
        <v>1.0318920779428434E-2</v>
      </c>
      <c r="V21" s="87">
        <f>分析係数表!D24</f>
        <v>1.5811552113585026E-2</v>
      </c>
      <c r="W21" s="88">
        <f t="shared" si="7"/>
        <v>0</v>
      </c>
      <c r="X21" s="76">
        <f>分析係数表!E24</f>
        <v>1.5166182639561149E-2</v>
      </c>
      <c r="Y21" s="89">
        <f t="shared" si="8"/>
        <v>0</v>
      </c>
    </row>
    <row r="22" spans="1:25" x14ac:dyDescent="0.2">
      <c r="A22" s="6" t="s">
        <v>10</v>
      </c>
      <c r="B22" s="5" t="s">
        <v>272</v>
      </c>
      <c r="C22" s="90"/>
      <c r="D22" s="107">
        <f>投入係数表!AM22</f>
        <v>0</v>
      </c>
      <c r="E22" s="110">
        <f t="shared" si="9"/>
        <v>0</v>
      </c>
      <c r="F22" s="85">
        <f>分析係数表!C25</f>
        <v>1.146867511126326E-2</v>
      </c>
      <c r="G22" s="110">
        <f t="shared" si="0"/>
        <v>0</v>
      </c>
      <c r="H22" s="110">
        <v>2.8015484145337444E-4</v>
      </c>
      <c r="I22" s="110">
        <f t="shared" si="1"/>
        <v>2.8015484145337444E-4</v>
      </c>
      <c r="J22" s="85">
        <f>分析係数表!G25</f>
        <v>0.19668246445497631</v>
      </c>
      <c r="K22" s="111">
        <f t="shared" si="2"/>
        <v>5.5101544646042838E-5</v>
      </c>
      <c r="L22" s="79"/>
      <c r="M22" s="80"/>
      <c r="N22" s="81">
        <f>分析係数表!H25</f>
        <v>4.6442388631566723E-4</v>
      </c>
      <c r="O22" s="82">
        <f t="shared" si="3"/>
        <v>9.1503463530355003E-3</v>
      </c>
      <c r="P22" s="76">
        <f>分析係数表!C25</f>
        <v>1.146867511126326E-2</v>
      </c>
      <c r="Q22" s="82">
        <f t="shared" si="4"/>
        <v>1.0494234947849679E-4</v>
      </c>
      <c r="R22" s="83">
        <v>2.4971430980778777E-4</v>
      </c>
      <c r="S22" s="84">
        <f t="shared" si="5"/>
        <v>5.2986915126116221E-4</v>
      </c>
      <c r="T22" s="85">
        <f>分析係数表!F25</f>
        <v>0.34834123222748814</v>
      </c>
      <c r="U22" s="86">
        <f t="shared" si="6"/>
        <v>1.8457527306964654E-4</v>
      </c>
      <c r="V22" s="87">
        <f>分析係数表!D25</f>
        <v>9.4786729857819912E-3</v>
      </c>
      <c r="W22" s="88">
        <f t="shared" si="7"/>
        <v>0</v>
      </c>
      <c r="X22" s="76">
        <f>分析係数表!E25</f>
        <v>8.2938388625592423E-3</v>
      </c>
      <c r="Y22" s="89">
        <f t="shared" si="8"/>
        <v>0</v>
      </c>
    </row>
    <row r="23" spans="1:25" x14ac:dyDescent="0.2">
      <c r="A23" s="6" t="s">
        <v>11</v>
      </c>
      <c r="B23" s="5" t="s">
        <v>35</v>
      </c>
      <c r="C23" s="90"/>
      <c r="D23" s="107">
        <f>投入係数表!AM23</f>
        <v>5.2545846250853869E-5</v>
      </c>
      <c r="E23" s="110">
        <f t="shared" si="9"/>
        <v>5.2545846250853867E-3</v>
      </c>
      <c r="F23" s="85">
        <f>分析係数表!C26</f>
        <v>9.1946569835300251E-2</v>
      </c>
      <c r="G23" s="110">
        <f t="shared" si="0"/>
        <v>4.8314103218590848E-4</v>
      </c>
      <c r="H23" s="110">
        <v>1.9338434460074844E-3</v>
      </c>
      <c r="I23" s="110">
        <f t="shared" si="1"/>
        <v>1.9338434460074844E-3</v>
      </c>
      <c r="J23" s="85">
        <f>分析係数表!G26</f>
        <v>0.19627813403747013</v>
      </c>
      <c r="K23" s="111">
        <f t="shared" si="2"/>
        <v>3.7957118310294013E-4</v>
      </c>
      <c r="L23" s="79"/>
      <c r="M23" s="80"/>
      <c r="N23" s="81">
        <f>分析係数表!H26</f>
        <v>9.5289829531553863E-3</v>
      </c>
      <c r="O23" s="82">
        <f t="shared" si="3"/>
        <v>0.18774549927924625</v>
      </c>
      <c r="P23" s="76">
        <f>分析係数表!C26</f>
        <v>9.1946569835300251E-2</v>
      </c>
      <c r="Q23" s="82">
        <f t="shared" si="4"/>
        <v>1.726255466074253E-2</v>
      </c>
      <c r="R23" s="83">
        <v>1.8020094712868643E-2</v>
      </c>
      <c r="S23" s="84">
        <f t="shared" si="5"/>
        <v>1.9953938158876128E-2</v>
      </c>
      <c r="T23" s="85">
        <f>分析係数表!F26</f>
        <v>0.33471645919778698</v>
      </c>
      <c r="U23" s="86">
        <f t="shared" si="6"/>
        <v>6.6789115275906266E-3</v>
      </c>
      <c r="V23" s="87">
        <f>分析係数表!D26</f>
        <v>6.9910725512385266E-2</v>
      </c>
      <c r="W23" s="88">
        <f t="shared" si="7"/>
        <v>0</v>
      </c>
      <c r="X23" s="76">
        <f>分析係数表!E26</f>
        <v>7.6323399974852255E-2</v>
      </c>
      <c r="Y23" s="89">
        <f t="shared" si="8"/>
        <v>0</v>
      </c>
    </row>
    <row r="24" spans="1:25" x14ac:dyDescent="0.2">
      <c r="A24" s="6" t="s">
        <v>12</v>
      </c>
      <c r="B24" s="5" t="s">
        <v>366</v>
      </c>
      <c r="C24" s="90"/>
      <c r="D24" s="107">
        <f>投入係数表!AM24</f>
        <v>1.0509169250170774E-4</v>
      </c>
      <c r="E24" s="110">
        <f t="shared" si="9"/>
        <v>1.0509169250170773E-2</v>
      </c>
      <c r="F24" s="85">
        <f>分析係数表!C27</f>
        <v>2.4623475974181241E-2</v>
      </c>
      <c r="G24" s="110">
        <f t="shared" si="0"/>
        <v>2.5877227654018436E-4</v>
      </c>
      <c r="H24" s="110">
        <v>3.6413383930261731E-4</v>
      </c>
      <c r="I24" s="110">
        <f t="shared" si="1"/>
        <v>3.6413383930261731E-4</v>
      </c>
      <c r="J24" s="85">
        <f>分析係数表!G27</f>
        <v>0.16949152542372881</v>
      </c>
      <c r="K24" s="111">
        <f t="shared" si="2"/>
        <v>6.1717599881799541E-5</v>
      </c>
      <c r="L24" s="79"/>
      <c r="M24" s="80"/>
      <c r="N24" s="81">
        <f>分析係数表!H27</f>
        <v>1.0092926243681554E-2</v>
      </c>
      <c r="O24" s="82">
        <f t="shared" si="3"/>
        <v>0.19885663413650365</v>
      </c>
      <c r="P24" s="76">
        <f>分析係数表!C27</f>
        <v>2.4623475974181241E-2</v>
      </c>
      <c r="Q24" s="82">
        <f t="shared" si="4"/>
        <v>4.896541552966747E-3</v>
      </c>
      <c r="R24" s="83">
        <v>4.9475207695041613E-3</v>
      </c>
      <c r="S24" s="84">
        <f t="shared" si="5"/>
        <v>5.3116546088067783E-3</v>
      </c>
      <c r="T24" s="85">
        <f>分析係数表!F27</f>
        <v>0.31826741996233521</v>
      </c>
      <c r="U24" s="86">
        <f t="shared" si="6"/>
        <v>1.6905266080759803E-3</v>
      </c>
      <c r="V24" s="87">
        <f>分析係数表!D27</f>
        <v>0</v>
      </c>
      <c r="W24" s="88">
        <f t="shared" si="7"/>
        <v>0</v>
      </c>
      <c r="X24" s="76">
        <f>分析係数表!E27</f>
        <v>0</v>
      </c>
      <c r="Y24" s="89">
        <f t="shared" si="8"/>
        <v>0</v>
      </c>
    </row>
    <row r="25" spans="1:25" x14ac:dyDescent="0.2">
      <c r="A25" s="6" t="s">
        <v>13</v>
      </c>
      <c r="B25" s="5" t="s">
        <v>192</v>
      </c>
      <c r="C25" s="90"/>
      <c r="D25" s="107">
        <f>投入係数表!AM25</f>
        <v>0</v>
      </c>
      <c r="E25" s="110">
        <f t="shared" si="9"/>
        <v>0</v>
      </c>
      <c r="F25" s="85">
        <f>分析係数表!C28</f>
        <v>0.10144304574762053</v>
      </c>
      <c r="G25" s="110">
        <f t="shared" si="0"/>
        <v>0</v>
      </c>
      <c r="H25" s="110">
        <v>5.5540703621478997E-3</v>
      </c>
      <c r="I25" s="110">
        <f t="shared" si="1"/>
        <v>5.5540703621478997E-3</v>
      </c>
      <c r="J25" s="85">
        <f>分析係数表!G28</f>
        <v>0.12483493265252223</v>
      </c>
      <c r="K25" s="111">
        <f t="shared" si="2"/>
        <v>6.9334199960610274E-4</v>
      </c>
      <c r="L25" s="79"/>
      <c r="M25" s="80"/>
      <c r="N25" s="81">
        <f>分析係数表!H28</f>
        <v>1.8805020753942421E-2</v>
      </c>
      <c r="O25" s="82">
        <f t="shared" si="3"/>
        <v>0.37050732777692857</v>
      </c>
      <c r="P25" s="76">
        <f>分析係数表!C28</f>
        <v>0.10144304574762053</v>
      </c>
      <c r="Q25" s="82">
        <f t="shared" si="4"/>
        <v>3.7585391801503602E-2</v>
      </c>
      <c r="R25" s="83">
        <v>4.0901229810604886E-2</v>
      </c>
      <c r="S25" s="84">
        <f t="shared" si="5"/>
        <v>4.6455300172752789E-2</v>
      </c>
      <c r="T25" s="85">
        <f>分析係数表!F28</f>
        <v>0.21348710273791707</v>
      </c>
      <c r="U25" s="86">
        <f t="shared" si="6"/>
        <v>9.9176074407012517E-3</v>
      </c>
      <c r="V25" s="87">
        <f>分析係数表!D28</f>
        <v>3.8647768289462099E-2</v>
      </c>
      <c r="W25" s="88">
        <f t="shared" si="7"/>
        <v>0</v>
      </c>
      <c r="X25" s="76">
        <f>分析係数表!E28</f>
        <v>3.9440091557355401E-2</v>
      </c>
      <c r="Y25" s="89">
        <f t="shared" si="8"/>
        <v>0</v>
      </c>
    </row>
    <row r="26" spans="1:25" x14ac:dyDescent="0.2">
      <c r="A26" s="6" t="s">
        <v>14</v>
      </c>
      <c r="B26" s="5" t="s">
        <v>50</v>
      </c>
      <c r="C26" s="90"/>
      <c r="D26" s="107">
        <f>投入係数表!AM26</f>
        <v>5.4122221638379488E-3</v>
      </c>
      <c r="E26" s="110">
        <f t="shared" si="9"/>
        <v>0.54122221638379486</v>
      </c>
      <c r="F26" s="85">
        <f>分析係数表!C29</f>
        <v>0.10401376146788988</v>
      </c>
      <c r="G26" s="110">
        <f t="shared" si="0"/>
        <v>5.6294558516066719E-2</v>
      </c>
      <c r="H26" s="110">
        <v>6.9797394872533947E-2</v>
      </c>
      <c r="I26" s="110">
        <f t="shared" si="1"/>
        <v>6.9797394872533947E-2</v>
      </c>
      <c r="J26" s="85">
        <f>分析係数表!G29</f>
        <v>0.26193840067815766</v>
      </c>
      <c r="K26" s="111">
        <f t="shared" si="2"/>
        <v>1.8282617984413385E-2</v>
      </c>
      <c r="L26" s="79"/>
      <c r="M26" s="80"/>
      <c r="N26" s="81">
        <f>分析係数表!H29</f>
        <v>9.1640784710502205E-3</v>
      </c>
      <c r="O26" s="82">
        <f t="shared" si="3"/>
        <v>0.18055594143043266</v>
      </c>
      <c r="P26" s="76">
        <f>分析係数表!C29</f>
        <v>0.10401376146788988</v>
      </c>
      <c r="Q26" s="82">
        <f t="shared" si="4"/>
        <v>1.8780302623555317E-2</v>
      </c>
      <c r="R26" s="83">
        <v>2.6056416281015467E-2</v>
      </c>
      <c r="S26" s="84">
        <f t="shared" si="5"/>
        <v>9.5853811153549406E-2</v>
      </c>
      <c r="T26" s="85">
        <f>分析係数表!F29</f>
        <v>0.46764622774795139</v>
      </c>
      <c r="U26" s="86">
        <f t="shared" si="6"/>
        <v>4.482567320122189E-2</v>
      </c>
      <c r="V26" s="87">
        <f>分析係数表!D29</f>
        <v>9.155128567391918E-2</v>
      </c>
      <c r="W26" s="88">
        <f t="shared" si="7"/>
        <v>0</v>
      </c>
      <c r="X26" s="76">
        <f>分析係数表!E29</f>
        <v>6.8946029951963833E-2</v>
      </c>
      <c r="Y26" s="89">
        <f t="shared" si="8"/>
        <v>0</v>
      </c>
    </row>
    <row r="27" spans="1:25" x14ac:dyDescent="0.2">
      <c r="A27" s="6" t="s">
        <v>15</v>
      </c>
      <c r="B27" s="5" t="s">
        <v>36</v>
      </c>
      <c r="C27" s="90"/>
      <c r="D27" s="107">
        <f>投入係数表!AM27</f>
        <v>1.8916504650307393E-3</v>
      </c>
      <c r="E27" s="110">
        <f t="shared" si="9"/>
        <v>0.18916504650307392</v>
      </c>
      <c r="F27" s="85">
        <f>分析係数表!C30</f>
        <v>1</v>
      </c>
      <c r="G27" s="110">
        <f t="shared" si="0"/>
        <v>0.18916504650307392</v>
      </c>
      <c r="H27" s="110">
        <v>0.30420206616989431</v>
      </c>
      <c r="I27" s="110">
        <f t="shared" si="1"/>
        <v>0.30420206616989431</v>
      </c>
      <c r="J27" s="85">
        <f>分析係数表!G30</f>
        <v>0.34450655250415957</v>
      </c>
      <c r="K27" s="111">
        <f t="shared" si="2"/>
        <v>0.10479960508083253</v>
      </c>
      <c r="L27" s="79"/>
      <c r="M27" s="80"/>
      <c r="N27" s="81">
        <f>分析係数表!H30</f>
        <v>0</v>
      </c>
      <c r="O27" s="82">
        <f t="shared" si="3"/>
        <v>0</v>
      </c>
      <c r="P27" s="76">
        <f>分析係数表!C30</f>
        <v>1</v>
      </c>
      <c r="Q27" s="82">
        <f t="shared" si="4"/>
        <v>0</v>
      </c>
      <c r="R27" s="83">
        <v>7.4499205216521799E-2</v>
      </c>
      <c r="S27" s="84">
        <f t="shared" si="5"/>
        <v>0.37870127138641613</v>
      </c>
      <c r="T27" s="85">
        <f>分析係数表!F30</f>
        <v>0.44048531528668372</v>
      </c>
      <c r="U27" s="86">
        <f t="shared" si="6"/>
        <v>0.16681234892611349</v>
      </c>
      <c r="V27" s="87">
        <f>分析係数表!D30</f>
        <v>7.9190891925744522E-2</v>
      </c>
      <c r="W27" s="88">
        <f t="shared" si="7"/>
        <v>0</v>
      </c>
      <c r="X27" s="76">
        <f>分析係数表!E30</f>
        <v>6.0327905628984317E-2</v>
      </c>
      <c r="Y27" s="89">
        <f t="shared" si="8"/>
        <v>0</v>
      </c>
    </row>
    <row r="28" spans="1:25" x14ac:dyDescent="0.2">
      <c r="A28" s="6" t="s">
        <v>16</v>
      </c>
      <c r="B28" s="5" t="s">
        <v>193</v>
      </c>
      <c r="C28" s="90"/>
      <c r="D28" s="107">
        <f>投入係数表!AM28</f>
        <v>3.6361725605590881E-2</v>
      </c>
      <c r="E28" s="110">
        <f t="shared" si="9"/>
        <v>3.6361725605590882</v>
      </c>
      <c r="F28" s="85">
        <f>分析係数表!C31</f>
        <v>0.93997640825324391</v>
      </c>
      <c r="G28" s="110">
        <f t="shared" si="0"/>
        <v>3.4179164232633328</v>
      </c>
      <c r="H28" s="110">
        <v>4.0717650326230945</v>
      </c>
      <c r="I28" s="110">
        <f t="shared" si="1"/>
        <v>4.0717650326230945</v>
      </c>
      <c r="J28" s="85">
        <f>分析係数表!G31</f>
        <v>7.0890110114609078E-2</v>
      </c>
      <c r="K28" s="111">
        <f t="shared" si="2"/>
        <v>0.28864787152346599</v>
      </c>
      <c r="L28" s="79"/>
      <c r="M28" s="80"/>
      <c r="N28" s="81">
        <f>分析係数表!H31</f>
        <v>0.11755729622365327</v>
      </c>
      <c r="O28" s="82">
        <f t="shared" si="3"/>
        <v>2.3161814206121107</v>
      </c>
      <c r="P28" s="76">
        <f>分析係数表!C31</f>
        <v>0.93997640825324391</v>
      </c>
      <c r="Q28" s="82">
        <f t="shared" si="4"/>
        <v>2.1771558926098677</v>
      </c>
      <c r="R28" s="83">
        <v>2.510825505785272</v>
      </c>
      <c r="S28" s="84">
        <f t="shared" si="5"/>
        <v>6.5825905384083665</v>
      </c>
      <c r="T28" s="85">
        <f>分析係数表!F31</f>
        <v>0.34466485525751295</v>
      </c>
      <c r="U28" s="86">
        <f t="shared" si="6"/>
        <v>2.2687876151399937</v>
      </c>
      <c r="V28" s="87">
        <f>分析係数表!D31</f>
        <v>3.2074199677215062E-3</v>
      </c>
      <c r="W28" s="88">
        <f t="shared" si="7"/>
        <v>0</v>
      </c>
      <c r="X28" s="76">
        <f>分析係数表!E31</f>
        <v>2.7988314368015692E-3</v>
      </c>
      <c r="Y28" s="89">
        <f t="shared" si="8"/>
        <v>0</v>
      </c>
    </row>
    <row r="29" spans="1:25" x14ac:dyDescent="0.2">
      <c r="A29" s="6" t="s">
        <v>17</v>
      </c>
      <c r="B29" s="5" t="s">
        <v>273</v>
      </c>
      <c r="C29" s="90"/>
      <c r="D29" s="107">
        <f>投入係数表!AM29</f>
        <v>9.1429772476485736E-3</v>
      </c>
      <c r="E29" s="110">
        <f t="shared" si="9"/>
        <v>0.91429772476485738</v>
      </c>
      <c r="F29" s="85">
        <f>分析係数表!C32</f>
        <v>1</v>
      </c>
      <c r="G29" s="110">
        <f t="shared" si="0"/>
        <v>0.91429772476485738</v>
      </c>
      <c r="H29" s="110">
        <v>1.0424504988236947</v>
      </c>
      <c r="I29" s="110">
        <f t="shared" si="1"/>
        <v>1.0424504988236947</v>
      </c>
      <c r="J29" s="85">
        <f>分析係数表!G32</f>
        <v>0.14022787028921999</v>
      </c>
      <c r="K29" s="111">
        <f t="shared" si="2"/>
        <v>0.14618061333198173</v>
      </c>
      <c r="L29" s="79"/>
      <c r="M29" s="80"/>
      <c r="N29" s="81">
        <f>分析係数表!H32</f>
        <v>5.7721254442090076E-3</v>
      </c>
      <c r="O29" s="82">
        <f t="shared" si="3"/>
        <v>0.1137257332448698</v>
      </c>
      <c r="P29" s="76">
        <f>分析係数表!C32</f>
        <v>1</v>
      </c>
      <c r="Q29" s="82">
        <f t="shared" si="4"/>
        <v>0.1137257332448698</v>
      </c>
      <c r="R29" s="83">
        <v>0.14873592670244321</v>
      </c>
      <c r="S29" s="84">
        <f t="shared" si="5"/>
        <v>1.191186425526138</v>
      </c>
      <c r="T29" s="85">
        <f>分析係数表!F32</f>
        <v>0.48261758691206547</v>
      </c>
      <c r="U29" s="86">
        <f t="shared" si="6"/>
        <v>0.57488751824983353</v>
      </c>
      <c r="V29" s="87">
        <f>分析係数表!D32</f>
        <v>3.4764826175869123E-2</v>
      </c>
      <c r="W29" s="88">
        <f t="shared" si="7"/>
        <v>0</v>
      </c>
      <c r="X29" s="76">
        <f>分析係数表!E32</f>
        <v>5.2293309962021618E-2</v>
      </c>
      <c r="Y29" s="89">
        <f t="shared" si="8"/>
        <v>0</v>
      </c>
    </row>
    <row r="30" spans="1:25" x14ac:dyDescent="0.2">
      <c r="A30" s="6" t="s">
        <v>18</v>
      </c>
      <c r="B30" s="5" t="s">
        <v>274</v>
      </c>
      <c r="C30" s="90"/>
      <c r="D30" s="107">
        <f>投入係数表!AM30</f>
        <v>1.670957910777153E-2</v>
      </c>
      <c r="E30" s="110">
        <f t="shared" si="9"/>
        <v>1.6709579107771531</v>
      </c>
      <c r="F30" s="85">
        <f>分析係数表!C33</f>
        <v>0.67109402306885713</v>
      </c>
      <c r="G30" s="110">
        <f t="shared" si="0"/>
        <v>1.1213698667221721</v>
      </c>
      <c r="H30" s="110">
        <v>1.170308489913874</v>
      </c>
      <c r="I30" s="110">
        <f t="shared" si="1"/>
        <v>1.170308489913874</v>
      </c>
      <c r="J30" s="85">
        <f>分析係数表!G33</f>
        <v>0.50883575883575882</v>
      </c>
      <c r="K30" s="111">
        <f t="shared" si="2"/>
        <v>0.59549480853725711</v>
      </c>
      <c r="L30" s="79"/>
      <c r="M30" s="80"/>
      <c r="N30" s="81">
        <f>分析係数表!H33</f>
        <v>8.6664814499977198E-4</v>
      </c>
      <c r="O30" s="82">
        <f t="shared" si="3"/>
        <v>1.707519989093232E-2</v>
      </c>
      <c r="P30" s="76">
        <f>分析係数表!C33</f>
        <v>0.67109402306885713</v>
      </c>
      <c r="Q30" s="82">
        <f t="shared" si="4"/>
        <v>1.1459064589510681E-2</v>
      </c>
      <c r="R30" s="83">
        <v>4.9613014001166786E-2</v>
      </c>
      <c r="S30" s="84">
        <f t="shared" si="5"/>
        <v>1.2199215039150408</v>
      </c>
      <c r="T30" s="85">
        <f>分析係数表!F33</f>
        <v>0.64656964656964655</v>
      </c>
      <c r="U30" s="86">
        <f t="shared" si="6"/>
        <v>0.78876421562905963</v>
      </c>
      <c r="V30" s="87">
        <f>分析係数表!D33</f>
        <v>0.19906444906444906</v>
      </c>
      <c r="W30" s="88">
        <f t="shared" si="7"/>
        <v>0</v>
      </c>
      <c r="X30" s="76">
        <f>分析係数表!E33</f>
        <v>0.18035343035343035</v>
      </c>
      <c r="Y30" s="89">
        <f t="shared" si="8"/>
        <v>0</v>
      </c>
    </row>
    <row r="31" spans="1:25" x14ac:dyDescent="0.2">
      <c r="A31" s="6" t="s">
        <v>19</v>
      </c>
      <c r="B31" s="5" t="s">
        <v>275</v>
      </c>
      <c r="C31" s="90"/>
      <c r="D31" s="107">
        <f>投入係数表!AM31</f>
        <v>9.6526719562818553E-2</v>
      </c>
      <c r="E31" s="110">
        <f t="shared" si="9"/>
        <v>9.6526719562818553</v>
      </c>
      <c r="F31" s="85">
        <f>分析係数表!C34</f>
        <v>0.15699510206111233</v>
      </c>
      <c r="G31" s="110">
        <f t="shared" si="0"/>
        <v>1.5154222189389068</v>
      </c>
      <c r="H31" s="110">
        <v>1.5915249144015269</v>
      </c>
      <c r="I31" s="110">
        <f t="shared" si="1"/>
        <v>1.5915249144015269</v>
      </c>
      <c r="J31" s="85">
        <f>分析係数表!G34</f>
        <v>0.42474206923151092</v>
      </c>
      <c r="K31" s="111">
        <f t="shared" si="2"/>
        <v>0.6759875853764078</v>
      </c>
      <c r="L31" s="79"/>
      <c r="M31" s="80"/>
      <c r="N31" s="81">
        <f>分析係数表!H34</f>
        <v>0.14441094879311989</v>
      </c>
      <c r="O31" s="82">
        <f t="shared" si="3"/>
        <v>2.8452675186679852</v>
      </c>
      <c r="P31" s="76">
        <f>分析係数表!C34</f>
        <v>0.15699510206111233</v>
      </c>
      <c r="Q31" s="82">
        <f t="shared" si="4"/>
        <v>0.44669306448444818</v>
      </c>
      <c r="R31" s="83">
        <v>0.48527933114656652</v>
      </c>
      <c r="S31" s="84">
        <f t="shared" si="5"/>
        <v>2.0768042455480935</v>
      </c>
      <c r="T31" s="85">
        <f>分析係数表!F34</f>
        <v>0.69954681322919676</v>
      </c>
      <c r="U31" s="86">
        <f t="shared" si="6"/>
        <v>1.4528217916740351</v>
      </c>
      <c r="V31" s="87">
        <f>分析係数表!D34</f>
        <v>0.29129302863754702</v>
      </c>
      <c r="W31" s="88">
        <f t="shared" si="7"/>
        <v>1</v>
      </c>
      <c r="X31" s="76">
        <f>分析係数表!E34</f>
        <v>0.21111753929225727</v>
      </c>
      <c r="Y31" s="89">
        <f t="shared" si="8"/>
        <v>0</v>
      </c>
    </row>
    <row r="32" spans="1:25" x14ac:dyDescent="0.2">
      <c r="A32" s="6" t="s">
        <v>20</v>
      </c>
      <c r="B32" s="5" t="s">
        <v>37</v>
      </c>
      <c r="C32" s="90"/>
      <c r="D32" s="107">
        <f>投入係数表!AM32</f>
        <v>5.4122221638379488E-3</v>
      </c>
      <c r="E32" s="110">
        <f t="shared" si="9"/>
        <v>0.54122221638379486</v>
      </c>
      <c r="F32" s="85">
        <f>分析係数表!C35</f>
        <v>0.39629748357108507</v>
      </c>
      <c r="G32" s="110">
        <f t="shared" si="0"/>
        <v>0.21448500240566321</v>
      </c>
      <c r="H32" s="110">
        <v>0.33736909689092204</v>
      </c>
      <c r="I32" s="110">
        <f t="shared" si="1"/>
        <v>0.33736909689092204</v>
      </c>
      <c r="J32" s="85">
        <f>分析係数表!G35</f>
        <v>0.3138388625592417</v>
      </c>
      <c r="K32" s="111">
        <f t="shared" si="2"/>
        <v>0.10587953363088558</v>
      </c>
      <c r="L32" s="79"/>
      <c r="M32" s="80"/>
      <c r="N32" s="81">
        <f>分析係数表!H35</f>
        <v>5.4188315592617317E-2</v>
      </c>
      <c r="O32" s="82">
        <f t="shared" si="3"/>
        <v>1.0676493405488208</v>
      </c>
      <c r="P32" s="76">
        <f>分析係数表!C35</f>
        <v>0.39629748357108507</v>
      </c>
      <c r="Q32" s="82">
        <f t="shared" si="4"/>
        <v>0.42310674699582612</v>
      </c>
      <c r="R32" s="83">
        <v>0.55917328962986401</v>
      </c>
      <c r="S32" s="84">
        <f t="shared" si="5"/>
        <v>0.89654238652078599</v>
      </c>
      <c r="T32" s="85">
        <f>分析係数表!F35</f>
        <v>0.64417061611374404</v>
      </c>
      <c r="U32" s="86">
        <f t="shared" si="6"/>
        <v>0.57752626149718111</v>
      </c>
      <c r="V32" s="87">
        <f>分析係数表!D35</f>
        <v>5.7914691943127962E-2</v>
      </c>
      <c r="W32" s="88">
        <f t="shared" si="7"/>
        <v>0</v>
      </c>
      <c r="X32" s="76">
        <f>分析係数表!E35</f>
        <v>5.251184834123223E-2</v>
      </c>
      <c r="Y32" s="89">
        <f t="shared" si="8"/>
        <v>0</v>
      </c>
    </row>
    <row r="33" spans="1:25" x14ac:dyDescent="0.2">
      <c r="A33" s="6" t="s">
        <v>21</v>
      </c>
      <c r="B33" s="5" t="s">
        <v>38</v>
      </c>
      <c r="C33" s="90"/>
      <c r="D33" s="107">
        <f>投入係数表!AM33</f>
        <v>1.0351531711418213E-2</v>
      </c>
      <c r="E33" s="110">
        <f t="shared" si="9"/>
        <v>1.0351531711418214</v>
      </c>
      <c r="F33" s="85">
        <f>分析係数表!C36</f>
        <v>0.84710123832769779</v>
      </c>
      <c r="G33" s="110">
        <f t="shared" si="0"/>
        <v>0.8768795331330802</v>
      </c>
      <c r="H33" s="110">
        <v>0.98495565460136481</v>
      </c>
      <c r="I33" s="110">
        <f t="shared" si="1"/>
        <v>0.98495565460136481</v>
      </c>
      <c r="J33" s="85">
        <f>分析係数表!G36</f>
        <v>4.8807645912591631E-2</v>
      </c>
      <c r="K33" s="111">
        <f t="shared" si="2"/>
        <v>4.8073366829388314E-2</v>
      </c>
      <c r="L33" s="79"/>
      <c r="M33" s="80"/>
      <c r="N33" s="81">
        <f>分析係数表!H36</f>
        <v>0.16462168113153564</v>
      </c>
      <c r="O33" s="82">
        <f t="shared" si="3"/>
        <v>3.2434709840670481</v>
      </c>
      <c r="P33" s="76">
        <f>分析係数表!C36</f>
        <v>0.84710123832769779</v>
      </c>
      <c r="Q33" s="82">
        <f t="shared" si="4"/>
        <v>2.7475482870831529</v>
      </c>
      <c r="R33" s="83">
        <v>2.8521239860770149</v>
      </c>
      <c r="S33" s="84">
        <f t="shared" si="5"/>
        <v>3.8370796406783798</v>
      </c>
      <c r="T33" s="85">
        <f>分析係数表!F36</f>
        <v>0.84954068850329401</v>
      </c>
      <c r="U33" s="86">
        <f t="shared" si="6"/>
        <v>3.2597552797838829</v>
      </c>
      <c r="V33" s="87">
        <f>分析係数表!D36</f>
        <v>1.1366799665955276E-2</v>
      </c>
      <c r="W33" s="88">
        <f t="shared" si="7"/>
        <v>0</v>
      </c>
      <c r="X33" s="76">
        <f>分析係数表!E36</f>
        <v>4.8482880207850049E-3</v>
      </c>
      <c r="Y33" s="89">
        <f t="shared" si="8"/>
        <v>0</v>
      </c>
    </row>
    <row r="34" spans="1:25" x14ac:dyDescent="0.2">
      <c r="A34" s="6" t="s">
        <v>22</v>
      </c>
      <c r="B34" s="5" t="s">
        <v>378</v>
      </c>
      <c r="C34" s="90"/>
      <c r="D34" s="107">
        <f>投入係数表!AM34</f>
        <v>2.3540539120382533E-2</v>
      </c>
      <c r="E34" s="110">
        <f t="shared" si="9"/>
        <v>2.3540539120382533</v>
      </c>
      <c r="F34" s="85">
        <f>分析係数表!C37</f>
        <v>0.28253997483350213</v>
      </c>
      <c r="G34" s="110">
        <f t="shared" si="0"/>
        <v>0.66511433306399537</v>
      </c>
      <c r="H34" s="110">
        <v>0.78931589546099024</v>
      </c>
      <c r="I34" s="110">
        <f t="shared" si="1"/>
        <v>0.78931589546099024</v>
      </c>
      <c r="J34" s="85">
        <f>分析係数表!G37</f>
        <v>0.45113451763349577</v>
      </c>
      <c r="K34" s="111">
        <f t="shared" si="2"/>
        <v>0.35608764575924462</v>
      </c>
      <c r="L34" s="79"/>
      <c r="M34" s="80"/>
      <c r="N34" s="81">
        <f>分析係数表!H37</f>
        <v>4.3875617331304247E-2</v>
      </c>
      <c r="O34" s="82">
        <f t="shared" si="3"/>
        <v>0.8644626317988271</v>
      </c>
      <c r="P34" s="76">
        <f>分析係数表!C37</f>
        <v>0.28253997483350213</v>
      </c>
      <c r="Q34" s="82">
        <f t="shared" si="4"/>
        <v>0.24424525023294363</v>
      </c>
      <c r="R34" s="83">
        <v>0.30007017760304183</v>
      </c>
      <c r="S34" s="84">
        <f t="shared" si="5"/>
        <v>1.0893860730640321</v>
      </c>
      <c r="T34" s="85">
        <f>分析係数表!F37</f>
        <v>0.69774144526541948</v>
      </c>
      <c r="U34" s="86">
        <f t="shared" si="6"/>
        <v>0.76010981307171765</v>
      </c>
      <c r="V34" s="87">
        <f>分析係数表!D37</f>
        <v>9.4272389037363097E-2</v>
      </c>
      <c r="W34" s="88">
        <f t="shared" si="7"/>
        <v>0</v>
      </c>
      <c r="X34" s="76">
        <f>分析係数表!E37</f>
        <v>8.6411989729078237E-2</v>
      </c>
      <c r="Y34" s="89">
        <f t="shared" si="8"/>
        <v>0</v>
      </c>
    </row>
    <row r="35" spans="1:25" x14ac:dyDescent="0.2">
      <c r="A35" s="6" t="s">
        <v>23</v>
      </c>
      <c r="B35" s="5" t="s">
        <v>194</v>
      </c>
      <c r="C35" s="90"/>
      <c r="D35" s="107">
        <f>投入係数表!AM35</f>
        <v>1.8391046187798854E-2</v>
      </c>
      <c r="E35" s="110">
        <f t="shared" si="9"/>
        <v>1.8391046187798854</v>
      </c>
      <c r="F35" s="85">
        <f>分析係数表!C38</f>
        <v>4.1342922192909581E-2</v>
      </c>
      <c r="G35" s="110">
        <f t="shared" si="0"/>
        <v>7.6033959158837441E-2</v>
      </c>
      <c r="H35" s="110">
        <v>8.904914191140717E-2</v>
      </c>
      <c r="I35" s="110">
        <f t="shared" si="1"/>
        <v>8.904914191140717E-2</v>
      </c>
      <c r="J35" s="85">
        <f>分析係数表!G38</f>
        <v>0.30500268961807425</v>
      </c>
      <c r="K35" s="111">
        <f t="shared" si="2"/>
        <v>2.7160227791160767E-2</v>
      </c>
      <c r="L35" s="79"/>
      <c r="M35" s="80"/>
      <c r="N35" s="81">
        <f>分析係数表!H38</f>
        <v>3.9185765407884425E-2</v>
      </c>
      <c r="O35" s="82">
        <f t="shared" si="3"/>
        <v>0.7720604735373704</v>
      </c>
      <c r="P35" s="76">
        <f>分析係数表!C38</f>
        <v>4.1342922192909581E-2</v>
      </c>
      <c r="Q35" s="82">
        <f t="shared" si="4"/>
        <v>3.1919236085676428E-2</v>
      </c>
      <c r="R35" s="83">
        <v>3.867424783758619E-2</v>
      </c>
      <c r="S35" s="84">
        <f t="shared" si="5"/>
        <v>0.12772338974899336</v>
      </c>
      <c r="T35" s="85">
        <f>分析係数表!F38</f>
        <v>0.49596557288864979</v>
      </c>
      <c r="U35" s="86">
        <f t="shared" si="6"/>
        <v>6.3346404168139789E-2</v>
      </c>
      <c r="V35" s="87">
        <f>分析係数表!D38</f>
        <v>0.31629908552985475</v>
      </c>
      <c r="W35" s="88">
        <f t="shared" si="7"/>
        <v>0</v>
      </c>
      <c r="X35" s="76">
        <f>分析係数表!E38</f>
        <v>0.37385691231845081</v>
      </c>
      <c r="Y35" s="89">
        <f t="shared" si="8"/>
        <v>0</v>
      </c>
    </row>
    <row r="36" spans="1:25" x14ac:dyDescent="0.2">
      <c r="A36" s="6" t="s">
        <v>24</v>
      </c>
      <c r="B36" s="5" t="s">
        <v>39</v>
      </c>
      <c r="C36" s="90"/>
      <c r="D36" s="107">
        <f>投入係数表!AM36</f>
        <v>0</v>
      </c>
      <c r="E36" s="110">
        <f t="shared" si="9"/>
        <v>0</v>
      </c>
      <c r="F36" s="85">
        <f>分析係数表!C39</f>
        <v>1</v>
      </c>
      <c r="G36" s="110">
        <f t="shared" si="0"/>
        <v>0</v>
      </c>
      <c r="H36" s="110">
        <v>1.9439867292008795E-2</v>
      </c>
      <c r="I36" s="110">
        <f t="shared" si="1"/>
        <v>1.9439867292008795E-2</v>
      </c>
      <c r="J36" s="85">
        <f>分析係数表!G39</f>
        <v>0.35079793048167313</v>
      </c>
      <c r="K36" s="111">
        <f t="shared" si="2"/>
        <v>6.8194652148750529E-3</v>
      </c>
      <c r="L36" s="79"/>
      <c r="M36" s="80"/>
      <c r="N36" s="81">
        <f>分析係数表!H39</f>
        <v>3.4624459381569837E-3</v>
      </c>
      <c r="O36" s="82">
        <f t="shared" si="3"/>
        <v>6.8219100042720027E-2</v>
      </c>
      <c r="P36" s="76">
        <f>分析係数表!C39</f>
        <v>1</v>
      </c>
      <c r="Q36" s="82">
        <f t="shared" si="4"/>
        <v>6.8219100042720027E-2</v>
      </c>
      <c r="R36" s="83">
        <v>8.4572577988529546E-2</v>
      </c>
      <c r="S36" s="84">
        <f t="shared" si="5"/>
        <v>0.10401244528053834</v>
      </c>
      <c r="T36" s="85">
        <f>分析係数表!F39</f>
        <v>0.70145012023609998</v>
      </c>
      <c r="U36" s="86">
        <f t="shared" si="6"/>
        <v>7.2959542248084389E-2</v>
      </c>
      <c r="V36" s="87">
        <f>分析係数表!D39</f>
        <v>6.2887123806747797E-2</v>
      </c>
      <c r="W36" s="88">
        <f t="shared" si="7"/>
        <v>0</v>
      </c>
      <c r="X36" s="76">
        <f>分析係数表!E39</f>
        <v>7.4837863440938568E-2</v>
      </c>
      <c r="Y36" s="89">
        <f t="shared" si="8"/>
        <v>0</v>
      </c>
    </row>
    <row r="37" spans="1:25" x14ac:dyDescent="0.2">
      <c r="A37" s="6" t="s">
        <v>25</v>
      </c>
      <c r="B37" s="5" t="s">
        <v>40</v>
      </c>
      <c r="C37" s="90"/>
      <c r="D37" s="107">
        <f>投入係数表!AM37</f>
        <v>1.0509169250170774E-4</v>
      </c>
      <c r="E37" s="110">
        <f t="shared" si="9"/>
        <v>1.0509169250170773E-2</v>
      </c>
      <c r="F37" s="85">
        <f>分析係数表!C40</f>
        <v>0.65368852459016391</v>
      </c>
      <c r="G37" s="110">
        <f t="shared" si="0"/>
        <v>6.8697233418124519E-3</v>
      </c>
      <c r="H37" s="110">
        <v>8.1274781180564453E-3</v>
      </c>
      <c r="I37" s="110">
        <f t="shared" si="1"/>
        <v>8.1274781180564453E-3</v>
      </c>
      <c r="J37" s="85">
        <f>分析係数表!G40</f>
        <v>0.54296393832561696</v>
      </c>
      <c r="K37" s="111">
        <f t="shared" si="2"/>
        <v>4.4129275276352008E-3</v>
      </c>
      <c r="L37" s="79"/>
      <c r="M37" s="80"/>
      <c r="N37" s="81">
        <f>分析係数表!H40</f>
        <v>2.8732081323939809E-2</v>
      </c>
      <c r="O37" s="82">
        <f t="shared" si="3"/>
        <v>0.56609598107306236</v>
      </c>
      <c r="P37" s="76">
        <f>分析係数表!C40</f>
        <v>0.65368852459016391</v>
      </c>
      <c r="Q37" s="82">
        <f t="shared" si="4"/>
        <v>0.3700504466440715</v>
      </c>
      <c r="R37" s="83">
        <v>0.37065189556405603</v>
      </c>
      <c r="S37" s="84">
        <f t="shared" si="5"/>
        <v>0.37877937368211245</v>
      </c>
      <c r="T37" s="85">
        <f>分析係数表!F40</f>
        <v>0.73971031729176395</v>
      </c>
      <c r="U37" s="86">
        <f t="shared" si="6"/>
        <v>0.28018701068997104</v>
      </c>
      <c r="V37" s="87">
        <f>分析係数表!D40</f>
        <v>6.6728964023276563E-2</v>
      </c>
      <c r="W37" s="88">
        <f t="shared" si="7"/>
        <v>0</v>
      </c>
      <c r="X37" s="76">
        <f>分析係数表!E40</f>
        <v>4.1795862889181495E-2</v>
      </c>
      <c r="Y37" s="89">
        <f t="shared" si="8"/>
        <v>0</v>
      </c>
    </row>
    <row r="38" spans="1:25" x14ac:dyDescent="0.2">
      <c r="A38" s="6" t="s">
        <v>26</v>
      </c>
      <c r="B38" s="5" t="s">
        <v>277</v>
      </c>
      <c r="C38" s="90"/>
      <c r="D38" s="107">
        <f>投入係数表!AM38</f>
        <v>5.2545846250853869E-5</v>
      </c>
      <c r="E38" s="110">
        <f t="shared" si="9"/>
        <v>5.2545846250853867E-3</v>
      </c>
      <c r="F38" s="85">
        <f>分析係数表!C41</f>
        <v>0.74623649477748177</v>
      </c>
      <c r="G38" s="110">
        <f t="shared" si="0"/>
        <v>3.9211628121353674E-3</v>
      </c>
      <c r="H38" s="110">
        <v>4.9448380601507386E-3</v>
      </c>
      <c r="I38" s="110">
        <f t="shared" si="1"/>
        <v>4.9448380601507386E-3</v>
      </c>
      <c r="J38" s="85">
        <f>分析係数表!G41</f>
        <v>0.4504064389540704</v>
      </c>
      <c r="K38" s="111">
        <f t="shared" si="2"/>
        <v>2.2271869018770474E-3</v>
      </c>
      <c r="L38" s="79"/>
      <c r="M38" s="80"/>
      <c r="N38" s="81">
        <f>分析係数表!H41</f>
        <v>4.8308377460513606E-2</v>
      </c>
      <c r="O38" s="82">
        <f t="shared" si="3"/>
        <v>0.95179941975771065</v>
      </c>
      <c r="P38" s="76">
        <f>分析係数表!C41</f>
        <v>0.74623649477748177</v>
      </c>
      <c r="Q38" s="82">
        <f t="shared" si="4"/>
        <v>0.71026746273123498</v>
      </c>
      <c r="R38" s="83">
        <v>0.72179173193621204</v>
      </c>
      <c r="S38" s="84">
        <f t="shared" si="5"/>
        <v>0.72673656999636282</v>
      </c>
      <c r="T38" s="85">
        <f>分析係数表!F41</f>
        <v>0.55435870740399629</v>
      </c>
      <c r="U38" s="86">
        <f t="shared" si="6"/>
        <v>0.40287274556639757</v>
      </c>
      <c r="V38" s="87">
        <f>分析係数表!D41</f>
        <v>0.15112321307011573</v>
      </c>
      <c r="W38" s="88">
        <f t="shared" si="7"/>
        <v>0</v>
      </c>
      <c r="X38" s="76">
        <f>分析係数表!E41</f>
        <v>0.14359508268930446</v>
      </c>
      <c r="Y38" s="89">
        <f t="shared" si="8"/>
        <v>0</v>
      </c>
    </row>
    <row r="39" spans="1:25" x14ac:dyDescent="0.2">
      <c r="A39" s="6" t="s">
        <v>51</v>
      </c>
      <c r="B39" s="5" t="s">
        <v>368</v>
      </c>
      <c r="C39" s="90"/>
      <c r="D39" s="107">
        <f>投入係数表!AM39</f>
        <v>2.2594713887867162E-3</v>
      </c>
      <c r="E39" s="110">
        <f t="shared" si="9"/>
        <v>0.22594713887867163</v>
      </c>
      <c r="F39" s="85">
        <f>分析係数表!C42</f>
        <v>0.40538573508005826</v>
      </c>
      <c r="G39" s="110">
        <f>E39*F39</f>
        <v>9.1595746983566304E-2</v>
      </c>
      <c r="H39" s="110">
        <v>0.1023482771948174</v>
      </c>
      <c r="I39" s="110">
        <f>C39+H39</f>
        <v>0.1023482771948174</v>
      </c>
      <c r="J39" s="85">
        <f>分析係数表!G42</f>
        <v>0.48634204275534443</v>
      </c>
      <c r="K39" s="111">
        <f>I39*J39</f>
        <v>4.9776270203417725E-2</v>
      </c>
      <c r="L39" s="79"/>
      <c r="M39" s="80"/>
      <c r="N39" s="81">
        <f>分析係数表!H42</f>
        <v>1.1287159094207556E-2</v>
      </c>
      <c r="O39" s="82">
        <f t="shared" si="3"/>
        <v>0.22238609618716637</v>
      </c>
      <c r="P39" s="76">
        <f>分析係数表!C42</f>
        <v>0.40538573508005826</v>
      </c>
      <c r="Q39" s="82">
        <f>O39*P39</f>
        <v>9.0152151074418985E-2</v>
      </c>
      <c r="R39" s="83">
        <v>9.4394893639949823E-2</v>
      </c>
      <c r="S39" s="84">
        <f>I39+R39</f>
        <v>0.19674317083476722</v>
      </c>
      <c r="T39" s="85">
        <f>分析係数表!F42</f>
        <v>0.55819477434679332</v>
      </c>
      <c r="U39" s="86">
        <f>S39*T39</f>
        <v>0.1098210098483855</v>
      </c>
      <c r="V39" s="87">
        <f>分析係数表!D42</f>
        <v>0.21199524940617578</v>
      </c>
      <c r="W39" s="88">
        <f>ROUND(S39*V39,0)</f>
        <v>0</v>
      </c>
      <c r="X39" s="76">
        <f>分析係数表!E42</f>
        <v>0.14608076009501186</v>
      </c>
      <c r="Y39" s="89">
        <f>ROUND(S39*X39,0)</f>
        <v>0</v>
      </c>
    </row>
    <row r="40" spans="1:25" x14ac:dyDescent="0.2">
      <c r="A40" s="6" t="s">
        <v>195</v>
      </c>
      <c r="B40" s="5" t="s">
        <v>41</v>
      </c>
      <c r="C40" s="90"/>
      <c r="D40" s="107">
        <f>投入係数表!AM40</f>
        <v>3.1580053596763177E-2</v>
      </c>
      <c r="E40" s="110">
        <f t="shared" si="9"/>
        <v>3.1580053596763178</v>
      </c>
      <c r="F40" s="85">
        <f>分析係数表!C43</f>
        <v>0.69968719053083295</v>
      </c>
      <c r="G40" s="110">
        <f>E40*F40</f>
        <v>2.2096158977932352</v>
      </c>
      <c r="H40" s="110">
        <v>3.1894728049810142</v>
      </c>
      <c r="I40" s="110">
        <f>C40+H40</f>
        <v>3.1894728049810142</v>
      </c>
      <c r="J40" s="85">
        <f>分析係数表!G43</f>
        <v>0.42616397779886694</v>
      </c>
      <c r="K40" s="111">
        <f>I40*J40</f>
        <v>1.3592384176520187</v>
      </c>
      <c r="L40" s="79"/>
      <c r="M40" s="80"/>
      <c r="N40" s="81">
        <f>分析係数表!H43</f>
        <v>3.1178600010781269E-2</v>
      </c>
      <c r="O40" s="82">
        <f t="shared" si="3"/>
        <v>0.61429869846851726</v>
      </c>
      <c r="P40" s="76">
        <f>分析係数表!C43</f>
        <v>0.69968719053083295</v>
      </c>
      <c r="Q40" s="82">
        <f>O40*P40</f>
        <v>0.42981693047818414</v>
      </c>
      <c r="R40" s="83">
        <v>0.89144675787072969</v>
      </c>
      <c r="S40" s="84">
        <f>I40+R40</f>
        <v>4.0809195628517436</v>
      </c>
      <c r="T40" s="85">
        <f>分析係数表!F43</f>
        <v>0.68219595663301991</v>
      </c>
      <c r="U40" s="86">
        <f>S40*T40</f>
        <v>2.7839868251220508</v>
      </c>
      <c r="V40" s="87">
        <f>分析係数表!D43</f>
        <v>0.16164840537198402</v>
      </c>
      <c r="W40" s="88">
        <f>ROUND(S40*V40,0)</f>
        <v>1</v>
      </c>
      <c r="X40" s="76">
        <f>分析係数表!E43</f>
        <v>0.1317976591033273</v>
      </c>
      <c r="Y40" s="89">
        <f>ROUND(S40*X40,0)</f>
        <v>1</v>
      </c>
    </row>
    <row r="41" spans="1:25" x14ac:dyDescent="0.2">
      <c r="A41" s="6" t="s">
        <v>341</v>
      </c>
      <c r="B41" s="5" t="s">
        <v>42</v>
      </c>
      <c r="C41" s="201">
        <f>最終需要_まとめ!C42</f>
        <v>100</v>
      </c>
      <c r="D41" s="107">
        <f>投入係数表!AM41</f>
        <v>1.4239924333981399E-2</v>
      </c>
      <c r="E41" s="110">
        <f t="shared" si="9"/>
        <v>1.42399243339814</v>
      </c>
      <c r="F41" s="85">
        <f>分析係数表!C44</f>
        <v>0.39267545462210851</v>
      </c>
      <c r="G41" s="110">
        <f>E41*F41</f>
        <v>0.55916687616305716</v>
      </c>
      <c r="H41" s="110">
        <v>0.56584498607045841</v>
      </c>
      <c r="I41" s="110">
        <f>C41+H41</f>
        <v>100.56584498607046</v>
      </c>
      <c r="J41" s="85">
        <f>分析係数表!G44</f>
        <v>0.27061110819189743</v>
      </c>
      <c r="K41" s="111">
        <f>I41*J41</f>
        <v>27.214234757935099</v>
      </c>
      <c r="L41" s="79"/>
      <c r="M41" s="80"/>
      <c r="N41" s="81">
        <f>分析係数表!H44</f>
        <v>0.10303160985076236</v>
      </c>
      <c r="O41" s="82">
        <f t="shared" si="3"/>
        <v>2.0299879985167237</v>
      </c>
      <c r="P41" s="76">
        <f>分析係数表!C44</f>
        <v>0.39267545462210851</v>
      </c>
      <c r="Q41" s="82">
        <f>O41*P41</f>
        <v>0.79712646019497868</v>
      </c>
      <c r="R41" s="83">
        <v>0.80750916548170482</v>
      </c>
      <c r="S41" s="84">
        <f>I41+R41</f>
        <v>101.37335415155216</v>
      </c>
      <c r="T41" s="85">
        <f>分析係数表!F44</f>
        <v>0.47233461194892545</v>
      </c>
      <c r="U41" s="86">
        <f>S41*T41</f>
        <v>47.882143895134384</v>
      </c>
      <c r="V41" s="87">
        <f>分析係数表!D44</f>
        <v>0.22804897272870581</v>
      </c>
      <c r="W41" s="88">
        <f>ROUND(S41*V41,0)</f>
        <v>23</v>
      </c>
      <c r="X41" s="76">
        <f>分析係数表!E44</f>
        <v>0.15248804581997794</v>
      </c>
      <c r="Y41" s="89">
        <f>ROUND(S41*X41,0)</f>
        <v>15</v>
      </c>
    </row>
    <row r="42" spans="1:25" x14ac:dyDescent="0.2">
      <c r="A42" s="6" t="s">
        <v>342</v>
      </c>
      <c r="B42" s="5" t="s">
        <v>279</v>
      </c>
      <c r="C42" s="90"/>
      <c r="D42" s="107">
        <f>投入係数表!AM42</f>
        <v>2.784929851295255E-3</v>
      </c>
      <c r="E42" s="110">
        <f t="shared" si="9"/>
        <v>0.27849298512952547</v>
      </c>
      <c r="F42" s="85">
        <f>分析係数表!C45</f>
        <v>1</v>
      </c>
      <c r="G42" s="110">
        <f>E42*F42</f>
        <v>0.27849298512952547</v>
      </c>
      <c r="H42" s="110">
        <v>0.31643332763034271</v>
      </c>
      <c r="I42" s="110">
        <f>C42+H42</f>
        <v>0.31643332763034271</v>
      </c>
      <c r="J42" s="85">
        <f>分析係数表!G45</f>
        <v>0</v>
      </c>
      <c r="K42" s="111">
        <f>I42*J42</f>
        <v>0</v>
      </c>
      <c r="L42" s="79"/>
      <c r="M42" s="80"/>
      <c r="N42" s="81">
        <f>分析係数表!H45</f>
        <v>0</v>
      </c>
      <c r="O42" s="82">
        <f t="shared" si="3"/>
        <v>0</v>
      </c>
      <c r="P42" s="76">
        <f>分析係数表!C45</f>
        <v>1</v>
      </c>
      <c r="Q42" s="82">
        <f>O42*P42</f>
        <v>0</v>
      </c>
      <c r="R42" s="83">
        <v>2.0579809973490373E-2</v>
      </c>
      <c r="S42" s="84">
        <f>I42+R42</f>
        <v>0.33701313760383306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4.046030161315748E-3</v>
      </c>
      <c r="E43" s="110">
        <f t="shared" si="9"/>
        <v>0.40460301613157479</v>
      </c>
      <c r="F43" s="85">
        <f>分析係数表!C46</f>
        <v>0.19269273551809707</v>
      </c>
      <c r="G43" s="110">
        <f>E43*F43</f>
        <v>7.7964061977265908E-2</v>
      </c>
      <c r="H43" s="110">
        <v>0.10251350578986879</v>
      </c>
      <c r="I43" s="110">
        <f>C43+H43</f>
        <v>0.10251350578986879</v>
      </c>
      <c r="J43" s="85">
        <f>分析係数表!G46</f>
        <v>9.3043863535666807E-3</v>
      </c>
      <c r="K43" s="111">
        <f>I43*J43</f>
        <v>9.5382526432753409E-4</v>
      </c>
      <c r="L43" s="79"/>
      <c r="M43" s="80"/>
      <c r="N43" s="81">
        <f>分析係数表!H46</f>
        <v>2.0061453232099985E-2</v>
      </c>
      <c r="O43" s="82">
        <f t="shared" si="3"/>
        <v>0.39526228264272995</v>
      </c>
      <c r="P43" s="76">
        <f>分析係数表!C46</f>
        <v>0.19269273551809707</v>
      </c>
      <c r="Q43" s="82">
        <f>O43*P43</f>
        <v>7.6164170489554886E-2</v>
      </c>
      <c r="R43" s="83">
        <v>8.6237849821710524E-2</v>
      </c>
      <c r="S43" s="84">
        <f>I43+R43</f>
        <v>0.1887513556115793</v>
      </c>
      <c r="T43" s="85">
        <f>分析係数表!F46</f>
        <v>0.3136907399202481</v>
      </c>
      <c r="U43" s="86">
        <f>S43*T43</f>
        <v>5.9209552402746182E-2</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108">
        <f>投入係数表!AM44</f>
        <v>0.50922179601702489</v>
      </c>
      <c r="E44" s="96">
        <f>SUM(E5:E43)</f>
        <v>50.922179601702481</v>
      </c>
      <c r="F44" s="98">
        <f>分析係数表!C47</f>
        <v>0.36342947545192861</v>
      </c>
      <c r="G44" s="96">
        <f>SUM(G5:G43)</f>
        <v>14.741022129950096</v>
      </c>
      <c r="H44" s="96">
        <f>SUM(H5:H43)</f>
        <v>17.523100498273234</v>
      </c>
      <c r="I44" s="96">
        <f>SUM(I5:I43)</f>
        <v>117.52310049827324</v>
      </c>
      <c r="J44" s="98">
        <f>分析係数表!G47</f>
        <v>0.22147530218644357</v>
      </c>
      <c r="K44" s="112">
        <f>SUM(K5:K43)</f>
        <v>31.406867354519619</v>
      </c>
      <c r="L44" s="94">
        <f>最終需要_まとめ!$L$33</f>
        <v>0.62733333333333341</v>
      </c>
      <c r="M44" s="91">
        <f>K44*L44</f>
        <v>19.702574787068645</v>
      </c>
      <c r="N44" s="95">
        <f>分析係数表!H47</f>
        <v>1</v>
      </c>
      <c r="O44" s="96">
        <f>SUM(O5:O43)</f>
        <v>19.702574787068645</v>
      </c>
      <c r="P44" s="92">
        <f>分析係数表!C47</f>
        <v>0.36342947545192861</v>
      </c>
      <c r="Q44" s="96">
        <f>SUM(Q5:Q43)</f>
        <v>9.0400726226273722</v>
      </c>
      <c r="R44" s="91">
        <f>SUM(R5:R43)</f>
        <v>10.494428194241854</v>
      </c>
      <c r="S44" s="97">
        <f>SUM(S5:S43)</f>
        <v>128.01752869251507</v>
      </c>
      <c r="T44" s="98">
        <f>分析係数表!F47</f>
        <v>0.45852567064717759</v>
      </c>
      <c r="U44" s="99">
        <f>SUM(U5:U43)</f>
        <v>62.727020125331919</v>
      </c>
      <c r="V44" s="100">
        <f>分析係数表!D47</f>
        <v>5.1302381010287716E-2</v>
      </c>
      <c r="W44" s="101">
        <f>SUM(W5:W43)</f>
        <v>25</v>
      </c>
      <c r="X44" s="92">
        <f>分析係数表!E47</f>
        <v>4.4653063209864535E-2</v>
      </c>
      <c r="Y44" s="102">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283</v>
      </c>
      <c r="S2" s="3" t="s">
        <v>153</v>
      </c>
      <c r="U2" s="64" t="s">
        <v>210</v>
      </c>
      <c r="W2" s="3" t="s">
        <v>130</v>
      </c>
      <c r="Y2" s="3" t="s">
        <v>154</v>
      </c>
    </row>
    <row r="3" spans="1:25" ht="44" x14ac:dyDescent="0.2">
      <c r="B3" s="65"/>
      <c r="C3" s="66" t="s">
        <v>228</v>
      </c>
      <c r="D3" s="66" t="s">
        <v>319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1.2703197330175442E-2</v>
      </c>
      <c r="G5" s="110">
        <f t="shared" ref="G5:G38" si="0">E5*F5</f>
        <v>0</v>
      </c>
      <c r="H5" s="110">
        <f t="array" ref="H5:H43">MMULT(逆行列係数!C5:AO43,'38'!G5:G43)</f>
        <v>1.2234962505524991E-4</v>
      </c>
      <c r="I5" s="110">
        <f t="shared" ref="I5:I38" si="1">C5+H5</f>
        <v>1.2234962505524991E-4</v>
      </c>
      <c r="J5" s="85">
        <f>分析係数表!G8</f>
        <v>0.12096774193548387</v>
      </c>
      <c r="K5" s="111">
        <f t="shared" ref="K5:K38" si="2">I5*J5</f>
        <v>1.4800357869586684E-5</v>
      </c>
      <c r="L5" s="79" t="s">
        <v>178</v>
      </c>
      <c r="M5" s="80" t="s">
        <v>178</v>
      </c>
      <c r="N5" s="81">
        <f>分析係数表!H8</f>
        <v>1.0105366169207868E-2</v>
      </c>
      <c r="O5" s="82">
        <f t="shared" ref="O5:O43" si="3">$M$44*N5</f>
        <v>3.2751541703567866E-2</v>
      </c>
      <c r="P5" s="76">
        <f>分析係数表!C8</f>
        <v>1.2703197330175442E-2</v>
      </c>
      <c r="Q5" s="82">
        <f t="shared" ref="Q5:Q38" si="4">O5*P5</f>
        <v>4.1604929712789297E-4</v>
      </c>
      <c r="R5" s="83">
        <f t="array" ref="R5:R43">MMULT(逆行列係数!C5:AO43,'38'!Q5:Q43)</f>
        <v>5.3029166126835063E-4</v>
      </c>
      <c r="S5" s="84">
        <f t="shared" ref="S5:S38" si="5">I5+R5</f>
        <v>6.5264128632360049E-4</v>
      </c>
      <c r="T5" s="85">
        <f>分析係数表!F8</f>
        <v>0.45967741935483869</v>
      </c>
      <c r="U5" s="86">
        <f t="shared" ref="U5:U38" si="6">S5*T5</f>
        <v>3.0000446226165504E-4</v>
      </c>
      <c r="V5" s="87">
        <f>分析係数表!D8</f>
        <v>0.86693548387096775</v>
      </c>
      <c r="W5" s="88">
        <f t="shared" ref="W5:W38" si="7">ROUND(S5*V5,0)</f>
        <v>0</v>
      </c>
      <c r="X5" s="76">
        <f>分析係数表!E8</f>
        <v>0.59677419354838712</v>
      </c>
      <c r="Y5" s="89">
        <f t="shared" ref="Y5:Y38" si="8">ROUND(S5*X5,0)</f>
        <v>0</v>
      </c>
    </row>
    <row r="6" spans="1:25" x14ac:dyDescent="0.2">
      <c r="A6" s="6" t="s">
        <v>220</v>
      </c>
      <c r="B6" s="5" t="s">
        <v>266</v>
      </c>
      <c r="C6" s="90"/>
      <c r="D6" s="107">
        <f>投入係数表!AN6</f>
        <v>0</v>
      </c>
      <c r="E6" s="110">
        <f t="shared" ref="E6:E43" si="9">$C$42*D6</f>
        <v>0</v>
      </c>
      <c r="F6" s="85">
        <f>分析係数表!C9</f>
        <v>3.6231884057971064E-2</v>
      </c>
      <c r="G6" s="110">
        <f t="shared" si="0"/>
        <v>0</v>
      </c>
      <c r="H6" s="110">
        <v>7.9416091412222618E-3</v>
      </c>
      <c r="I6" s="110">
        <f t="shared" si="1"/>
        <v>7.9416091412222618E-3</v>
      </c>
      <c r="J6" s="85">
        <f>分析係数表!G9</f>
        <v>0.3125</v>
      </c>
      <c r="K6" s="111">
        <f t="shared" si="2"/>
        <v>2.4817528566319566E-3</v>
      </c>
      <c r="L6" s="79"/>
      <c r="M6" s="80"/>
      <c r="N6" s="81">
        <f>分析係数表!H9</f>
        <v>5.3491679763143819E-4</v>
      </c>
      <c r="O6" s="82">
        <f t="shared" si="3"/>
        <v>1.7336679851293619E-3</v>
      </c>
      <c r="P6" s="76">
        <f>分析係数表!C9</f>
        <v>3.6231884057971064E-2</v>
      </c>
      <c r="Q6" s="82">
        <f t="shared" si="4"/>
        <v>6.281405743222335E-5</v>
      </c>
      <c r="R6" s="83">
        <v>7.2097614322368906E-5</v>
      </c>
      <c r="S6" s="84">
        <f t="shared" si="5"/>
        <v>8.013706755544631E-3</v>
      </c>
      <c r="T6" s="85">
        <f>分析係数表!F9</f>
        <v>0.8125</v>
      </c>
      <c r="U6" s="86">
        <f t="shared" si="6"/>
        <v>6.5111367388800126E-3</v>
      </c>
      <c r="V6" s="87">
        <f>分析係数表!D9</f>
        <v>0</v>
      </c>
      <c r="W6" s="88">
        <f t="shared" si="7"/>
        <v>0</v>
      </c>
      <c r="X6" s="76">
        <f>分析係数表!E9</f>
        <v>0</v>
      </c>
      <c r="Y6" s="89">
        <f t="shared" si="8"/>
        <v>0</v>
      </c>
    </row>
    <row r="7" spans="1:25" x14ac:dyDescent="0.2">
      <c r="A7" s="6" t="s">
        <v>221</v>
      </c>
      <c r="B7" s="5" t="s">
        <v>267</v>
      </c>
      <c r="C7" s="90"/>
      <c r="D7" s="107">
        <f>投入係数表!AN7</f>
        <v>0</v>
      </c>
      <c r="E7" s="110">
        <f t="shared" si="9"/>
        <v>0</v>
      </c>
      <c r="F7" s="85">
        <f>分析係数表!C10</f>
        <v>0.26183431952662717</v>
      </c>
      <c r="G7" s="110">
        <f t="shared" si="0"/>
        <v>0</v>
      </c>
      <c r="H7" s="110">
        <v>1.0883651041379189E-4</v>
      </c>
      <c r="I7" s="110">
        <f t="shared" si="1"/>
        <v>1.0883651041379189E-4</v>
      </c>
      <c r="J7" s="85">
        <f>分析係数表!G10</f>
        <v>0.17889908256880735</v>
      </c>
      <c r="K7" s="111">
        <f t="shared" si="2"/>
        <v>1.9470751863017817E-5</v>
      </c>
      <c r="L7" s="79"/>
      <c r="M7" s="80"/>
      <c r="N7" s="81">
        <f>分析係数表!H10</f>
        <v>1.0159272513155222E-3</v>
      </c>
      <c r="O7" s="82">
        <f t="shared" si="3"/>
        <v>3.2926252430751451E-3</v>
      </c>
      <c r="P7" s="76">
        <f>分析係数表!C10</f>
        <v>0.26183431952662717</v>
      </c>
      <c r="Q7" s="82">
        <f t="shared" si="4"/>
        <v>8.6212228997677599E-4</v>
      </c>
      <c r="R7" s="83">
        <v>1.2929550061827073E-3</v>
      </c>
      <c r="S7" s="84">
        <f t="shared" si="5"/>
        <v>1.4017915165964992E-3</v>
      </c>
      <c r="T7" s="85">
        <f>分析係数表!F10</f>
        <v>0.51834862385321101</v>
      </c>
      <c r="U7" s="86">
        <f t="shared" si="6"/>
        <v>7.2661670355690091E-4</v>
      </c>
      <c r="V7" s="87">
        <f>分析係数表!D10</f>
        <v>0.10550458715596331</v>
      </c>
      <c r="W7" s="88">
        <f t="shared" si="7"/>
        <v>0</v>
      </c>
      <c r="X7" s="76">
        <f>分析係数表!E10</f>
        <v>4.1284403669724773E-2</v>
      </c>
      <c r="Y7" s="89">
        <f t="shared" si="8"/>
        <v>0</v>
      </c>
    </row>
    <row r="8" spans="1:25" x14ac:dyDescent="0.2">
      <c r="A8" s="6" t="s">
        <v>222</v>
      </c>
      <c r="B8" s="5" t="s">
        <v>27</v>
      </c>
      <c r="C8" s="90"/>
      <c r="D8" s="107">
        <f>投入係数表!AN8</f>
        <v>0</v>
      </c>
      <c r="E8" s="110">
        <f t="shared" si="9"/>
        <v>0</v>
      </c>
      <c r="F8" s="85">
        <f>分析係数表!C11</f>
        <v>1.7921757268741234E-2</v>
      </c>
      <c r="G8" s="110">
        <f t="shared" si="0"/>
        <v>0</v>
      </c>
      <c r="H8" s="110">
        <v>1.308402789889972E-2</v>
      </c>
      <c r="I8" s="110">
        <f t="shared" si="1"/>
        <v>1.308402789889972E-2</v>
      </c>
      <c r="J8" s="85">
        <f>分析係数表!G11</f>
        <v>0.34197730956239869</v>
      </c>
      <c r="K8" s="111">
        <f t="shared" si="2"/>
        <v>4.4744406591050905E-3</v>
      </c>
      <c r="L8" s="79"/>
      <c r="M8" s="80"/>
      <c r="N8" s="81">
        <f>分析係数表!H11</f>
        <v>-1.6586567368416687E-5</v>
      </c>
      <c r="O8" s="82">
        <f t="shared" si="3"/>
        <v>-5.3757146825716645E-5</v>
      </c>
      <c r="P8" s="76">
        <f>分析係数表!C11</f>
        <v>1.7921757268741234E-2</v>
      </c>
      <c r="Q8" s="82">
        <f t="shared" si="4"/>
        <v>-9.6342253687057704E-7</v>
      </c>
      <c r="R8" s="83">
        <v>2.2676172667271859E-3</v>
      </c>
      <c r="S8" s="84">
        <f t="shared" si="5"/>
        <v>1.5351645165626905E-2</v>
      </c>
      <c r="T8" s="85">
        <f>分析係数表!F11</f>
        <v>0.56401944894651534</v>
      </c>
      <c r="U8" s="86">
        <f t="shared" si="6"/>
        <v>8.6586264467393235E-3</v>
      </c>
      <c r="V8" s="87">
        <f>分析係数表!D11</f>
        <v>2.1069692058346839E-2</v>
      </c>
      <c r="W8" s="88">
        <f t="shared" si="7"/>
        <v>0</v>
      </c>
      <c r="X8" s="76">
        <f>分析係数表!E11</f>
        <v>4.8622366288492711E-3</v>
      </c>
      <c r="Y8" s="89">
        <f t="shared" si="8"/>
        <v>0</v>
      </c>
    </row>
    <row r="9" spans="1:25" x14ac:dyDescent="0.2">
      <c r="A9" s="6" t="s">
        <v>223</v>
      </c>
      <c r="B9" s="5" t="s">
        <v>191</v>
      </c>
      <c r="C9" s="90"/>
      <c r="D9" s="107">
        <f>投入係数表!AN9</f>
        <v>0</v>
      </c>
      <c r="E9" s="110">
        <f t="shared" si="9"/>
        <v>0</v>
      </c>
      <c r="F9" s="85">
        <f>分析係数表!C12</f>
        <v>0.1131360576170346</v>
      </c>
      <c r="G9" s="110">
        <f t="shared" si="0"/>
        <v>0</v>
      </c>
      <c r="H9" s="110">
        <v>4.6138081814615902E-3</v>
      </c>
      <c r="I9" s="110">
        <f t="shared" si="1"/>
        <v>4.6138081814615902E-3</v>
      </c>
      <c r="J9" s="85">
        <f>分析係数表!G12</f>
        <v>0.13242034500958361</v>
      </c>
      <c r="K9" s="111">
        <f t="shared" si="2"/>
        <v>6.1096207119718329E-4</v>
      </c>
      <c r="L9" s="79"/>
      <c r="M9" s="80"/>
      <c r="N9" s="81">
        <f>分析係数表!H12</f>
        <v>8.227352078918887E-2</v>
      </c>
      <c r="O9" s="82">
        <f t="shared" si="3"/>
        <v>0.26664888754226096</v>
      </c>
      <c r="P9" s="76">
        <f>分析係数表!C12</f>
        <v>0.1131360576170346</v>
      </c>
      <c r="Q9" s="82">
        <f t="shared" si="4"/>
        <v>3.0167603904499418E-2</v>
      </c>
      <c r="R9" s="83">
        <v>3.3672610263690304E-2</v>
      </c>
      <c r="S9" s="84">
        <f t="shared" si="5"/>
        <v>3.8286418445151897E-2</v>
      </c>
      <c r="T9" s="85">
        <f>分析係数表!F12</f>
        <v>0.36784355120975581</v>
      </c>
      <c r="U9" s="86">
        <f t="shared" si="6"/>
        <v>1.4083412123967371E-2</v>
      </c>
      <c r="V9" s="87">
        <f>分析係数表!D12</f>
        <v>2.9306369621378371E-2</v>
      </c>
      <c r="W9" s="88">
        <f t="shared" si="7"/>
        <v>0</v>
      </c>
      <c r="X9" s="76">
        <f>分析係数表!E12</f>
        <v>2.9195255423761772E-2</v>
      </c>
      <c r="Y9" s="89">
        <f t="shared" si="8"/>
        <v>0</v>
      </c>
    </row>
    <row r="10" spans="1:25" x14ac:dyDescent="0.2">
      <c r="A10" s="6" t="s">
        <v>224</v>
      </c>
      <c r="B10" s="5" t="s">
        <v>28</v>
      </c>
      <c r="C10" s="90"/>
      <c r="D10" s="107">
        <f>投入係数表!AN10</f>
        <v>1.5419760137064534E-2</v>
      </c>
      <c r="E10" s="110">
        <f t="shared" si="9"/>
        <v>1.5419760137064535</v>
      </c>
      <c r="F10" s="85">
        <f>分析係数表!C13</f>
        <v>0</v>
      </c>
      <c r="G10" s="110">
        <f t="shared" si="0"/>
        <v>0</v>
      </c>
      <c r="H10" s="110">
        <v>0</v>
      </c>
      <c r="I10" s="110">
        <f t="shared" si="1"/>
        <v>0</v>
      </c>
      <c r="J10" s="85">
        <f>分析係数表!G13</f>
        <v>0.24500370096225019</v>
      </c>
      <c r="K10" s="111">
        <f t="shared" si="2"/>
        <v>0</v>
      </c>
      <c r="L10" s="79"/>
      <c r="M10" s="80"/>
      <c r="N10" s="81">
        <f>分析係数表!H13</f>
        <v>1.2974842323943954E-2</v>
      </c>
      <c r="O10" s="82">
        <f t="shared" si="3"/>
        <v>4.2051528104416848E-2</v>
      </c>
      <c r="P10" s="76">
        <f>分析係数表!C13</f>
        <v>0</v>
      </c>
      <c r="Q10" s="82">
        <f t="shared" si="4"/>
        <v>0</v>
      </c>
      <c r="R10" s="83">
        <v>0</v>
      </c>
      <c r="S10" s="84">
        <f t="shared" si="5"/>
        <v>0</v>
      </c>
      <c r="T10" s="85">
        <f>分析係数表!F13</f>
        <v>0.38341968911917096</v>
      </c>
      <c r="U10" s="86">
        <f t="shared" si="6"/>
        <v>0</v>
      </c>
      <c r="V10" s="87">
        <f>分析係数表!D13</f>
        <v>0.16062176165803108</v>
      </c>
      <c r="W10" s="88">
        <f t="shared" si="7"/>
        <v>0</v>
      </c>
      <c r="X10" s="76">
        <f>分析係数表!E13</f>
        <v>0.14729829755736493</v>
      </c>
      <c r="Y10" s="89">
        <f t="shared" si="8"/>
        <v>0</v>
      </c>
    </row>
    <row r="11" spans="1:25" x14ac:dyDescent="0.2">
      <c r="A11" s="6" t="s">
        <v>225</v>
      </c>
      <c r="B11" s="5" t="s">
        <v>268</v>
      </c>
      <c r="C11" s="90"/>
      <c r="D11" s="107">
        <f>投入係数表!AN11</f>
        <v>0.78469446030839518</v>
      </c>
      <c r="E11" s="110">
        <f t="shared" si="9"/>
        <v>78.469446030839521</v>
      </c>
      <c r="F11" s="85">
        <f>分析係数表!C14</f>
        <v>0.20006209251785156</v>
      </c>
      <c r="G11" s="110">
        <f t="shared" si="0"/>
        <v>15.698761571646376</v>
      </c>
      <c r="H11" s="110">
        <v>16.901271014211748</v>
      </c>
      <c r="I11" s="110">
        <f t="shared" si="1"/>
        <v>16.901271014211748</v>
      </c>
      <c r="J11" s="85">
        <f>分析係数表!G14</f>
        <v>0.15826840914802714</v>
      </c>
      <c r="K11" s="111">
        <f t="shared" si="2"/>
        <v>2.6749372759989565</v>
      </c>
      <c r="L11" s="79"/>
      <c r="M11" s="80"/>
      <c r="N11" s="81">
        <f>分析係数表!H14</f>
        <v>1.0573936697365637E-3</v>
      </c>
      <c r="O11" s="82">
        <f t="shared" si="3"/>
        <v>3.4270181101394358E-3</v>
      </c>
      <c r="P11" s="76">
        <f>分析係数表!C14</f>
        <v>0.20006209251785156</v>
      </c>
      <c r="Q11" s="82">
        <f t="shared" si="4"/>
        <v>6.8561641421106866E-4</v>
      </c>
      <c r="R11" s="83">
        <v>3.2768583668512327E-3</v>
      </c>
      <c r="S11" s="84">
        <f t="shared" si="5"/>
        <v>16.9045478725786</v>
      </c>
      <c r="T11" s="85">
        <f>分析係数表!F14</f>
        <v>0.29957275697411412</v>
      </c>
      <c r="U11" s="86">
        <f t="shared" si="6"/>
        <v>5.0641420115892668</v>
      </c>
      <c r="V11" s="87">
        <f>分析係数表!D14</f>
        <v>3.9017341040462429E-2</v>
      </c>
      <c r="W11" s="88">
        <f t="shared" si="7"/>
        <v>1</v>
      </c>
      <c r="X11" s="76">
        <f>分析係数表!E14</f>
        <v>4.0148278461925105E-2</v>
      </c>
      <c r="Y11" s="89">
        <f t="shared" si="8"/>
        <v>1</v>
      </c>
    </row>
    <row r="12" spans="1:25" x14ac:dyDescent="0.2">
      <c r="A12" s="6" t="s">
        <v>226</v>
      </c>
      <c r="B12" s="5" t="s">
        <v>29</v>
      </c>
      <c r="C12" s="90"/>
      <c r="D12" s="107">
        <f>投入係数表!AN12</f>
        <v>3.4266133637921185E-2</v>
      </c>
      <c r="E12" s="110">
        <f t="shared" si="9"/>
        <v>3.4266133637921183</v>
      </c>
      <c r="F12" s="85">
        <f>分析係数表!C15</f>
        <v>0</v>
      </c>
      <c r="G12" s="110">
        <f t="shared" si="0"/>
        <v>0</v>
      </c>
      <c r="H12" s="110">
        <v>0</v>
      </c>
      <c r="I12" s="110">
        <f t="shared" si="1"/>
        <v>0</v>
      </c>
      <c r="J12" s="85">
        <f>分析係数表!G15</f>
        <v>9.5606557377049178E-2</v>
      </c>
      <c r="K12" s="111">
        <f t="shared" si="2"/>
        <v>0</v>
      </c>
      <c r="L12" s="79"/>
      <c r="M12" s="80"/>
      <c r="N12" s="81">
        <f>分析係数表!H15</f>
        <v>7.5634747199980097E-3</v>
      </c>
      <c r="O12" s="82">
        <f t="shared" si="3"/>
        <v>2.451325895252679E-2</v>
      </c>
      <c r="P12" s="76">
        <f>分析係数表!C15</f>
        <v>0</v>
      </c>
      <c r="Q12" s="82">
        <f t="shared" si="4"/>
        <v>0</v>
      </c>
      <c r="R12" s="83">
        <v>0</v>
      </c>
      <c r="S12" s="84">
        <f t="shared" si="5"/>
        <v>0</v>
      </c>
      <c r="T12" s="85">
        <f>分析係数表!F15</f>
        <v>0.30379508196721311</v>
      </c>
      <c r="U12" s="86">
        <f t="shared" si="6"/>
        <v>0</v>
      </c>
      <c r="V12" s="87">
        <f>分析係数表!D15</f>
        <v>1.4877049180327869E-2</v>
      </c>
      <c r="W12" s="88">
        <f t="shared" si="7"/>
        <v>0</v>
      </c>
      <c r="X12" s="76">
        <f>分析係数表!E15</f>
        <v>1.3844262295081967E-2</v>
      </c>
      <c r="Y12" s="89">
        <f t="shared" si="8"/>
        <v>0</v>
      </c>
    </row>
    <row r="13" spans="1:25" x14ac:dyDescent="0.2">
      <c r="A13" s="6" t="s">
        <v>227</v>
      </c>
      <c r="B13" s="5" t="s">
        <v>30</v>
      </c>
      <c r="C13" s="90"/>
      <c r="D13" s="107">
        <f>投入係数表!AN13</f>
        <v>0</v>
      </c>
      <c r="E13" s="110">
        <f t="shared" si="9"/>
        <v>0</v>
      </c>
      <c r="F13" s="85">
        <f>分析係数表!C16</f>
        <v>4.6443435489973539E-2</v>
      </c>
      <c r="G13" s="110">
        <f t="shared" si="0"/>
        <v>0</v>
      </c>
      <c r="H13" s="110">
        <v>1.4351572675365548E-2</v>
      </c>
      <c r="I13" s="110">
        <f t="shared" si="1"/>
        <v>1.4351572675365548E-2</v>
      </c>
      <c r="J13" s="85">
        <f>分析係数表!G16</f>
        <v>3.3687125057683433E-2</v>
      </c>
      <c r="K13" s="111">
        <f t="shared" si="2"/>
        <v>4.8346322348947161E-4</v>
      </c>
      <c r="L13" s="79"/>
      <c r="M13" s="80"/>
      <c r="N13" s="81">
        <f>分析係数表!H16</f>
        <v>1.5193295709469685E-2</v>
      </c>
      <c r="O13" s="82">
        <f t="shared" si="3"/>
        <v>4.9241546492356444E-2</v>
      </c>
      <c r="P13" s="76">
        <f>分析係数表!C16</f>
        <v>4.6443435489973539E-2</v>
      </c>
      <c r="Q13" s="82">
        <f t="shared" si="4"/>
        <v>2.2869465879442894E-3</v>
      </c>
      <c r="R13" s="83">
        <v>3.6296159194619737E-3</v>
      </c>
      <c r="S13" s="84">
        <f t="shared" si="5"/>
        <v>1.7981188594827523E-2</v>
      </c>
      <c r="T13" s="85">
        <f>分析係数表!F16</f>
        <v>0.28887863405629904</v>
      </c>
      <c r="U13" s="86">
        <f t="shared" si="6"/>
        <v>5.1943811999824781E-3</v>
      </c>
      <c r="V13" s="87">
        <f>分析係数表!D16</f>
        <v>0</v>
      </c>
      <c r="W13" s="88">
        <f t="shared" si="7"/>
        <v>0</v>
      </c>
      <c r="X13" s="76">
        <f>分析係数表!E16</f>
        <v>0</v>
      </c>
      <c r="Y13" s="89">
        <f t="shared" si="8"/>
        <v>0</v>
      </c>
    </row>
    <row r="14" spans="1:25" x14ac:dyDescent="0.2">
      <c r="A14" s="6" t="s">
        <v>2</v>
      </c>
      <c r="B14" s="5" t="s">
        <v>365</v>
      </c>
      <c r="C14" s="90"/>
      <c r="D14" s="107">
        <f>投入係数表!AN14</f>
        <v>1.2564249000571102E-2</v>
      </c>
      <c r="E14" s="110">
        <f t="shared" si="9"/>
        <v>1.2564249000571102</v>
      </c>
      <c r="F14" s="85">
        <f>分析係数表!C17</f>
        <v>4.6514856984171016E-2</v>
      </c>
      <c r="G14" s="110">
        <f t="shared" si="0"/>
        <v>5.8442424537507844E-2</v>
      </c>
      <c r="H14" s="110">
        <v>7.9570211810689004E-2</v>
      </c>
      <c r="I14" s="110">
        <f t="shared" si="1"/>
        <v>7.9570211810689004E-2</v>
      </c>
      <c r="J14" s="85">
        <f>分析係数表!G17</f>
        <v>0.21533442088091354</v>
      </c>
      <c r="K14" s="111">
        <f t="shared" si="2"/>
        <v>1.7134205479626342E-2</v>
      </c>
      <c r="L14" s="79"/>
      <c r="M14" s="80"/>
      <c r="N14" s="81">
        <f>分析係数表!H17</f>
        <v>2.6953171973677116E-3</v>
      </c>
      <c r="O14" s="82">
        <f t="shared" si="3"/>
        <v>8.7355363591789543E-3</v>
      </c>
      <c r="P14" s="76">
        <f>分析係数表!C17</f>
        <v>4.6514856984171016E-2</v>
      </c>
      <c r="Q14" s="82">
        <f t="shared" si="4"/>
        <v>4.0633222442723501E-4</v>
      </c>
      <c r="R14" s="83">
        <v>6.8871539709865995E-4</v>
      </c>
      <c r="S14" s="84">
        <f t="shared" si="5"/>
        <v>8.025892720778767E-2</v>
      </c>
      <c r="T14" s="85">
        <f>分析係数表!F17</f>
        <v>0.33325565136331858</v>
      </c>
      <c r="U14" s="86">
        <f t="shared" si="6"/>
        <v>2.6746741064352451E-2</v>
      </c>
      <c r="V14" s="87">
        <f>分析係数表!D17</f>
        <v>4.8240503379165696E-2</v>
      </c>
      <c r="W14" s="88">
        <f t="shared" si="7"/>
        <v>0</v>
      </c>
      <c r="X14" s="76">
        <f>分析係数表!E17</f>
        <v>4.8939641109298535E-2</v>
      </c>
      <c r="Y14" s="89">
        <f t="shared" si="8"/>
        <v>0</v>
      </c>
    </row>
    <row r="15" spans="1:25" x14ac:dyDescent="0.2">
      <c r="A15" s="6" t="s">
        <v>3</v>
      </c>
      <c r="B15" s="5" t="s">
        <v>31</v>
      </c>
      <c r="C15" s="90"/>
      <c r="D15" s="107">
        <f>投入係数表!AN15</f>
        <v>3.6550542547115934E-2</v>
      </c>
      <c r="E15" s="110">
        <f t="shared" si="9"/>
        <v>3.6550542547115934</v>
      </c>
      <c r="F15" s="85">
        <f>分析係数表!C18</f>
        <v>0.85217062328572779</v>
      </c>
      <c r="G15" s="110">
        <f t="shared" si="0"/>
        <v>3.11472986238073</v>
      </c>
      <c r="H15" s="110">
        <v>3.3952425081033519</v>
      </c>
      <c r="I15" s="110">
        <f t="shared" si="1"/>
        <v>3.3952425081033519</v>
      </c>
      <c r="J15" s="85">
        <f>分析係数表!G18</f>
        <v>0.21571921623052903</v>
      </c>
      <c r="K15" s="111">
        <f t="shared" si="2"/>
        <v>0.73241905276063068</v>
      </c>
      <c r="L15" s="79"/>
      <c r="M15" s="80"/>
      <c r="N15" s="81">
        <f>分析係数表!H18</f>
        <v>4.022242586841047E-4</v>
      </c>
      <c r="O15" s="82">
        <f t="shared" si="3"/>
        <v>1.3036108105236287E-3</v>
      </c>
      <c r="P15" s="76">
        <f>分析係数表!C18</f>
        <v>0.85217062328572779</v>
      </c>
      <c r="Q15" s="82">
        <f t="shared" si="4"/>
        <v>1.1108988369259334E-3</v>
      </c>
      <c r="R15" s="83">
        <v>2.8319440973345639E-3</v>
      </c>
      <c r="S15" s="84">
        <f t="shared" si="5"/>
        <v>3.3980744522006865</v>
      </c>
      <c r="T15" s="85">
        <f>分析係数表!F18</f>
        <v>0.45957889739047864</v>
      </c>
      <c r="U15" s="86">
        <f t="shared" si="6"/>
        <v>1.5616833099931462</v>
      </c>
      <c r="V15" s="87">
        <f>分析係数表!D18</f>
        <v>2.6460437172440239E-2</v>
      </c>
      <c r="W15" s="88">
        <f t="shared" si="7"/>
        <v>0</v>
      </c>
      <c r="X15" s="76">
        <f>分析係数表!E18</f>
        <v>2.8487427183579554E-2</v>
      </c>
      <c r="Y15" s="89">
        <f t="shared" si="8"/>
        <v>0</v>
      </c>
    </row>
    <row r="16" spans="1:25" x14ac:dyDescent="0.2">
      <c r="A16" s="6" t="s">
        <v>4</v>
      </c>
      <c r="B16" s="5" t="s">
        <v>32</v>
      </c>
      <c r="C16" s="90"/>
      <c r="D16" s="107">
        <f>投入係数表!AN16</f>
        <v>0</v>
      </c>
      <c r="E16" s="110">
        <f t="shared" si="9"/>
        <v>0</v>
      </c>
      <c r="F16" s="85">
        <f>分析係数表!C19</f>
        <v>5.907451152740395E-2</v>
      </c>
      <c r="G16" s="110">
        <f t="shared" si="0"/>
        <v>0</v>
      </c>
      <c r="H16" s="110">
        <v>3.6248907154346885E-3</v>
      </c>
      <c r="I16" s="110">
        <f t="shared" si="1"/>
        <v>3.6248907154346885E-3</v>
      </c>
      <c r="J16" s="85">
        <f>分析係数表!G19</f>
        <v>5.7619514930604236E-2</v>
      </c>
      <c r="K16" s="111">
        <f t="shared" si="2"/>
        <v>2.088644446997977E-4</v>
      </c>
      <c r="L16" s="79"/>
      <c r="M16" s="80"/>
      <c r="N16" s="81">
        <f>分析係数表!H19</f>
        <v>-1.036660460526043E-4</v>
      </c>
      <c r="O16" s="82">
        <f t="shared" si="3"/>
        <v>-3.3598216766072902E-4</v>
      </c>
      <c r="P16" s="76">
        <f>分析係数表!C19</f>
        <v>5.907451152740395E-2</v>
      </c>
      <c r="Q16" s="82">
        <f t="shared" si="4"/>
        <v>-1.9847982436475903E-5</v>
      </c>
      <c r="R16" s="83">
        <v>4.9554000386309989E-5</v>
      </c>
      <c r="S16" s="84">
        <f t="shared" si="5"/>
        <v>3.6744447158209986E-3</v>
      </c>
      <c r="T16" s="85">
        <f>分析係数表!F19</f>
        <v>0.24001121547735876</v>
      </c>
      <c r="U16" s="86">
        <f t="shared" si="6"/>
        <v>8.8190794244855596E-4</v>
      </c>
      <c r="V16" s="87">
        <f>分析係数表!D19</f>
        <v>1.0654703490817327E-2</v>
      </c>
      <c r="W16" s="88">
        <f t="shared" si="7"/>
        <v>0</v>
      </c>
      <c r="X16" s="76">
        <f>分析係数表!E19</f>
        <v>1.044441329034067E-2</v>
      </c>
      <c r="Y16" s="89">
        <f t="shared" si="8"/>
        <v>0</v>
      </c>
    </row>
    <row r="17" spans="1:25" x14ac:dyDescent="0.2">
      <c r="A17" s="6" t="s">
        <v>5</v>
      </c>
      <c r="B17" s="5" t="s">
        <v>33</v>
      </c>
      <c r="C17" s="90"/>
      <c r="D17" s="107">
        <f>投入係数表!AN17</f>
        <v>1.1422044545973729E-3</v>
      </c>
      <c r="E17" s="110">
        <f t="shared" si="9"/>
        <v>0.11422044545973729</v>
      </c>
      <c r="F17" s="85">
        <f>分析係数表!C20</f>
        <v>0.1238117647058824</v>
      </c>
      <c r="G17" s="110">
        <f t="shared" si="0"/>
        <v>1.4141834917862067E-2</v>
      </c>
      <c r="H17" s="110">
        <v>2.3403318496864563E-2</v>
      </c>
      <c r="I17" s="110">
        <f t="shared" si="1"/>
        <v>2.3403318496864563E-2</v>
      </c>
      <c r="J17" s="85">
        <f>分析係数表!G20</f>
        <v>0.1000078622533218</v>
      </c>
      <c r="K17" s="111">
        <f t="shared" si="2"/>
        <v>2.3405158525050492E-3</v>
      </c>
      <c r="L17" s="79"/>
      <c r="M17" s="80"/>
      <c r="N17" s="81">
        <f>分析係数表!H20</f>
        <v>5.0174366289460479E-4</v>
      </c>
      <c r="O17" s="82">
        <f t="shared" si="3"/>
        <v>1.6261536914779285E-3</v>
      </c>
      <c r="P17" s="76">
        <f>分析係数表!C20</f>
        <v>0.1238117647058824</v>
      </c>
      <c r="Q17" s="82">
        <f t="shared" si="4"/>
        <v>2.0133695822486736E-4</v>
      </c>
      <c r="R17" s="83">
        <v>3.7106468057872575E-4</v>
      </c>
      <c r="S17" s="84">
        <f t="shared" si="5"/>
        <v>2.3774383177443289E-2</v>
      </c>
      <c r="T17" s="85">
        <f>分析係数表!F20</f>
        <v>0.22289488167308752</v>
      </c>
      <c r="U17" s="86">
        <f t="shared" si="6"/>
        <v>5.2991883251868642E-3</v>
      </c>
      <c r="V17" s="87">
        <f>分析係数表!D20</f>
        <v>1.3129963047409387E-2</v>
      </c>
      <c r="W17" s="88">
        <f t="shared" si="7"/>
        <v>0</v>
      </c>
      <c r="X17" s="76">
        <f>分析係数表!E20</f>
        <v>1.4466546112115732E-2</v>
      </c>
      <c r="Y17" s="89">
        <f t="shared" si="8"/>
        <v>0</v>
      </c>
    </row>
    <row r="18" spans="1:25" x14ac:dyDescent="0.2">
      <c r="A18" s="6" t="s">
        <v>6</v>
      </c>
      <c r="B18" s="5" t="s">
        <v>34</v>
      </c>
      <c r="C18" s="90"/>
      <c r="D18" s="107">
        <f>投入係数表!AN18</f>
        <v>5.7110222729868647E-4</v>
      </c>
      <c r="E18" s="110">
        <f t="shared" si="9"/>
        <v>5.7110222729868647E-2</v>
      </c>
      <c r="F18" s="85">
        <f>分析係数表!C21</f>
        <v>0.10123797610317908</v>
      </c>
      <c r="G18" s="110">
        <f t="shared" si="0"/>
        <v>5.7817233639736766E-3</v>
      </c>
      <c r="H18" s="110">
        <v>1.8529940881213271E-2</v>
      </c>
      <c r="I18" s="110">
        <f t="shared" si="1"/>
        <v>1.8529940881213271E-2</v>
      </c>
      <c r="J18" s="85">
        <f>分析係数表!G21</f>
        <v>0.28509532062391679</v>
      </c>
      <c r="K18" s="111">
        <f t="shared" si="2"/>
        <v>5.2827994366717208E-3</v>
      </c>
      <c r="L18" s="79"/>
      <c r="M18" s="80"/>
      <c r="N18" s="81">
        <f>分析係数表!H21</f>
        <v>8.3762165210504269E-4</v>
      </c>
      <c r="O18" s="82">
        <f t="shared" si="3"/>
        <v>2.7147359146986903E-3</v>
      </c>
      <c r="P18" s="76">
        <f>分析係数表!C21</f>
        <v>0.10123797610317908</v>
      </c>
      <c r="Q18" s="82">
        <f t="shared" si="4"/>
        <v>2.74834369658708E-4</v>
      </c>
      <c r="R18" s="83">
        <v>6.2782968519011786E-4</v>
      </c>
      <c r="S18" s="84">
        <f t="shared" si="5"/>
        <v>1.9157770566403387E-2</v>
      </c>
      <c r="T18" s="85">
        <f>分析係数表!F21</f>
        <v>0.42576545349508954</v>
      </c>
      <c r="U18" s="86">
        <f t="shared" si="6"/>
        <v>8.1567168731596171E-3</v>
      </c>
      <c r="V18" s="87">
        <f>分析係数表!D21</f>
        <v>4.8757943385326401E-2</v>
      </c>
      <c r="W18" s="88">
        <f t="shared" si="7"/>
        <v>0</v>
      </c>
      <c r="X18" s="76">
        <f>分析係数表!E21</f>
        <v>4.2345465049104566E-2</v>
      </c>
      <c r="Y18" s="89">
        <f t="shared" si="8"/>
        <v>0</v>
      </c>
    </row>
    <row r="19" spans="1:25" x14ac:dyDescent="0.2">
      <c r="A19" s="6" t="s">
        <v>7</v>
      </c>
      <c r="B19" s="5" t="s">
        <v>269</v>
      </c>
      <c r="C19" s="90"/>
      <c r="D19" s="107">
        <f>投入係数表!AN19</f>
        <v>0</v>
      </c>
      <c r="E19" s="110">
        <f t="shared" si="9"/>
        <v>0</v>
      </c>
      <c r="F19" s="85">
        <f>分析係数表!C22</f>
        <v>0.18558159091777837</v>
      </c>
      <c r="G19" s="110">
        <f t="shared" si="0"/>
        <v>0</v>
      </c>
      <c r="H19" s="110">
        <v>3.604350218731618E-3</v>
      </c>
      <c r="I19" s="110">
        <f t="shared" si="1"/>
        <v>3.604350218731618E-3</v>
      </c>
      <c r="J19" s="85">
        <f>分析係数表!G22</f>
        <v>0.19466002478672587</v>
      </c>
      <c r="K19" s="111">
        <f t="shared" si="2"/>
        <v>7.0162290291833759E-4</v>
      </c>
      <c r="L19" s="79"/>
      <c r="M19" s="80"/>
      <c r="N19" s="81">
        <f>分析係数表!H22</f>
        <v>4.1466418421041717E-5</v>
      </c>
      <c r="O19" s="82">
        <f t="shared" si="3"/>
        <v>1.3439286706429162E-4</v>
      </c>
      <c r="P19" s="76">
        <f>分析係数表!C22</f>
        <v>0.18558159091777837</v>
      </c>
      <c r="Q19" s="82">
        <f t="shared" si="4"/>
        <v>2.4940842077792737E-5</v>
      </c>
      <c r="R19" s="83">
        <v>2.2756636413628865E-4</v>
      </c>
      <c r="S19" s="84">
        <f t="shared" si="5"/>
        <v>3.8319165828679066E-3</v>
      </c>
      <c r="T19" s="85">
        <f>分析係数表!F22</f>
        <v>0.41305594660826944</v>
      </c>
      <c r="U19" s="86">
        <f t="shared" si="6"/>
        <v>1.5827959314604282E-3</v>
      </c>
      <c r="V19" s="87">
        <f>分析係数表!D22</f>
        <v>3.1055601679721812E-2</v>
      </c>
      <c r="W19" s="88">
        <f t="shared" si="7"/>
        <v>0</v>
      </c>
      <c r="X19" s="76">
        <f>分析係数表!E22</f>
        <v>3.3855138031581015E-2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0.21585006253480496</v>
      </c>
      <c r="K20" s="111">
        <f t="shared" si="2"/>
        <v>0</v>
      </c>
      <c r="L20" s="79"/>
      <c r="M20" s="80"/>
      <c r="N20" s="81">
        <f>分析係数表!H23</f>
        <v>2.487985105262503E-5</v>
      </c>
      <c r="O20" s="82">
        <f t="shared" si="3"/>
        <v>8.063572023857496E-5</v>
      </c>
      <c r="P20" s="76">
        <f>分析係数表!C23</f>
        <v>0</v>
      </c>
      <c r="Q20" s="82">
        <f t="shared" si="4"/>
        <v>0</v>
      </c>
      <c r="R20" s="83">
        <v>0</v>
      </c>
      <c r="S20" s="84">
        <f t="shared" si="5"/>
        <v>0</v>
      </c>
      <c r="T20" s="85">
        <f>分析係数表!F23</f>
        <v>0.4411214270716366</v>
      </c>
      <c r="U20" s="86">
        <f t="shared" si="6"/>
        <v>0</v>
      </c>
      <c r="V20" s="87">
        <f>分析係数表!D23</f>
        <v>2.1453546225545239E-3</v>
      </c>
      <c r="W20" s="88">
        <f t="shared" si="7"/>
        <v>0</v>
      </c>
      <c r="X20" s="76">
        <f>分析係数表!E23</f>
        <v>1.9627712504222241E-3</v>
      </c>
      <c r="Y20" s="89">
        <f t="shared" si="8"/>
        <v>0</v>
      </c>
    </row>
    <row r="21" spans="1:25" x14ac:dyDescent="0.2">
      <c r="A21" s="6" t="s">
        <v>9</v>
      </c>
      <c r="B21" s="5" t="s">
        <v>271</v>
      </c>
      <c r="C21" s="90"/>
      <c r="D21" s="107">
        <f>投入係数表!AN21</f>
        <v>1.0850942318675044E-2</v>
      </c>
      <c r="E21" s="110">
        <f t="shared" si="9"/>
        <v>1.0850942318675043</v>
      </c>
      <c r="F21" s="85">
        <f>分析係数表!C24</f>
        <v>0.34092150792205422</v>
      </c>
      <c r="G21" s="110">
        <f t="shared" si="0"/>
        <v>0.36993196176579274</v>
      </c>
      <c r="H21" s="110">
        <v>0.38261174063387549</v>
      </c>
      <c r="I21" s="110">
        <f t="shared" si="1"/>
        <v>0.38261174063387549</v>
      </c>
      <c r="J21" s="85">
        <f>分析係数表!G24</f>
        <v>0.20813165537270087</v>
      </c>
      <c r="K21" s="111">
        <f t="shared" si="2"/>
        <v>7.9633614943158987E-2</v>
      </c>
      <c r="L21" s="79"/>
      <c r="M21" s="80"/>
      <c r="N21" s="81">
        <f>分析係数表!H24</f>
        <v>3.0270485447360455E-4</v>
      </c>
      <c r="O21" s="82">
        <f t="shared" si="3"/>
        <v>9.8106792956932881E-4</v>
      </c>
      <c r="P21" s="76">
        <f>分析係数表!C24</f>
        <v>0.34092150792205422</v>
      </c>
      <c r="Q21" s="82">
        <f t="shared" si="4"/>
        <v>3.3446715792274326E-4</v>
      </c>
      <c r="R21" s="83">
        <v>1.1383555487106246E-3</v>
      </c>
      <c r="S21" s="84">
        <f t="shared" si="5"/>
        <v>0.3837500961825861</v>
      </c>
      <c r="T21" s="85">
        <f>分析係数表!F24</f>
        <v>0.39206195546950628</v>
      </c>
      <c r="U21" s="86">
        <f t="shared" si="6"/>
        <v>0.15045381312095582</v>
      </c>
      <c r="V21" s="87">
        <f>分析係数表!D24</f>
        <v>1.5811552113585026E-2</v>
      </c>
      <c r="W21" s="88">
        <f t="shared" si="7"/>
        <v>0</v>
      </c>
      <c r="X21" s="76">
        <f>分析係数表!E24</f>
        <v>1.5166182639561149E-2</v>
      </c>
      <c r="Y21" s="89">
        <f t="shared" si="8"/>
        <v>0</v>
      </c>
    </row>
    <row r="22" spans="1:25" x14ac:dyDescent="0.2">
      <c r="A22" s="6" t="s">
        <v>10</v>
      </c>
      <c r="B22" s="5" t="s">
        <v>272</v>
      </c>
      <c r="C22" s="90"/>
      <c r="D22" s="107">
        <f>投入係数表!AN22</f>
        <v>3.4266133637921186E-3</v>
      </c>
      <c r="E22" s="110">
        <f t="shared" si="9"/>
        <v>0.34266133637921187</v>
      </c>
      <c r="F22" s="85">
        <f>分析係数表!C25</f>
        <v>1.146867511126326E-2</v>
      </c>
      <c r="G22" s="110">
        <f t="shared" si="0"/>
        <v>3.9298715401244752E-3</v>
      </c>
      <c r="H22" s="110">
        <v>4.615573428394304E-3</v>
      </c>
      <c r="I22" s="110">
        <f t="shared" si="1"/>
        <v>4.615573428394304E-3</v>
      </c>
      <c r="J22" s="85">
        <f>分析係数表!G25</f>
        <v>0.19668246445497631</v>
      </c>
      <c r="K22" s="111">
        <f t="shared" si="2"/>
        <v>9.0780235676949587E-4</v>
      </c>
      <c r="L22" s="79"/>
      <c r="M22" s="80"/>
      <c r="N22" s="81">
        <f>分析係数表!H25</f>
        <v>4.6442388631566723E-4</v>
      </c>
      <c r="O22" s="82">
        <f t="shared" si="3"/>
        <v>1.505200111120066E-3</v>
      </c>
      <c r="P22" s="76">
        <f>分析係数表!C25</f>
        <v>1.146867511126326E-2</v>
      </c>
      <c r="Q22" s="82">
        <f t="shared" si="4"/>
        <v>1.7262651051873395E-5</v>
      </c>
      <c r="R22" s="83">
        <v>4.1077134391340612E-5</v>
      </c>
      <c r="S22" s="84">
        <f t="shared" si="5"/>
        <v>4.6566505627856445E-3</v>
      </c>
      <c r="T22" s="85">
        <f>分析係数表!F25</f>
        <v>0.34834123222748814</v>
      </c>
      <c r="U22" s="86">
        <f t="shared" si="6"/>
        <v>1.6221033950935776E-3</v>
      </c>
      <c r="V22" s="87">
        <f>分析係数表!D25</f>
        <v>9.4786729857819912E-3</v>
      </c>
      <c r="W22" s="88">
        <f t="shared" si="7"/>
        <v>0</v>
      </c>
      <c r="X22" s="76">
        <f>分析係数表!E25</f>
        <v>8.2938388625592423E-3</v>
      </c>
      <c r="Y22" s="89">
        <f t="shared" si="8"/>
        <v>0</v>
      </c>
    </row>
    <row r="23" spans="1:25" x14ac:dyDescent="0.2">
      <c r="A23" s="6" t="s">
        <v>11</v>
      </c>
      <c r="B23" s="5" t="s">
        <v>35</v>
      </c>
      <c r="C23" s="90"/>
      <c r="D23" s="107">
        <f>投入係数表!AN23</f>
        <v>0</v>
      </c>
      <c r="E23" s="110">
        <f t="shared" si="9"/>
        <v>0</v>
      </c>
      <c r="F23" s="85">
        <f>分析係数表!C26</f>
        <v>9.1946569835300251E-2</v>
      </c>
      <c r="G23" s="110">
        <f t="shared" si="0"/>
        <v>0</v>
      </c>
      <c r="H23" s="110">
        <v>1.1073471500647823E-3</v>
      </c>
      <c r="I23" s="110">
        <f t="shared" si="1"/>
        <v>1.1073471500647823E-3</v>
      </c>
      <c r="J23" s="85">
        <f>分析係数表!G26</f>
        <v>0.19627813403747013</v>
      </c>
      <c r="K23" s="111">
        <f t="shared" si="2"/>
        <v>2.1734803234642588E-4</v>
      </c>
      <c r="L23" s="79"/>
      <c r="M23" s="80"/>
      <c r="N23" s="81">
        <f>分析係数表!H26</f>
        <v>9.5289829531553863E-3</v>
      </c>
      <c r="O23" s="82">
        <f t="shared" si="3"/>
        <v>3.0883480851374209E-2</v>
      </c>
      <c r="P23" s="76">
        <f>分析係数表!C26</f>
        <v>9.1946569835300251E-2</v>
      </c>
      <c r="Q23" s="82">
        <f t="shared" si="4"/>
        <v>2.8396301288580368E-3</v>
      </c>
      <c r="R23" s="83">
        <v>2.9642428294756329E-3</v>
      </c>
      <c r="S23" s="84">
        <f t="shared" si="5"/>
        <v>4.0715899795404154E-3</v>
      </c>
      <c r="T23" s="85">
        <f>分析係数表!F26</f>
        <v>0.33471645919778698</v>
      </c>
      <c r="U23" s="86">
        <f t="shared" si="6"/>
        <v>1.3628281812569577E-3</v>
      </c>
      <c r="V23" s="87">
        <f>分析係数表!D26</f>
        <v>6.9910725512385266E-2</v>
      </c>
      <c r="W23" s="88">
        <f t="shared" si="7"/>
        <v>0</v>
      </c>
      <c r="X23" s="76">
        <f>分析係数表!E26</f>
        <v>7.6323399974852255E-2</v>
      </c>
      <c r="Y23" s="89">
        <f t="shared" si="8"/>
        <v>0</v>
      </c>
    </row>
    <row r="24" spans="1:25" x14ac:dyDescent="0.2">
      <c r="A24" s="6" t="s">
        <v>12</v>
      </c>
      <c r="B24" s="5" t="s">
        <v>366</v>
      </c>
      <c r="C24" s="90"/>
      <c r="D24" s="107">
        <f>投入係数表!AN24</f>
        <v>0</v>
      </c>
      <c r="E24" s="110">
        <f t="shared" si="9"/>
        <v>0</v>
      </c>
      <c r="F24" s="85">
        <f>分析係数表!C27</f>
        <v>2.4623475974181241E-2</v>
      </c>
      <c r="G24" s="110">
        <f t="shared" si="0"/>
        <v>0</v>
      </c>
      <c r="H24" s="110">
        <v>3.6543162485495835E-5</v>
      </c>
      <c r="I24" s="110">
        <f t="shared" si="1"/>
        <v>3.6543162485495835E-5</v>
      </c>
      <c r="J24" s="85">
        <f>分析係数表!G27</f>
        <v>0.16949152542372881</v>
      </c>
      <c r="K24" s="111">
        <f t="shared" si="2"/>
        <v>6.1937563534738703E-6</v>
      </c>
      <c r="L24" s="79"/>
      <c r="M24" s="80"/>
      <c r="N24" s="81">
        <f>分析係数表!H27</f>
        <v>1.0092926243681554E-2</v>
      </c>
      <c r="O24" s="82">
        <f t="shared" si="3"/>
        <v>3.2711223843448579E-2</v>
      </c>
      <c r="P24" s="76">
        <f>分析係数表!C27</f>
        <v>2.4623475974181241E-2</v>
      </c>
      <c r="Q24" s="82">
        <f t="shared" si="4"/>
        <v>8.0546403439522071E-4</v>
      </c>
      <c r="R24" s="83">
        <v>8.138499379923529E-4</v>
      </c>
      <c r="S24" s="84">
        <f t="shared" si="5"/>
        <v>8.5039310047784877E-4</v>
      </c>
      <c r="T24" s="85">
        <f>分析係数表!F27</f>
        <v>0.31826741996233521</v>
      </c>
      <c r="U24" s="86">
        <f t="shared" si="6"/>
        <v>2.7065241804285584E-4</v>
      </c>
      <c r="V24" s="87">
        <f>分析係数表!D27</f>
        <v>0</v>
      </c>
      <c r="W24" s="88">
        <f t="shared" si="7"/>
        <v>0</v>
      </c>
      <c r="X24" s="76">
        <f>分析係数表!E27</f>
        <v>0</v>
      </c>
      <c r="Y24" s="89">
        <f t="shared" si="8"/>
        <v>0</v>
      </c>
    </row>
    <row r="25" spans="1:25" x14ac:dyDescent="0.2">
      <c r="A25" s="6" t="s">
        <v>13</v>
      </c>
      <c r="B25" s="5" t="s">
        <v>192</v>
      </c>
      <c r="C25" s="90"/>
      <c r="D25" s="107">
        <f>投入係数表!AN25</f>
        <v>0</v>
      </c>
      <c r="E25" s="110">
        <f t="shared" si="9"/>
        <v>0</v>
      </c>
      <c r="F25" s="85">
        <f>分析係数表!C28</f>
        <v>0.10144304574762053</v>
      </c>
      <c r="G25" s="110">
        <f t="shared" si="0"/>
        <v>0</v>
      </c>
      <c r="H25" s="110">
        <v>1.1075141550228131E-3</v>
      </c>
      <c r="I25" s="110">
        <f t="shared" si="1"/>
        <v>1.1075141550228131E-3</v>
      </c>
      <c r="J25" s="85">
        <f>分析係数表!G28</f>
        <v>0.12483493265252223</v>
      </c>
      <c r="K25" s="111">
        <f t="shared" si="2"/>
        <v>1.3825645495398793E-4</v>
      </c>
      <c r="L25" s="79"/>
      <c r="M25" s="80"/>
      <c r="N25" s="81">
        <f>分析係数表!H28</f>
        <v>1.8805020753942421E-2</v>
      </c>
      <c r="O25" s="82">
        <f t="shared" si="3"/>
        <v>6.094716521365625E-2</v>
      </c>
      <c r="P25" s="76">
        <f>分析係数表!C28</f>
        <v>0.10144304574762053</v>
      </c>
      <c r="Q25" s="82">
        <f t="shared" si="4"/>
        <v>6.1826660689567178E-3</v>
      </c>
      <c r="R25" s="83">
        <v>6.728109874818743E-3</v>
      </c>
      <c r="S25" s="84">
        <f t="shared" si="5"/>
        <v>7.8356240298415557E-3</v>
      </c>
      <c r="T25" s="85">
        <f>分析係数表!F28</f>
        <v>0.21348710273791707</v>
      </c>
      <c r="U25" s="86">
        <f t="shared" si="6"/>
        <v>1.6728046722744761E-3</v>
      </c>
      <c r="V25" s="87">
        <f>分析係数表!D28</f>
        <v>3.8647768289462099E-2</v>
      </c>
      <c r="W25" s="88">
        <f t="shared" si="7"/>
        <v>0</v>
      </c>
      <c r="X25" s="76">
        <f>分析係数表!E28</f>
        <v>3.9440091557355401E-2</v>
      </c>
      <c r="Y25" s="89">
        <f t="shared" si="8"/>
        <v>0</v>
      </c>
    </row>
    <row r="26" spans="1:25" x14ac:dyDescent="0.2">
      <c r="A26" s="6" t="s">
        <v>14</v>
      </c>
      <c r="B26" s="5" t="s">
        <v>50</v>
      </c>
      <c r="C26" s="90"/>
      <c r="D26" s="107">
        <f>投入係数表!AN26</f>
        <v>5.1399200456881781E-3</v>
      </c>
      <c r="E26" s="110">
        <f t="shared" si="9"/>
        <v>0.51399200456881777</v>
      </c>
      <c r="F26" s="85">
        <f>分析係数表!C29</f>
        <v>0.10401376146788988</v>
      </c>
      <c r="G26" s="110">
        <f t="shared" si="0"/>
        <v>5.3462241759623573E-2</v>
      </c>
      <c r="H26" s="110">
        <v>8.9907354486595703E-2</v>
      </c>
      <c r="I26" s="110">
        <f t="shared" si="1"/>
        <v>8.9907354486595703E-2</v>
      </c>
      <c r="J26" s="85">
        <f>分析係数表!G29</f>
        <v>0.26193840067815766</v>
      </c>
      <c r="K26" s="111">
        <f t="shared" si="2"/>
        <v>2.3550188643423061E-2</v>
      </c>
      <c r="L26" s="79"/>
      <c r="M26" s="80"/>
      <c r="N26" s="81">
        <f>分析係数表!H29</f>
        <v>9.1640784710502205E-3</v>
      </c>
      <c r="O26" s="82">
        <f t="shared" si="3"/>
        <v>2.9700823621208447E-2</v>
      </c>
      <c r="P26" s="76">
        <f>分析係数表!C29</f>
        <v>0.10401376146788988</v>
      </c>
      <c r="Q26" s="82">
        <f t="shared" si="4"/>
        <v>3.0892943835362447E-3</v>
      </c>
      <c r="R26" s="83">
        <v>4.2861897428138826E-3</v>
      </c>
      <c r="S26" s="84">
        <f t="shared" si="5"/>
        <v>9.4193544229409593E-2</v>
      </c>
      <c r="T26" s="85">
        <f>分析係数表!F29</f>
        <v>0.46764622774795139</v>
      </c>
      <c r="U26" s="86">
        <f t="shared" si="6"/>
        <v>4.4049255637093214E-2</v>
      </c>
      <c r="V26" s="87">
        <f>分析係数表!D29</f>
        <v>9.155128567391918E-2</v>
      </c>
      <c r="W26" s="88">
        <f t="shared" si="7"/>
        <v>0</v>
      </c>
      <c r="X26" s="76">
        <f>分析係数表!E29</f>
        <v>6.8946029951963833E-2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0.12583791956886006</v>
      </c>
      <c r="I27" s="110">
        <f t="shared" si="1"/>
        <v>0.12583791956886006</v>
      </c>
      <c r="J27" s="85">
        <f>分析係数表!G30</f>
        <v>0.34450655250415957</v>
      </c>
      <c r="K27" s="111">
        <f t="shared" si="2"/>
        <v>4.3351987844963698E-2</v>
      </c>
      <c r="L27" s="79"/>
      <c r="M27" s="80"/>
      <c r="N27" s="81">
        <f>分析係数表!H30</f>
        <v>0</v>
      </c>
      <c r="O27" s="82">
        <f t="shared" si="3"/>
        <v>0</v>
      </c>
      <c r="P27" s="76">
        <f>分析係数表!C30</f>
        <v>1</v>
      </c>
      <c r="Q27" s="82">
        <f t="shared" si="4"/>
        <v>0</v>
      </c>
      <c r="R27" s="83">
        <v>1.2254859831952217E-2</v>
      </c>
      <c r="S27" s="84">
        <f t="shared" si="5"/>
        <v>0.13809277940081227</v>
      </c>
      <c r="T27" s="85">
        <f>分析係数表!F30</f>
        <v>0.44048531528668372</v>
      </c>
      <c r="U27" s="86">
        <f t="shared" si="6"/>
        <v>6.0827841473181259E-2</v>
      </c>
      <c r="V27" s="87">
        <f>分析係数表!D30</f>
        <v>7.9190891925744522E-2</v>
      </c>
      <c r="W27" s="88">
        <f t="shared" si="7"/>
        <v>0</v>
      </c>
      <c r="X27" s="76">
        <f>分析係数表!E30</f>
        <v>6.0327905628984317E-2</v>
      </c>
      <c r="Y27" s="89">
        <f t="shared" si="8"/>
        <v>0</v>
      </c>
    </row>
    <row r="28" spans="1:25" x14ac:dyDescent="0.2">
      <c r="A28" s="6" t="s">
        <v>16</v>
      </c>
      <c r="B28" s="5" t="s">
        <v>193</v>
      </c>
      <c r="C28" s="90"/>
      <c r="D28" s="107">
        <f>投入係数表!AN28</f>
        <v>0</v>
      </c>
      <c r="E28" s="110">
        <f t="shared" si="9"/>
        <v>0</v>
      </c>
      <c r="F28" s="85">
        <f>分析係数表!C31</f>
        <v>0.93997640825324391</v>
      </c>
      <c r="G28" s="110">
        <f t="shared" si="0"/>
        <v>0</v>
      </c>
      <c r="H28" s="110">
        <v>1.2427445676366691</v>
      </c>
      <c r="I28" s="110">
        <f t="shared" si="1"/>
        <v>1.2427445676366691</v>
      </c>
      <c r="J28" s="85">
        <f>分析係数表!G31</f>
        <v>7.0890110114609078E-2</v>
      </c>
      <c r="K28" s="111">
        <f t="shared" si="2"/>
        <v>8.8098299244095721E-2</v>
      </c>
      <c r="L28" s="79"/>
      <c r="M28" s="80"/>
      <c r="N28" s="81">
        <f>分析係数表!H31</f>
        <v>0.11755729622365327</v>
      </c>
      <c r="O28" s="82">
        <f t="shared" si="3"/>
        <v>0.38100377812726671</v>
      </c>
      <c r="P28" s="76">
        <f>分析係数表!C31</f>
        <v>0.93997640825324391</v>
      </c>
      <c r="Q28" s="82">
        <f t="shared" si="4"/>
        <v>0.35813456289498402</v>
      </c>
      <c r="R28" s="83">
        <v>0.41302205233546807</v>
      </c>
      <c r="S28" s="84">
        <f t="shared" si="5"/>
        <v>1.655766619972137</v>
      </c>
      <c r="T28" s="85">
        <f>分析係数表!F31</f>
        <v>0.34466485525751295</v>
      </c>
      <c r="U28" s="86">
        <f t="shared" si="6"/>
        <v>0.57068456241291809</v>
      </c>
      <c r="V28" s="87">
        <f>分析係数表!D31</f>
        <v>3.2074199677215062E-3</v>
      </c>
      <c r="W28" s="88">
        <f t="shared" si="7"/>
        <v>0</v>
      </c>
      <c r="X28" s="76">
        <f>分析係数表!E31</f>
        <v>2.7988314368015692E-3</v>
      </c>
      <c r="Y28" s="89">
        <f t="shared" si="8"/>
        <v>0</v>
      </c>
    </row>
    <row r="29" spans="1:25" x14ac:dyDescent="0.2">
      <c r="A29" s="6" t="s">
        <v>17</v>
      </c>
      <c r="B29" s="5" t="s">
        <v>273</v>
      </c>
      <c r="C29" s="90"/>
      <c r="D29" s="107">
        <f>投入係数表!AN29</f>
        <v>0</v>
      </c>
      <c r="E29" s="110">
        <f t="shared" si="9"/>
        <v>0</v>
      </c>
      <c r="F29" s="85">
        <f>分析係数表!C32</f>
        <v>1</v>
      </c>
      <c r="G29" s="110">
        <f t="shared" si="0"/>
        <v>0</v>
      </c>
      <c r="H29" s="110">
        <v>6.1461353633553109E-2</v>
      </c>
      <c r="I29" s="110">
        <f t="shared" si="1"/>
        <v>6.1461353633553109E-2</v>
      </c>
      <c r="J29" s="85">
        <f>分析係数表!G32</f>
        <v>0.14022787028921999</v>
      </c>
      <c r="K29" s="111">
        <f t="shared" si="2"/>
        <v>8.6185947251257652E-3</v>
      </c>
      <c r="L29" s="79"/>
      <c r="M29" s="80"/>
      <c r="N29" s="81">
        <f>分析係数表!H32</f>
        <v>5.7721254442090076E-3</v>
      </c>
      <c r="O29" s="82">
        <f t="shared" si="3"/>
        <v>1.8707487095349393E-2</v>
      </c>
      <c r="P29" s="76">
        <f>分析係数表!C32</f>
        <v>1</v>
      </c>
      <c r="Q29" s="82">
        <f t="shared" si="4"/>
        <v>1.8707487095349393E-2</v>
      </c>
      <c r="R29" s="83">
        <v>2.4466542004259247E-2</v>
      </c>
      <c r="S29" s="84">
        <f t="shared" si="5"/>
        <v>8.5927895637812363E-2</v>
      </c>
      <c r="T29" s="85">
        <f>分析係数表!F32</f>
        <v>0.48261758691206547</v>
      </c>
      <c r="U29" s="86">
        <f t="shared" si="6"/>
        <v>4.1470313641152799E-2</v>
      </c>
      <c r="V29" s="87">
        <f>分析係数表!D32</f>
        <v>3.4764826175869123E-2</v>
      </c>
      <c r="W29" s="88">
        <f t="shared" si="7"/>
        <v>0</v>
      </c>
      <c r="X29" s="76">
        <f>分析係数表!E32</f>
        <v>5.2293309962021618E-2</v>
      </c>
      <c r="Y29" s="89">
        <f t="shared" si="8"/>
        <v>0</v>
      </c>
    </row>
    <row r="30" spans="1:25" x14ac:dyDescent="0.2">
      <c r="A30" s="6" t="s">
        <v>18</v>
      </c>
      <c r="B30" s="5" t="s">
        <v>274</v>
      </c>
      <c r="C30" s="90"/>
      <c r="D30" s="107">
        <f>投入係数表!AN30</f>
        <v>0</v>
      </c>
      <c r="E30" s="110">
        <f t="shared" si="9"/>
        <v>0</v>
      </c>
      <c r="F30" s="85">
        <f>分析係数表!C33</f>
        <v>0.67109402306885713</v>
      </c>
      <c r="G30" s="110">
        <f t="shared" si="0"/>
        <v>0</v>
      </c>
      <c r="H30" s="110">
        <v>3.1682604629681171E-2</v>
      </c>
      <c r="I30" s="110">
        <f t="shared" si="1"/>
        <v>3.1682604629681171E-2</v>
      </c>
      <c r="J30" s="85">
        <f>分析係数表!G33</f>
        <v>0.50883575883575882</v>
      </c>
      <c r="K30" s="111">
        <f t="shared" si="2"/>
        <v>1.6121242168637143E-2</v>
      </c>
      <c r="L30" s="79"/>
      <c r="M30" s="80"/>
      <c r="N30" s="81">
        <f>分析係数表!H33</f>
        <v>8.6664814499977198E-4</v>
      </c>
      <c r="O30" s="82">
        <f t="shared" si="3"/>
        <v>2.8088109216436951E-3</v>
      </c>
      <c r="P30" s="76">
        <f>分析係数表!C33</f>
        <v>0.67109402306885713</v>
      </c>
      <c r="Q30" s="82">
        <f t="shared" si="4"/>
        <v>1.8849762214456119E-3</v>
      </c>
      <c r="R30" s="83">
        <v>8.1611680374026954E-3</v>
      </c>
      <c r="S30" s="84">
        <f t="shared" si="5"/>
        <v>3.9843772667083867E-2</v>
      </c>
      <c r="T30" s="85">
        <f>分析係数表!F33</f>
        <v>0.64656964656964655</v>
      </c>
      <c r="U30" s="86">
        <f t="shared" si="6"/>
        <v>2.576177401135776E-2</v>
      </c>
      <c r="V30" s="87">
        <f>分析係数表!D33</f>
        <v>0.19906444906444906</v>
      </c>
      <c r="W30" s="88">
        <f t="shared" si="7"/>
        <v>0</v>
      </c>
      <c r="X30" s="76">
        <f>分析係数表!E33</f>
        <v>0.18035343035343035</v>
      </c>
      <c r="Y30" s="89">
        <f t="shared" si="8"/>
        <v>0</v>
      </c>
    </row>
    <row r="31" spans="1:25" x14ac:dyDescent="0.2">
      <c r="A31" s="6" t="s">
        <v>19</v>
      </c>
      <c r="B31" s="5" t="s">
        <v>275</v>
      </c>
      <c r="C31" s="90"/>
      <c r="D31" s="107">
        <f>投入係数表!AN31</f>
        <v>4.8543689320388349E-2</v>
      </c>
      <c r="E31" s="110">
        <f t="shared" si="9"/>
        <v>4.8543689320388346</v>
      </c>
      <c r="F31" s="85">
        <f>分析係数表!C34</f>
        <v>0.15699510206111233</v>
      </c>
      <c r="G31" s="110">
        <f t="shared" si="0"/>
        <v>0.76211214592772969</v>
      </c>
      <c r="H31" s="110">
        <v>1.0269037680926418</v>
      </c>
      <c r="I31" s="110">
        <f t="shared" si="1"/>
        <v>1.0269037680926418</v>
      </c>
      <c r="J31" s="85">
        <f>分析係数表!G34</f>
        <v>0.42474206923151092</v>
      </c>
      <c r="K31" s="111">
        <f t="shared" si="2"/>
        <v>0.43616923136130431</v>
      </c>
      <c r="L31" s="79"/>
      <c r="M31" s="80"/>
      <c r="N31" s="81">
        <f>分析係数表!H34</f>
        <v>0.14441094879311989</v>
      </c>
      <c r="O31" s="82">
        <f t="shared" si="3"/>
        <v>0.46803659883810195</v>
      </c>
      <c r="P31" s="76">
        <f>分析係数表!C34</f>
        <v>0.15699510206111233</v>
      </c>
      <c r="Q31" s="82">
        <f t="shared" si="4"/>
        <v>7.3479453602923711E-2</v>
      </c>
      <c r="R31" s="83">
        <v>7.9826760101137498E-2</v>
      </c>
      <c r="S31" s="84">
        <f t="shared" si="5"/>
        <v>1.1067305281937794</v>
      </c>
      <c r="T31" s="85">
        <f>分析係数表!F34</f>
        <v>0.69954681322919676</v>
      </c>
      <c r="U31" s="86">
        <f t="shared" si="6"/>
        <v>0.77420981410142409</v>
      </c>
      <c r="V31" s="87">
        <f>分析係数表!D34</f>
        <v>0.29129302863754702</v>
      </c>
      <c r="W31" s="88">
        <f t="shared" si="7"/>
        <v>0</v>
      </c>
      <c r="X31" s="76">
        <f>分析係数表!E34</f>
        <v>0.21111753929225727</v>
      </c>
      <c r="Y31" s="89">
        <f t="shared" si="8"/>
        <v>0</v>
      </c>
    </row>
    <row r="32" spans="1:25" x14ac:dyDescent="0.2">
      <c r="A32" s="6" t="s">
        <v>20</v>
      </c>
      <c r="B32" s="5" t="s">
        <v>37</v>
      </c>
      <c r="C32" s="90"/>
      <c r="D32" s="107">
        <f>投入係数表!AN32</f>
        <v>0</v>
      </c>
      <c r="E32" s="110">
        <f t="shared" si="9"/>
        <v>0</v>
      </c>
      <c r="F32" s="85">
        <f>分析係数表!C35</f>
        <v>0.39629748357108507</v>
      </c>
      <c r="G32" s="110">
        <f t="shared" si="0"/>
        <v>0</v>
      </c>
      <c r="H32" s="110">
        <v>9.9119246760679361E-2</v>
      </c>
      <c r="I32" s="110">
        <f t="shared" si="1"/>
        <v>9.9119246760679361E-2</v>
      </c>
      <c r="J32" s="85">
        <f>分析係数表!G35</f>
        <v>0.3138388625592417</v>
      </c>
      <c r="K32" s="111">
        <f t="shared" si="2"/>
        <v>3.1107471661100415E-2</v>
      </c>
      <c r="L32" s="79"/>
      <c r="M32" s="80"/>
      <c r="N32" s="81">
        <f>分析係数表!H35</f>
        <v>5.4188315592617317E-2</v>
      </c>
      <c r="O32" s="82">
        <f t="shared" si="3"/>
        <v>0.17562459867961627</v>
      </c>
      <c r="P32" s="76">
        <f>分析係数表!C35</f>
        <v>0.39629748357108507</v>
      </c>
      <c r="Q32" s="82">
        <f t="shared" si="4"/>
        <v>6.9599586509913644E-2</v>
      </c>
      <c r="R32" s="83">
        <v>9.1982058953105378E-2</v>
      </c>
      <c r="S32" s="84">
        <f t="shared" si="5"/>
        <v>0.19110130571378475</v>
      </c>
      <c r="T32" s="85">
        <f>分析係数表!F35</f>
        <v>0.64417061611374404</v>
      </c>
      <c r="U32" s="86">
        <f t="shared" si="6"/>
        <v>0.12310184584178968</v>
      </c>
      <c r="V32" s="87">
        <f>分析係数表!D35</f>
        <v>5.7914691943127962E-2</v>
      </c>
      <c r="W32" s="88">
        <f t="shared" si="7"/>
        <v>0</v>
      </c>
      <c r="X32" s="76">
        <f>分析係数表!E35</f>
        <v>5.251184834123223E-2</v>
      </c>
      <c r="Y32" s="89">
        <f t="shared" si="8"/>
        <v>0</v>
      </c>
    </row>
    <row r="33" spans="1:25" x14ac:dyDescent="0.2">
      <c r="A33" s="6" t="s">
        <v>21</v>
      </c>
      <c r="B33" s="5" t="s">
        <v>38</v>
      </c>
      <c r="C33" s="90"/>
      <c r="D33" s="107">
        <f>投入係数表!AN33</f>
        <v>0</v>
      </c>
      <c r="E33" s="110">
        <f t="shared" si="9"/>
        <v>0</v>
      </c>
      <c r="F33" s="85">
        <f>分析係数表!C36</f>
        <v>0.84710123832769779</v>
      </c>
      <c r="G33" s="110">
        <f t="shared" si="0"/>
        <v>0</v>
      </c>
      <c r="H33" s="110">
        <v>7.9713581122459937E-2</v>
      </c>
      <c r="I33" s="110">
        <f t="shared" si="1"/>
        <v>7.9713581122459937E-2</v>
      </c>
      <c r="J33" s="85">
        <f>分析係数表!G36</f>
        <v>4.8807645912591631E-2</v>
      </c>
      <c r="K33" s="111">
        <f t="shared" si="2"/>
        <v>3.8906322418496733E-3</v>
      </c>
      <c r="L33" s="79"/>
      <c r="M33" s="80"/>
      <c r="N33" s="81">
        <f>分析係数表!H36</f>
        <v>0.16462168113153564</v>
      </c>
      <c r="O33" s="82">
        <f t="shared" si="3"/>
        <v>0.53353968224523773</v>
      </c>
      <c r="P33" s="76">
        <f>分析係数表!C36</f>
        <v>0.84710123832769779</v>
      </c>
      <c r="Q33" s="82">
        <f t="shared" si="4"/>
        <v>0.45196212552690729</v>
      </c>
      <c r="R33" s="83">
        <v>0.46916446385083338</v>
      </c>
      <c r="S33" s="84">
        <f t="shared" si="5"/>
        <v>0.54887804497329329</v>
      </c>
      <c r="T33" s="85">
        <f>分析係数表!F36</f>
        <v>0.84954068850329401</v>
      </c>
      <c r="U33" s="86">
        <f t="shared" si="6"/>
        <v>0.46629423223095356</v>
      </c>
      <c r="V33" s="87">
        <f>分析係数表!D36</f>
        <v>1.1366799665955276E-2</v>
      </c>
      <c r="W33" s="88">
        <f t="shared" si="7"/>
        <v>0</v>
      </c>
      <c r="X33" s="76">
        <f>分析係数表!E36</f>
        <v>4.8482880207850049E-3</v>
      </c>
      <c r="Y33" s="89">
        <f t="shared" si="8"/>
        <v>0</v>
      </c>
    </row>
    <row r="34" spans="1:25" x14ac:dyDescent="0.2">
      <c r="A34" s="6" t="s">
        <v>22</v>
      </c>
      <c r="B34" s="5" t="s">
        <v>378</v>
      </c>
      <c r="C34" s="90"/>
      <c r="D34" s="107">
        <f>投入係数表!AN34</f>
        <v>4.6830382638492291E-2</v>
      </c>
      <c r="E34" s="110">
        <f t="shared" si="9"/>
        <v>4.6830382638492294</v>
      </c>
      <c r="F34" s="85">
        <f>分析係数表!C37</f>
        <v>0.28253997483350213</v>
      </c>
      <c r="G34" s="110">
        <f t="shared" si="0"/>
        <v>1.3231455132122887</v>
      </c>
      <c r="H34" s="110">
        <v>1.5860431016138707</v>
      </c>
      <c r="I34" s="110">
        <f t="shared" si="1"/>
        <v>1.5860431016138707</v>
      </c>
      <c r="J34" s="85">
        <f>分析係数表!G37</f>
        <v>0.45113451763349577</v>
      </c>
      <c r="K34" s="111">
        <f t="shared" si="2"/>
        <v>0.71551878959250714</v>
      </c>
      <c r="L34" s="79"/>
      <c r="M34" s="80"/>
      <c r="N34" s="81">
        <f>分析係数表!H37</f>
        <v>4.3875617331304247E-2</v>
      </c>
      <c r="O34" s="82">
        <f t="shared" si="3"/>
        <v>0.14220109264072697</v>
      </c>
      <c r="P34" s="76">
        <f>分析係数表!C37</f>
        <v>0.28253997483350213</v>
      </c>
      <c r="Q34" s="82">
        <f t="shared" si="4"/>
        <v>4.0177493136007505E-2</v>
      </c>
      <c r="R34" s="83">
        <v>4.9360499291054988E-2</v>
      </c>
      <c r="S34" s="84">
        <f t="shared" si="5"/>
        <v>1.6354036009049258</v>
      </c>
      <c r="T34" s="85">
        <f>分析係数表!F37</f>
        <v>0.69774144526541948</v>
      </c>
      <c r="U34" s="86">
        <f t="shared" si="6"/>
        <v>1.1410888720876742</v>
      </c>
      <c r="V34" s="87">
        <f>分析係数表!D37</f>
        <v>9.4272389037363097E-2</v>
      </c>
      <c r="W34" s="88">
        <f t="shared" si="7"/>
        <v>0</v>
      </c>
      <c r="X34" s="76">
        <f>分析係数表!E37</f>
        <v>8.6411989729078237E-2</v>
      </c>
      <c r="Y34" s="89">
        <f t="shared" si="8"/>
        <v>0</v>
      </c>
    </row>
    <row r="35" spans="1:25" x14ac:dyDescent="0.2">
      <c r="A35" s="6" t="s">
        <v>23</v>
      </c>
      <c r="B35" s="5" t="s">
        <v>194</v>
      </c>
      <c r="C35" s="90"/>
      <c r="D35" s="107">
        <f>投入係数表!AN35</f>
        <v>0</v>
      </c>
      <c r="E35" s="110">
        <f t="shared" si="9"/>
        <v>0</v>
      </c>
      <c r="F35" s="85">
        <f>分析係数表!C38</f>
        <v>4.1342922192909581E-2</v>
      </c>
      <c r="G35" s="110">
        <f t="shared" si="0"/>
        <v>0</v>
      </c>
      <c r="H35" s="110">
        <v>8.0017968791183027E-3</v>
      </c>
      <c r="I35" s="110">
        <f t="shared" si="1"/>
        <v>8.0017968791183027E-3</v>
      </c>
      <c r="J35" s="85">
        <f>分析係数表!G38</f>
        <v>0.30500268961807425</v>
      </c>
      <c r="K35" s="111">
        <f t="shared" si="2"/>
        <v>2.4405695699085948E-3</v>
      </c>
      <c r="L35" s="79"/>
      <c r="M35" s="80"/>
      <c r="N35" s="81">
        <f>分析係数表!H38</f>
        <v>3.9185765407884425E-2</v>
      </c>
      <c r="O35" s="82">
        <f t="shared" si="3"/>
        <v>0.12700125937575557</v>
      </c>
      <c r="P35" s="76">
        <f>分析係数表!C38</f>
        <v>4.1342922192909581E-2</v>
      </c>
      <c r="Q35" s="82">
        <f t="shared" si="4"/>
        <v>5.2506031847733914E-3</v>
      </c>
      <c r="R35" s="83">
        <v>6.3617790952042504E-3</v>
      </c>
      <c r="S35" s="84">
        <f t="shared" si="5"/>
        <v>1.4363575974322553E-2</v>
      </c>
      <c r="T35" s="85">
        <f>分析係数表!F38</f>
        <v>0.49596557288864979</v>
      </c>
      <c r="U35" s="86">
        <f t="shared" si="6"/>
        <v>7.1238391868345312E-3</v>
      </c>
      <c r="V35" s="87">
        <f>分析係数表!D38</f>
        <v>0.31629908552985475</v>
      </c>
      <c r="W35" s="88">
        <f t="shared" si="7"/>
        <v>0</v>
      </c>
      <c r="X35" s="76">
        <f>分析係数表!E38</f>
        <v>0.37385691231845081</v>
      </c>
      <c r="Y35" s="89">
        <f t="shared" si="8"/>
        <v>0</v>
      </c>
    </row>
    <row r="36" spans="1:25" x14ac:dyDescent="0.2">
      <c r="A36" s="6" t="s">
        <v>24</v>
      </c>
      <c r="B36" s="5" t="s">
        <v>39</v>
      </c>
      <c r="C36" s="90"/>
      <c r="D36" s="107">
        <f>投入係数表!AN36</f>
        <v>0</v>
      </c>
      <c r="E36" s="110">
        <f t="shared" si="9"/>
        <v>0</v>
      </c>
      <c r="F36" s="85">
        <f>分析係数表!C39</f>
        <v>1</v>
      </c>
      <c r="G36" s="110">
        <f t="shared" si="0"/>
        <v>0</v>
      </c>
      <c r="H36" s="110">
        <v>4.7777186973479687E-3</v>
      </c>
      <c r="I36" s="110">
        <f t="shared" si="1"/>
        <v>4.7777186973479687E-3</v>
      </c>
      <c r="J36" s="85">
        <f>分析係数表!G39</f>
        <v>0.35079793048167313</v>
      </c>
      <c r="K36" s="111">
        <f t="shared" si="2"/>
        <v>1.6760138314532626E-3</v>
      </c>
      <c r="L36" s="79"/>
      <c r="M36" s="80"/>
      <c r="N36" s="81">
        <f>分析係数表!H39</f>
        <v>3.4624459381569837E-3</v>
      </c>
      <c r="O36" s="82">
        <f t="shared" si="3"/>
        <v>1.122180439986835E-2</v>
      </c>
      <c r="P36" s="76">
        <f>分析係数表!C39</f>
        <v>1</v>
      </c>
      <c r="Q36" s="82">
        <f t="shared" si="4"/>
        <v>1.122180439986835E-2</v>
      </c>
      <c r="R36" s="83">
        <v>1.3911894574768264E-2</v>
      </c>
      <c r="S36" s="84">
        <f t="shared" si="5"/>
        <v>1.8689613272116233E-2</v>
      </c>
      <c r="T36" s="85">
        <f>分析係数表!F39</f>
        <v>0.70145012023609998</v>
      </c>
      <c r="U36" s="86">
        <f t="shared" si="6"/>
        <v>1.3109831476892141E-2</v>
      </c>
      <c r="V36" s="87">
        <f>分析係数表!D39</f>
        <v>6.2887123806747797E-2</v>
      </c>
      <c r="W36" s="88">
        <f t="shared" si="7"/>
        <v>0</v>
      </c>
      <c r="X36" s="76">
        <f>分析係数表!E39</f>
        <v>7.4837863440938568E-2</v>
      </c>
      <c r="Y36" s="89">
        <f t="shared" si="8"/>
        <v>0</v>
      </c>
    </row>
    <row r="37" spans="1:25" x14ac:dyDescent="0.2">
      <c r="A37" s="6" t="s">
        <v>25</v>
      </c>
      <c r="B37" s="5" t="s">
        <v>40</v>
      </c>
      <c r="C37" s="90"/>
      <c r="D37" s="107">
        <f>投入係数表!AN37</f>
        <v>0</v>
      </c>
      <c r="E37" s="110">
        <f t="shared" si="9"/>
        <v>0</v>
      </c>
      <c r="F37" s="85">
        <f>分析係数表!C40</f>
        <v>0.65368852459016391</v>
      </c>
      <c r="G37" s="110">
        <f t="shared" si="0"/>
        <v>0</v>
      </c>
      <c r="H37" s="110">
        <v>1.8434778078803022E-3</v>
      </c>
      <c r="I37" s="110">
        <f t="shared" si="1"/>
        <v>1.8434778078803022E-3</v>
      </c>
      <c r="J37" s="85">
        <f>分析係数表!G40</f>
        <v>0.54296393832561696</v>
      </c>
      <c r="K37" s="111">
        <f t="shared" si="2"/>
        <v>1.0009419707825639E-3</v>
      </c>
      <c r="L37" s="79"/>
      <c r="M37" s="80"/>
      <c r="N37" s="81">
        <f>分析係数表!H40</f>
        <v>2.8732081323939809E-2</v>
      </c>
      <c r="O37" s="82">
        <f t="shared" si="3"/>
        <v>9.312081758884766E-2</v>
      </c>
      <c r="P37" s="76">
        <f>分析係数表!C40</f>
        <v>0.65368852459016391</v>
      </c>
      <c r="Q37" s="82">
        <f t="shared" si="4"/>
        <v>6.0872009858283609E-2</v>
      </c>
      <c r="R37" s="83">
        <v>6.0970946111215001E-2</v>
      </c>
      <c r="S37" s="84">
        <f t="shared" si="5"/>
        <v>6.2814423919095308E-2</v>
      </c>
      <c r="T37" s="85">
        <f>分析係数表!F40</f>
        <v>0.73971031729176395</v>
      </c>
      <c r="U37" s="86">
        <f t="shared" si="6"/>
        <v>4.6464477447693359E-2</v>
      </c>
      <c r="V37" s="87">
        <f>分析係数表!D40</f>
        <v>6.6728964023276563E-2</v>
      </c>
      <c r="W37" s="88">
        <f t="shared" si="7"/>
        <v>0</v>
      </c>
      <c r="X37" s="76">
        <f>分析係数表!E40</f>
        <v>4.1795862889181495E-2</v>
      </c>
      <c r="Y37" s="89">
        <f t="shared" si="8"/>
        <v>0</v>
      </c>
    </row>
    <row r="38" spans="1:25" x14ac:dyDescent="0.2">
      <c r="A38" s="6" t="s">
        <v>26</v>
      </c>
      <c r="B38" s="5" t="s">
        <v>277</v>
      </c>
      <c r="C38" s="90"/>
      <c r="D38" s="107">
        <f>投入係数表!AN38</f>
        <v>0</v>
      </c>
      <c r="E38" s="110">
        <f t="shared" si="9"/>
        <v>0</v>
      </c>
      <c r="F38" s="85">
        <f>分析係数表!C41</f>
        <v>0.74623649477748177</v>
      </c>
      <c r="G38" s="110">
        <f t="shared" si="0"/>
        <v>0</v>
      </c>
      <c r="H38" s="110">
        <v>6.8753051633014802E-4</v>
      </c>
      <c r="I38" s="110">
        <f t="shared" si="1"/>
        <v>6.8753051633014802E-4</v>
      </c>
      <c r="J38" s="85">
        <f>分析係数表!G41</f>
        <v>0.4504064389540704</v>
      </c>
      <c r="K38" s="111">
        <f t="shared" si="2"/>
        <v>3.0966817153251533E-4</v>
      </c>
      <c r="L38" s="79"/>
      <c r="M38" s="80"/>
      <c r="N38" s="81">
        <f>分析係数表!H41</f>
        <v>4.8308377460513606E-2</v>
      </c>
      <c r="O38" s="82">
        <f t="shared" si="3"/>
        <v>0.15656769012989974</v>
      </c>
      <c r="P38" s="76">
        <f>分析係数表!C41</f>
        <v>0.74623649477748177</v>
      </c>
      <c r="Q38" s="82">
        <f t="shared" si="4"/>
        <v>0.11683652427794332</v>
      </c>
      <c r="R38" s="83">
        <v>0.11873222643157322</v>
      </c>
      <c r="S38" s="84">
        <f t="shared" si="5"/>
        <v>0.11941975694790337</v>
      </c>
      <c r="T38" s="85">
        <f>分析係数表!F41</f>
        <v>0.55435870740399629</v>
      </c>
      <c r="U38" s="86">
        <f t="shared" si="6"/>
        <v>6.6201382100139122E-2</v>
      </c>
      <c r="V38" s="87">
        <f>分析係数表!D41</f>
        <v>0.15112321307011573</v>
      </c>
      <c r="W38" s="88">
        <f t="shared" si="7"/>
        <v>0</v>
      </c>
      <c r="X38" s="76">
        <f>分析係数表!E41</f>
        <v>0.14359508268930446</v>
      </c>
      <c r="Y38" s="89">
        <f t="shared" si="8"/>
        <v>0</v>
      </c>
    </row>
    <row r="39" spans="1:25" x14ac:dyDescent="0.2">
      <c r="A39" s="6" t="s">
        <v>51</v>
      </c>
      <c r="B39" s="5" t="s">
        <v>368</v>
      </c>
      <c r="C39" s="90"/>
      <c r="D39" s="107">
        <f>投入係数表!AN39</f>
        <v>0</v>
      </c>
      <c r="E39" s="110">
        <f t="shared" si="9"/>
        <v>0</v>
      </c>
      <c r="F39" s="85">
        <f>分析係数表!C42</f>
        <v>0.40538573508005826</v>
      </c>
      <c r="G39" s="110">
        <f>E39*F39</f>
        <v>0</v>
      </c>
      <c r="H39" s="110">
        <v>5.8707889140178571E-3</v>
      </c>
      <c r="I39" s="110">
        <f>C39+H39</f>
        <v>5.8707889140178571E-3</v>
      </c>
      <c r="J39" s="85">
        <f>分析係数表!G42</f>
        <v>0.48634204275534443</v>
      </c>
      <c r="K39" s="111">
        <f>I39*J39</f>
        <v>2.8552114730288746E-3</v>
      </c>
      <c r="L39" s="79"/>
      <c r="M39" s="80"/>
      <c r="N39" s="81">
        <f>分析係数表!H42</f>
        <v>1.1287159094207556E-2</v>
      </c>
      <c r="O39" s="82">
        <f t="shared" si="3"/>
        <v>3.6581738414900179E-2</v>
      </c>
      <c r="P39" s="76">
        <f>分析係数表!C42</f>
        <v>0.40538573508005826</v>
      </c>
      <c r="Q39" s="82">
        <f>O39*P39</f>
        <v>1.4829714917830715E-2</v>
      </c>
      <c r="R39" s="83">
        <v>1.5527631295495734E-2</v>
      </c>
      <c r="S39" s="84">
        <f>I39+R39</f>
        <v>2.1398420209513592E-2</v>
      </c>
      <c r="T39" s="85">
        <f>分析係数表!F42</f>
        <v>0.55819477434679332</v>
      </c>
      <c r="U39" s="86">
        <f>S39*T39</f>
        <v>1.1944486340227302E-2</v>
      </c>
      <c r="V39" s="87">
        <f>分析係数表!D42</f>
        <v>0.21199524940617578</v>
      </c>
      <c r="W39" s="88">
        <f>ROUND(S39*V39,0)</f>
        <v>0</v>
      </c>
      <c r="X39" s="76">
        <f>分析係数表!E42</f>
        <v>0.14608076009501186</v>
      </c>
      <c r="Y39" s="89">
        <f>ROUND(S39*X39,0)</f>
        <v>0</v>
      </c>
    </row>
    <row r="40" spans="1:25" x14ac:dyDescent="0.2">
      <c r="A40" s="6" t="s">
        <v>195</v>
      </c>
      <c r="B40" s="5" t="s">
        <v>41</v>
      </c>
      <c r="C40" s="90"/>
      <c r="D40" s="107">
        <f>投入係数表!AN40</f>
        <v>0</v>
      </c>
      <c r="E40" s="110">
        <f t="shared" si="9"/>
        <v>0</v>
      </c>
      <c r="F40" s="85">
        <f>分析係数表!C43</f>
        <v>0.69968719053083295</v>
      </c>
      <c r="G40" s="110">
        <f>E40*F40</f>
        <v>0</v>
      </c>
      <c r="H40" s="110">
        <v>0.63085849011852779</v>
      </c>
      <c r="I40" s="110">
        <f>C40+H40</f>
        <v>0.63085849011852779</v>
      </c>
      <c r="J40" s="85">
        <f>分析係数表!G43</f>
        <v>0.42616397779886694</v>
      </c>
      <c r="K40" s="111">
        <f>I40*J40</f>
        <v>0.26884916357709898</v>
      </c>
      <c r="L40" s="79"/>
      <c r="M40" s="80"/>
      <c r="N40" s="81">
        <f>分析係数表!H43</f>
        <v>3.1178600010781269E-2</v>
      </c>
      <c r="O40" s="82">
        <f t="shared" si="3"/>
        <v>0.10104999674564087</v>
      </c>
      <c r="P40" s="76">
        <f>分析係数表!C43</f>
        <v>0.69968719053083295</v>
      </c>
      <c r="Q40" s="82">
        <f>O40*P40</f>
        <v>7.0703388326107272E-2</v>
      </c>
      <c r="R40" s="83">
        <v>0.14663988741360809</v>
      </c>
      <c r="S40" s="84">
        <f>I40+R40</f>
        <v>0.77749837753213591</v>
      </c>
      <c r="T40" s="85">
        <f>分析係数表!F43</f>
        <v>0.68219595663301991</v>
      </c>
      <c r="U40" s="86">
        <f>S40*T40</f>
        <v>0.53040624944115633</v>
      </c>
      <c r="V40" s="87">
        <f>分析係数表!D43</f>
        <v>0.16164840537198402</v>
      </c>
      <c r="W40" s="88">
        <f>ROUND(S40*V40,0)</f>
        <v>0</v>
      </c>
      <c r="X40" s="76">
        <f>分析係数表!E43</f>
        <v>0.1317976591033273</v>
      </c>
      <c r="Y40" s="89">
        <f>ROUND(S40*X40,0)</f>
        <v>0</v>
      </c>
    </row>
    <row r="41" spans="1:25" x14ac:dyDescent="0.2">
      <c r="A41" s="6" t="s">
        <v>341</v>
      </c>
      <c r="B41" s="5" t="s">
        <v>42</v>
      </c>
      <c r="C41" s="163"/>
      <c r="D41" s="107">
        <f>投入係数表!AN41</f>
        <v>0</v>
      </c>
      <c r="E41" s="110">
        <f t="shared" si="9"/>
        <v>0</v>
      </c>
      <c r="F41" s="85">
        <f>分析係数表!C44</f>
        <v>0.39267545462210851</v>
      </c>
      <c r="G41" s="110">
        <f>E41*F41</f>
        <v>0</v>
      </c>
      <c r="H41" s="110">
        <v>1.9047389177294929E-3</v>
      </c>
      <c r="I41" s="110">
        <f>C41+H41</f>
        <v>1.9047389177294929E-3</v>
      </c>
      <c r="J41" s="85">
        <f>分析係数表!G44</f>
        <v>0.27061110819189743</v>
      </c>
      <c r="K41" s="111">
        <f>I41*J41</f>
        <v>5.1544350934301338E-4</v>
      </c>
      <c r="L41" s="79"/>
      <c r="M41" s="80"/>
      <c r="N41" s="81">
        <f>分析係数表!H44</f>
        <v>0.10303160985076236</v>
      </c>
      <c r="O41" s="82">
        <f t="shared" si="3"/>
        <v>0.33392595679464537</v>
      </c>
      <c r="P41" s="76">
        <f>分析係数表!C44</f>
        <v>0.39267545462210851</v>
      </c>
      <c r="Q41" s="82">
        <f>O41*P41</f>
        <v>0.13112452689445994</v>
      </c>
      <c r="R41" s="83">
        <v>0.13283244575876857</v>
      </c>
      <c r="S41" s="84">
        <f>I41+R41</f>
        <v>0.13473718467649806</v>
      </c>
      <c r="T41" s="85">
        <f>分析係数表!F44</f>
        <v>0.47233461194892545</v>
      </c>
      <c r="U41" s="86">
        <f>S41*T41</f>
        <v>6.364103583926442E-2</v>
      </c>
      <c r="V41" s="87">
        <f>分析係数表!D44</f>
        <v>0.22804897272870581</v>
      </c>
      <c r="W41" s="88">
        <f>ROUND(S41*V41,0)</f>
        <v>0</v>
      </c>
      <c r="X41" s="76">
        <f>分析係数表!E44</f>
        <v>0.15248804581997794</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3.9013949395583725E-2</v>
      </c>
      <c r="I42" s="110">
        <f>C42+H42</f>
        <v>100.03901394939558</v>
      </c>
      <c r="J42" s="85">
        <f>分析係数表!G45</f>
        <v>0</v>
      </c>
      <c r="K42" s="111">
        <f>I42*J42</f>
        <v>0</v>
      </c>
      <c r="L42" s="79"/>
      <c r="M42" s="80"/>
      <c r="N42" s="81">
        <f>分析係数表!H45</f>
        <v>0</v>
      </c>
      <c r="O42" s="82">
        <f t="shared" si="3"/>
        <v>0</v>
      </c>
      <c r="P42" s="76">
        <f>分析係数表!C45</f>
        <v>1</v>
      </c>
      <c r="Q42" s="82">
        <f>O42*P42</f>
        <v>0</v>
      </c>
      <c r="R42" s="83">
        <v>3.3853070762344915E-3</v>
      </c>
      <c r="S42" s="84">
        <f>I42+R42</f>
        <v>100.04239925647181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0</v>
      </c>
      <c r="E43" s="110">
        <f t="shared" si="9"/>
        <v>0</v>
      </c>
      <c r="F43" s="85">
        <f>分析係数表!C46</f>
        <v>0.19269273551809707</v>
      </c>
      <c r="G43" s="110">
        <f>E43*F43</f>
        <v>0</v>
      </c>
      <c r="H43" s="110">
        <v>2.519465210260366E-2</v>
      </c>
      <c r="I43" s="110">
        <f>C43+H43</f>
        <v>2.519465210260366E-2</v>
      </c>
      <c r="J43" s="85">
        <f>分析係数表!G46</f>
        <v>9.3043863535666807E-3</v>
      </c>
      <c r="K43" s="111">
        <f>I43*J43</f>
        <v>2.3442077720632558E-4</v>
      </c>
      <c r="L43" s="79"/>
      <c r="M43" s="80"/>
      <c r="N43" s="81">
        <f>分析係数表!H46</f>
        <v>2.0061453232099985E-2</v>
      </c>
      <c r="O43" s="82">
        <f t="shared" si="3"/>
        <v>6.5019269085704282E-2</v>
      </c>
      <c r="P43" s="76">
        <f>分析係数表!C46</f>
        <v>0.19269273551809707</v>
      </c>
      <c r="Q43" s="82">
        <f>O43*P43</f>
        <v>1.25287408215116E-2</v>
      </c>
      <c r="R43" s="83">
        <v>1.4185825992404446E-2</v>
      </c>
      <c r="S43" s="84">
        <f>I43+R43</f>
        <v>3.9380478095008109E-2</v>
      </c>
      <c r="T43" s="85">
        <f>分析係数表!F46</f>
        <v>0.3136907399202481</v>
      </c>
      <c r="U43" s="86">
        <f>S43*T43</f>
        <v>1.2353291312036215E-2</v>
      </c>
      <c r="V43" s="87">
        <f>分析係数表!D46</f>
        <v>3.544528134692069E-3</v>
      </c>
      <c r="W43" s="88">
        <f>ROUND(S43*V43,0)</f>
        <v>0</v>
      </c>
      <c r="X43" s="76">
        <f>分析係数表!E46</f>
        <v>9.3043863535666807E-3</v>
      </c>
      <c r="Y43" s="89">
        <f>ROUND(S43*X43,0)</f>
        <v>0</v>
      </c>
    </row>
    <row r="44" spans="1:25" x14ac:dyDescent="0.2">
      <c r="A44" s="192">
        <v>40</v>
      </c>
      <c r="B44" s="14" t="s">
        <v>151</v>
      </c>
      <c r="C44" s="197">
        <f>SUM(C5:C43)</f>
        <v>100</v>
      </c>
      <c r="D44" s="108">
        <f>投入係数表!AN44</f>
        <v>1</v>
      </c>
      <c r="E44" s="96">
        <f>SUM(E5:E43)</f>
        <v>100</v>
      </c>
      <c r="F44" s="98">
        <f>分析係数表!C47</f>
        <v>0.36342947545192861</v>
      </c>
      <c r="G44" s="96">
        <f>SUM(G5:G43)</f>
        <v>21.40443915105201</v>
      </c>
      <c r="H44" s="96">
        <f>SUM(H5:H43)</f>
        <v>25.916513797894446</v>
      </c>
      <c r="I44" s="96">
        <f>SUM(I5:I43)</f>
        <v>125.91651379789444</v>
      </c>
      <c r="J44" s="98">
        <f>分析係数表!G47</f>
        <v>0.22147530218644357</v>
      </c>
      <c r="K44" s="112">
        <f>SUM(K5:K43)</f>
        <v>5.1663203127031077</v>
      </c>
      <c r="L44" s="94">
        <f>最終需要_まとめ!$L$33</f>
        <v>0.62733333333333341</v>
      </c>
      <c r="M44" s="91">
        <f>K44*L44</f>
        <v>3.2410049428357501</v>
      </c>
      <c r="N44" s="95">
        <f>分析係数表!H47</f>
        <v>1</v>
      </c>
      <c r="O44" s="96">
        <f>SUM(O5:O43)</f>
        <v>3.2410049428357506</v>
      </c>
      <c r="P44" s="92">
        <f>分析係数表!C47</f>
        <v>0.36342947545192861</v>
      </c>
      <c r="Q44" s="96">
        <f>SUM(Q5:Q43)</f>
        <v>1.4870604664705627</v>
      </c>
      <c r="R44" s="91">
        <f>SUM(R5:R43)</f>
        <v>1.7262968935459166</v>
      </c>
      <c r="S44" s="97">
        <f>SUM(S5:S43)</f>
        <v>127.64281069144036</v>
      </c>
      <c r="T44" s="98">
        <f>分析係数表!F47</f>
        <v>0.45852567064717759</v>
      </c>
      <c r="U44" s="99">
        <f>SUM(U5:U43)</f>
        <v>10.858082155763821</v>
      </c>
      <c r="V44" s="100">
        <f>分析係数表!D47</f>
        <v>5.1302381010287716E-2</v>
      </c>
      <c r="W44" s="101">
        <f>SUM(W5:W43)</f>
        <v>1</v>
      </c>
      <c r="X44" s="92">
        <f>分析係数表!E47</f>
        <v>4.4653063209864535E-2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284</v>
      </c>
      <c r="S2" s="3" t="s">
        <v>153</v>
      </c>
      <c r="U2" s="64" t="s">
        <v>210</v>
      </c>
      <c r="W2" s="3" t="s">
        <v>130</v>
      </c>
      <c r="Y2" s="3" t="s">
        <v>154</v>
      </c>
    </row>
    <row r="3" spans="1:25" ht="44" x14ac:dyDescent="0.2">
      <c r="B3" s="65"/>
      <c r="C3" s="66" t="s">
        <v>228</v>
      </c>
      <c r="D3" s="66" t="s">
        <v>354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1.2703197330175442E-2</v>
      </c>
      <c r="G5" s="110">
        <f t="shared" ref="G5:G38" si="0">E5*F5</f>
        <v>0</v>
      </c>
      <c r="H5" s="110">
        <f t="array" ref="H5:H43">MMULT(逆行列係数!C5:AO43,'39'!G5:G43)</f>
        <v>1.4212191739421955E-4</v>
      </c>
      <c r="I5" s="110">
        <f t="shared" ref="I5:I38" si="1">C5+H5</f>
        <v>1.4212191739421955E-4</v>
      </c>
      <c r="J5" s="85">
        <f>分析係数表!G8</f>
        <v>0.12096774193548387</v>
      </c>
      <c r="K5" s="111">
        <f t="shared" ref="K5:K38" si="2">I5*J5</f>
        <v>1.7192167426720109E-5</v>
      </c>
      <c r="L5" s="79" t="s">
        <v>178</v>
      </c>
      <c r="M5" s="80" t="s">
        <v>178</v>
      </c>
      <c r="N5" s="81">
        <f>分析係数表!H8</f>
        <v>1.0105366169207868E-2</v>
      </c>
      <c r="O5" s="82">
        <f t="shared" ref="O5:O43" si="3">$M$44*N5</f>
        <v>8.1723441498392488E-2</v>
      </c>
      <c r="P5" s="76">
        <f>分析係数表!C8</f>
        <v>1.2703197330175442E-2</v>
      </c>
      <c r="Q5" s="82">
        <f t="shared" ref="Q5:Q38" si="4">O5*P5</f>
        <v>1.0381490038551284E-3</v>
      </c>
      <c r="R5" s="83">
        <f t="array" ref="R5:R43">MMULT(逆行列係数!C5:AO43,'39'!Q5:Q43)</f>
        <v>1.3232128108347449E-3</v>
      </c>
      <c r="S5" s="84">
        <f t="shared" ref="S5:S38" si="5">I5+R5</f>
        <v>1.4653347282289645E-3</v>
      </c>
      <c r="T5" s="85">
        <f>分析係数表!F8</f>
        <v>0.45967741935483869</v>
      </c>
      <c r="U5" s="86">
        <f t="shared" ref="U5:U38" si="6">S5*T5</f>
        <v>6.7358128636331427E-4</v>
      </c>
      <c r="V5" s="87">
        <f>分析係数表!D8</f>
        <v>0.86693548387096775</v>
      </c>
      <c r="W5" s="167">
        <f t="shared" ref="W5:W38" si="7">ROUND(S5*V5,0)</f>
        <v>0</v>
      </c>
      <c r="X5" s="76">
        <f>分析係数表!E8</f>
        <v>0.59677419354838712</v>
      </c>
      <c r="Y5" s="166">
        <f t="shared" ref="Y5:Y38" si="8">ROUND(S5*X5,0)</f>
        <v>0</v>
      </c>
    </row>
    <row r="6" spans="1:25" x14ac:dyDescent="0.2">
      <c r="A6" s="6" t="s">
        <v>220</v>
      </c>
      <c r="B6" s="5" t="s">
        <v>266</v>
      </c>
      <c r="C6" s="90"/>
      <c r="D6" s="107">
        <f>投入係数表!AO6</f>
        <v>0</v>
      </c>
      <c r="E6" s="110">
        <f t="shared" ref="E6:E43" si="9">$C$43*D6</f>
        <v>0</v>
      </c>
      <c r="F6" s="85">
        <f>分析係数表!C9</f>
        <v>3.6231884057971064E-2</v>
      </c>
      <c r="G6" s="110">
        <f t="shared" si="0"/>
        <v>0</v>
      </c>
      <c r="H6" s="110">
        <v>1.0954895856820203E-3</v>
      </c>
      <c r="I6" s="110">
        <f t="shared" si="1"/>
        <v>1.0954895856820203E-3</v>
      </c>
      <c r="J6" s="85">
        <f>分析係数表!G9</f>
        <v>0.3125</v>
      </c>
      <c r="K6" s="111">
        <f t="shared" si="2"/>
        <v>3.4234049552563133E-4</v>
      </c>
      <c r="L6" s="79"/>
      <c r="M6" s="80"/>
      <c r="N6" s="81">
        <f>分析係数表!H9</f>
        <v>5.3491679763143819E-4</v>
      </c>
      <c r="O6" s="82">
        <f t="shared" si="3"/>
        <v>4.3259433538336608E-3</v>
      </c>
      <c r="P6" s="76">
        <f>分析係数表!C9</f>
        <v>3.6231884057971064E-2</v>
      </c>
      <c r="Q6" s="82">
        <f t="shared" si="4"/>
        <v>1.5673707803745169E-4</v>
      </c>
      <c r="R6" s="83">
        <v>1.7990191788760633E-4</v>
      </c>
      <c r="S6" s="84">
        <f t="shared" si="5"/>
        <v>1.2753915035696266E-3</v>
      </c>
      <c r="T6" s="85">
        <f>分析係数表!F9</f>
        <v>0.8125</v>
      </c>
      <c r="U6" s="86">
        <f t="shared" si="6"/>
        <v>1.0362555966503216E-3</v>
      </c>
      <c r="V6" s="87">
        <f>分析係数表!D9</f>
        <v>0</v>
      </c>
      <c r="W6" s="167">
        <f t="shared" si="7"/>
        <v>0</v>
      </c>
      <c r="X6" s="76">
        <f>分析係数表!E9</f>
        <v>0</v>
      </c>
      <c r="Y6" s="166">
        <f t="shared" si="8"/>
        <v>0</v>
      </c>
    </row>
    <row r="7" spans="1:25" x14ac:dyDescent="0.2">
      <c r="A7" s="6" t="s">
        <v>221</v>
      </c>
      <c r="B7" s="5" t="s">
        <v>267</v>
      </c>
      <c r="C7" s="90"/>
      <c r="D7" s="107">
        <f>投入係数表!AO7</f>
        <v>0</v>
      </c>
      <c r="E7" s="110">
        <f t="shared" si="9"/>
        <v>0</v>
      </c>
      <c r="F7" s="85">
        <f>分析係数表!C10</f>
        <v>0.26183431952662717</v>
      </c>
      <c r="G7" s="110">
        <f t="shared" si="0"/>
        <v>0</v>
      </c>
      <c r="H7" s="110">
        <v>6.6840056426485672E-4</v>
      </c>
      <c r="I7" s="110">
        <f t="shared" si="1"/>
        <v>6.6840056426485672E-4</v>
      </c>
      <c r="J7" s="85">
        <f>分析係数表!G10</f>
        <v>0.17889908256880735</v>
      </c>
      <c r="K7" s="111">
        <f t="shared" si="2"/>
        <v>1.1957624773545603E-4</v>
      </c>
      <c r="L7" s="79"/>
      <c r="M7" s="80"/>
      <c r="N7" s="81">
        <f>分析係数表!H10</f>
        <v>1.0159272513155222E-3</v>
      </c>
      <c r="O7" s="82">
        <f t="shared" si="3"/>
        <v>8.215938927823619E-3</v>
      </c>
      <c r="P7" s="76">
        <f>分析係数表!C10</f>
        <v>0.26183431952662717</v>
      </c>
      <c r="Q7" s="82">
        <f t="shared" si="4"/>
        <v>2.151214778439024E-3</v>
      </c>
      <c r="R7" s="83">
        <v>3.2262521796436626E-3</v>
      </c>
      <c r="S7" s="84">
        <f t="shared" si="5"/>
        <v>3.8946527439085192E-3</v>
      </c>
      <c r="T7" s="85">
        <f>分析係数表!F10</f>
        <v>0.51834862385321101</v>
      </c>
      <c r="U7" s="86">
        <f t="shared" si="6"/>
        <v>2.0187878901911133E-3</v>
      </c>
      <c r="V7" s="87">
        <f>分析係数表!D10</f>
        <v>0.10550458715596331</v>
      </c>
      <c r="W7" s="167">
        <f t="shared" si="7"/>
        <v>0</v>
      </c>
      <c r="X7" s="76">
        <f>分析係数表!E10</f>
        <v>4.1284403669724773E-2</v>
      </c>
      <c r="Y7" s="166">
        <f t="shared" si="8"/>
        <v>0</v>
      </c>
    </row>
    <row r="8" spans="1:25" x14ac:dyDescent="0.2">
      <c r="A8" s="6" t="s">
        <v>222</v>
      </c>
      <c r="B8" s="5" t="s">
        <v>27</v>
      </c>
      <c r="C8" s="90"/>
      <c r="D8" s="107">
        <f>投入係数表!AO8</f>
        <v>4.4306601683650863E-4</v>
      </c>
      <c r="E8" s="110">
        <f t="shared" si="9"/>
        <v>4.4306601683650866E-2</v>
      </c>
      <c r="F8" s="85">
        <f>分析係数表!C11</f>
        <v>1.7921757268741234E-2</v>
      </c>
      <c r="G8" s="110">
        <f t="shared" si="0"/>
        <v>7.9405216077719251E-4</v>
      </c>
      <c r="H8" s="110">
        <v>8.0417958133347615E-3</v>
      </c>
      <c r="I8" s="110">
        <f t="shared" si="1"/>
        <v>8.0417958133347615E-3</v>
      </c>
      <c r="J8" s="85">
        <f>分析係数表!G11</f>
        <v>0.34197730956239869</v>
      </c>
      <c r="K8" s="111">
        <f t="shared" si="2"/>
        <v>2.7501116962943837E-3</v>
      </c>
      <c r="L8" s="79"/>
      <c r="M8" s="80"/>
      <c r="N8" s="81">
        <f>分析係数表!H11</f>
        <v>-1.6586567368416687E-5</v>
      </c>
      <c r="O8" s="82">
        <f t="shared" si="3"/>
        <v>-1.3413777841344681E-4</v>
      </c>
      <c r="P8" s="76">
        <f>分析係数表!C11</f>
        <v>1.7921757268741234E-2</v>
      </c>
      <c r="Q8" s="82">
        <f t="shared" si="4"/>
        <v>-2.4039847052939912E-6</v>
      </c>
      <c r="R8" s="83">
        <v>5.6582828593359277E-3</v>
      </c>
      <c r="S8" s="84">
        <f t="shared" si="5"/>
        <v>1.3700078672670689E-2</v>
      </c>
      <c r="T8" s="85">
        <f>分析係数表!F11</f>
        <v>0.56401944894651534</v>
      </c>
      <c r="U8" s="86">
        <f t="shared" si="6"/>
        <v>7.7271108234836291E-3</v>
      </c>
      <c r="V8" s="87">
        <f>分析係数表!D11</f>
        <v>2.1069692058346839E-2</v>
      </c>
      <c r="W8" s="167">
        <f t="shared" si="7"/>
        <v>0</v>
      </c>
      <c r="X8" s="76">
        <f>分析係数表!E11</f>
        <v>4.8622366288492711E-3</v>
      </c>
      <c r="Y8" s="166">
        <f t="shared" si="8"/>
        <v>0</v>
      </c>
    </row>
    <row r="9" spans="1:25" x14ac:dyDescent="0.2">
      <c r="A9" s="6" t="s">
        <v>223</v>
      </c>
      <c r="B9" s="5" t="s">
        <v>191</v>
      </c>
      <c r="C9" s="90"/>
      <c r="D9" s="107">
        <f>投入係数表!AO9</f>
        <v>2.658396101019052E-3</v>
      </c>
      <c r="E9" s="110">
        <f t="shared" si="9"/>
        <v>0.26583961010190521</v>
      </c>
      <c r="F9" s="85">
        <f>分析係数表!C12</f>
        <v>0.1131360576170346</v>
      </c>
      <c r="G9" s="110">
        <f t="shared" si="0"/>
        <v>3.0076045445379163E-2</v>
      </c>
      <c r="H9" s="110">
        <v>3.353997149101394E-2</v>
      </c>
      <c r="I9" s="110">
        <f t="shared" si="1"/>
        <v>3.353997149101394E-2</v>
      </c>
      <c r="J9" s="85">
        <f>分析係数表!G12</f>
        <v>0.13242034500958361</v>
      </c>
      <c r="K9" s="111">
        <f t="shared" si="2"/>
        <v>4.4413745964516638E-3</v>
      </c>
      <c r="L9" s="79"/>
      <c r="M9" s="80"/>
      <c r="N9" s="81">
        <f>分析係数表!H12</f>
        <v>8.227352078918887E-2</v>
      </c>
      <c r="O9" s="82">
        <f t="shared" si="3"/>
        <v>0.66535691537529962</v>
      </c>
      <c r="P9" s="76">
        <f>分析係数表!C12</f>
        <v>0.1131360576170346</v>
      </c>
      <c r="Q9" s="82">
        <f t="shared" si="4"/>
        <v>7.5275858313792313E-2</v>
      </c>
      <c r="R9" s="83">
        <v>8.402174224009383E-2</v>
      </c>
      <c r="S9" s="84">
        <f t="shared" si="5"/>
        <v>0.11756171373110777</v>
      </c>
      <c r="T9" s="85">
        <f>分析係数表!F12</f>
        <v>0.36784355120975581</v>
      </c>
      <c r="U9" s="86">
        <f t="shared" si="6"/>
        <v>4.3244318265155395E-2</v>
      </c>
      <c r="V9" s="87">
        <f>分析係数表!D12</f>
        <v>2.9306369621378371E-2</v>
      </c>
      <c r="W9" s="167">
        <f t="shared" si="7"/>
        <v>0</v>
      </c>
      <c r="X9" s="76">
        <f>分析係数表!E12</f>
        <v>2.9195255423761772E-2</v>
      </c>
      <c r="Y9" s="166">
        <f t="shared" si="8"/>
        <v>0</v>
      </c>
    </row>
    <row r="10" spans="1:25" x14ac:dyDescent="0.2">
      <c r="A10" s="6" t="s">
        <v>224</v>
      </c>
      <c r="B10" s="5" t="s">
        <v>28</v>
      </c>
      <c r="C10" s="90"/>
      <c r="D10" s="107">
        <f>投入係数表!AO10</f>
        <v>5.316792202038104E-3</v>
      </c>
      <c r="E10" s="110">
        <f t="shared" si="9"/>
        <v>0.53167922020381042</v>
      </c>
      <c r="F10" s="85">
        <f>分析係数表!C13</f>
        <v>0</v>
      </c>
      <c r="G10" s="110">
        <f t="shared" si="0"/>
        <v>0</v>
      </c>
      <c r="H10" s="110">
        <v>0</v>
      </c>
      <c r="I10" s="110">
        <f t="shared" si="1"/>
        <v>0</v>
      </c>
      <c r="J10" s="85">
        <f>分析係数表!G13</f>
        <v>0.24500370096225019</v>
      </c>
      <c r="K10" s="111">
        <f t="shared" si="2"/>
        <v>0</v>
      </c>
      <c r="L10" s="79"/>
      <c r="M10" s="80"/>
      <c r="N10" s="81">
        <f>分析係数表!H13</f>
        <v>1.2974842323943954E-2</v>
      </c>
      <c r="O10" s="82">
        <f t="shared" si="3"/>
        <v>0.10492927716391878</v>
      </c>
      <c r="P10" s="76">
        <f>分析係数表!C13</f>
        <v>0</v>
      </c>
      <c r="Q10" s="82">
        <f t="shared" si="4"/>
        <v>0</v>
      </c>
      <c r="R10" s="83">
        <v>0</v>
      </c>
      <c r="S10" s="84">
        <f t="shared" si="5"/>
        <v>0</v>
      </c>
      <c r="T10" s="85">
        <f>分析係数表!F13</f>
        <v>0.38341968911917096</v>
      </c>
      <c r="U10" s="86">
        <f t="shared" si="6"/>
        <v>0</v>
      </c>
      <c r="V10" s="87">
        <f>分析係数表!D13</f>
        <v>0.16062176165803108</v>
      </c>
      <c r="W10" s="167">
        <f t="shared" si="7"/>
        <v>0</v>
      </c>
      <c r="X10" s="76">
        <f>分析係数表!E13</f>
        <v>0.14729829755736493</v>
      </c>
      <c r="Y10" s="166">
        <f t="shared" si="8"/>
        <v>0</v>
      </c>
    </row>
    <row r="11" spans="1:25" x14ac:dyDescent="0.2">
      <c r="A11" s="6" t="s">
        <v>225</v>
      </c>
      <c r="B11" s="5" t="s">
        <v>268</v>
      </c>
      <c r="C11" s="90"/>
      <c r="D11" s="107">
        <f>投入係数表!AO11</f>
        <v>0.10456357997341603</v>
      </c>
      <c r="E11" s="110">
        <f t="shared" si="9"/>
        <v>10.456357997341604</v>
      </c>
      <c r="F11" s="85">
        <f>分析係数表!C14</f>
        <v>0.20006209251785156</v>
      </c>
      <c r="G11" s="110">
        <f t="shared" si="0"/>
        <v>2.091920861063933</v>
      </c>
      <c r="H11" s="110">
        <v>2.3228326358096716</v>
      </c>
      <c r="I11" s="110">
        <f t="shared" si="1"/>
        <v>2.3228326358096716</v>
      </c>
      <c r="J11" s="85">
        <f>分析係数表!G14</f>
        <v>0.15826840914802714</v>
      </c>
      <c r="K11" s="111">
        <f t="shared" si="2"/>
        <v>0.36763102598671543</v>
      </c>
      <c r="L11" s="79"/>
      <c r="M11" s="80"/>
      <c r="N11" s="81">
        <f>分析係数表!H14</f>
        <v>1.0573936697365637E-3</v>
      </c>
      <c r="O11" s="82">
        <f t="shared" si="3"/>
        <v>8.5512833738572349E-3</v>
      </c>
      <c r="P11" s="76">
        <f>分析係数表!C14</f>
        <v>0.20006209251785156</v>
      </c>
      <c r="Q11" s="82">
        <f t="shared" si="4"/>
        <v>1.7107876454869921E-3</v>
      </c>
      <c r="R11" s="83">
        <v>8.1765965543146232E-3</v>
      </c>
      <c r="S11" s="84">
        <f t="shared" si="5"/>
        <v>2.3310092323639862</v>
      </c>
      <c r="T11" s="85">
        <f>分析係数表!F14</f>
        <v>0.29957275697411412</v>
      </c>
      <c r="U11" s="86">
        <f t="shared" si="6"/>
        <v>0.69830686227139271</v>
      </c>
      <c r="V11" s="87">
        <f>分析係数表!D14</f>
        <v>3.9017341040462429E-2</v>
      </c>
      <c r="W11" s="167">
        <f t="shared" si="7"/>
        <v>0</v>
      </c>
      <c r="X11" s="76">
        <f>分析係数表!E14</f>
        <v>4.0148278461925105E-2</v>
      </c>
      <c r="Y11" s="166">
        <f t="shared" si="8"/>
        <v>0</v>
      </c>
    </row>
    <row r="12" spans="1:25" x14ac:dyDescent="0.2">
      <c r="A12" s="6" t="s">
        <v>226</v>
      </c>
      <c r="B12" s="5" t="s">
        <v>29</v>
      </c>
      <c r="C12" s="90"/>
      <c r="D12" s="107">
        <f>投入係数表!AO12</f>
        <v>7.9751883030571551E-3</v>
      </c>
      <c r="E12" s="110">
        <f t="shared" si="9"/>
        <v>0.79751883030571546</v>
      </c>
      <c r="F12" s="85">
        <f>分析係数表!C15</f>
        <v>0</v>
      </c>
      <c r="G12" s="110">
        <f t="shared" si="0"/>
        <v>0</v>
      </c>
      <c r="H12" s="110">
        <v>0</v>
      </c>
      <c r="I12" s="110">
        <f t="shared" si="1"/>
        <v>0</v>
      </c>
      <c r="J12" s="85">
        <f>分析係数表!G15</f>
        <v>9.5606557377049178E-2</v>
      </c>
      <c r="K12" s="111">
        <f t="shared" si="2"/>
        <v>0</v>
      </c>
      <c r="L12" s="79"/>
      <c r="M12" s="80"/>
      <c r="N12" s="81">
        <f>分析係数表!H15</f>
        <v>7.5634747199980097E-3</v>
      </c>
      <c r="O12" s="82">
        <f t="shared" si="3"/>
        <v>6.1166826956531757E-2</v>
      </c>
      <c r="P12" s="76">
        <f>分析係数表!C15</f>
        <v>0</v>
      </c>
      <c r="Q12" s="82">
        <f t="shared" si="4"/>
        <v>0</v>
      </c>
      <c r="R12" s="83">
        <v>0</v>
      </c>
      <c r="S12" s="84">
        <f t="shared" si="5"/>
        <v>0</v>
      </c>
      <c r="T12" s="85">
        <f>分析係数表!F15</f>
        <v>0.30379508196721311</v>
      </c>
      <c r="U12" s="86">
        <f t="shared" si="6"/>
        <v>0</v>
      </c>
      <c r="V12" s="87">
        <f>分析係数表!D15</f>
        <v>1.4877049180327869E-2</v>
      </c>
      <c r="W12" s="167">
        <f t="shared" si="7"/>
        <v>0</v>
      </c>
      <c r="X12" s="76">
        <f>分析係数表!E15</f>
        <v>1.3844262295081967E-2</v>
      </c>
      <c r="Y12" s="166">
        <f t="shared" si="8"/>
        <v>0</v>
      </c>
    </row>
    <row r="13" spans="1:25" x14ac:dyDescent="0.2">
      <c r="A13" s="6" t="s">
        <v>227</v>
      </c>
      <c r="B13" s="5" t="s">
        <v>30</v>
      </c>
      <c r="C13" s="90"/>
      <c r="D13" s="107">
        <f>投入係数表!AO13</f>
        <v>1.5064244572441293E-2</v>
      </c>
      <c r="E13" s="110">
        <f t="shared" si="9"/>
        <v>1.5064244572441292</v>
      </c>
      <c r="F13" s="85">
        <f>分析係数表!C16</f>
        <v>4.6443435489973539E-2</v>
      </c>
      <c r="G13" s="110">
        <f t="shared" si="0"/>
        <v>6.9963527100536119E-2</v>
      </c>
      <c r="H13" s="110">
        <v>9.0168233313835472E-2</v>
      </c>
      <c r="I13" s="110">
        <f t="shared" si="1"/>
        <v>9.0168233313835472E-2</v>
      </c>
      <c r="J13" s="85">
        <f>分析係数表!G16</f>
        <v>3.3687125057683433E-2</v>
      </c>
      <c r="K13" s="111">
        <f t="shared" si="2"/>
        <v>3.0375085518735529E-3</v>
      </c>
      <c r="L13" s="79"/>
      <c r="M13" s="80"/>
      <c r="N13" s="81">
        <f>分析係数表!H16</f>
        <v>1.5193295709469685E-2</v>
      </c>
      <c r="O13" s="82">
        <f t="shared" si="3"/>
        <v>0.12287020502671729</v>
      </c>
      <c r="P13" s="76">
        <f>分析係数表!C16</f>
        <v>4.6443435489973539E-2</v>
      </c>
      <c r="Q13" s="82">
        <f t="shared" si="4"/>
        <v>5.7065144407981673E-3</v>
      </c>
      <c r="R13" s="83">
        <v>9.0568165291428446E-3</v>
      </c>
      <c r="S13" s="84">
        <f t="shared" si="5"/>
        <v>9.9225049842978322E-2</v>
      </c>
      <c r="T13" s="85">
        <f>分析係数表!F16</f>
        <v>0.28887863405629904</v>
      </c>
      <c r="U13" s="86">
        <f t="shared" si="6"/>
        <v>2.8663996862807767E-2</v>
      </c>
      <c r="V13" s="87">
        <f>分析係数表!D16</f>
        <v>0</v>
      </c>
      <c r="W13" s="167">
        <f t="shared" si="7"/>
        <v>0</v>
      </c>
      <c r="X13" s="76">
        <f>分析係数表!E16</f>
        <v>0</v>
      </c>
      <c r="Y13" s="166">
        <f t="shared" si="8"/>
        <v>0</v>
      </c>
    </row>
    <row r="14" spans="1:25" x14ac:dyDescent="0.2">
      <c r="A14" s="6" t="s">
        <v>2</v>
      </c>
      <c r="B14" s="5" t="s">
        <v>365</v>
      </c>
      <c r="C14" s="90"/>
      <c r="D14" s="107">
        <f>投入係数表!AO14</f>
        <v>1.4178112538768276E-2</v>
      </c>
      <c r="E14" s="110">
        <f t="shared" si="9"/>
        <v>1.4178112538768277</v>
      </c>
      <c r="F14" s="85">
        <f>分析係数表!C17</f>
        <v>4.6514856984171016E-2</v>
      </c>
      <c r="G14" s="110">
        <f t="shared" si="0"/>
        <v>6.5949287704628823E-2</v>
      </c>
      <c r="H14" s="110">
        <v>7.6211173722820727E-2</v>
      </c>
      <c r="I14" s="110">
        <f t="shared" si="1"/>
        <v>7.6211173722820727E-2</v>
      </c>
      <c r="J14" s="85">
        <f>分析係数表!G17</f>
        <v>0.21533442088091354</v>
      </c>
      <c r="K14" s="111">
        <f t="shared" si="2"/>
        <v>1.6410888958258298E-2</v>
      </c>
      <c r="L14" s="79"/>
      <c r="M14" s="80"/>
      <c r="N14" s="81">
        <f>分析係数表!H17</f>
        <v>2.6953171973677116E-3</v>
      </c>
      <c r="O14" s="82">
        <f t="shared" si="3"/>
        <v>2.1797388992185109E-2</v>
      </c>
      <c r="P14" s="76">
        <f>分析係数表!C17</f>
        <v>4.6514856984171016E-2</v>
      </c>
      <c r="Q14" s="82">
        <f t="shared" si="4"/>
        <v>1.0139024315998339E-3</v>
      </c>
      <c r="R14" s="83">
        <v>1.7185203973986674E-3</v>
      </c>
      <c r="S14" s="84">
        <f t="shared" si="5"/>
        <v>7.7929694120219398E-2</v>
      </c>
      <c r="T14" s="85">
        <f>分析係数表!F17</f>
        <v>0.33325565136331858</v>
      </c>
      <c r="U14" s="86">
        <f t="shared" si="6"/>
        <v>2.5970510974577893E-2</v>
      </c>
      <c r="V14" s="87">
        <f>分析係数表!D17</f>
        <v>4.8240503379165696E-2</v>
      </c>
      <c r="W14" s="167">
        <f t="shared" si="7"/>
        <v>0</v>
      </c>
      <c r="X14" s="76">
        <f>分析係数表!E17</f>
        <v>4.8939641109298535E-2</v>
      </c>
      <c r="Y14" s="166">
        <f t="shared" si="8"/>
        <v>0</v>
      </c>
    </row>
    <row r="15" spans="1:25" x14ac:dyDescent="0.2">
      <c r="A15" s="6" t="s">
        <v>3</v>
      </c>
      <c r="B15" s="5" t="s">
        <v>31</v>
      </c>
      <c r="C15" s="90"/>
      <c r="D15" s="107">
        <f>投入係数表!AO15</f>
        <v>4.8737261852015946E-3</v>
      </c>
      <c r="E15" s="110">
        <f t="shared" si="9"/>
        <v>0.48737261852015945</v>
      </c>
      <c r="F15" s="85">
        <f>分析係数表!C18</f>
        <v>0.85217062328572779</v>
      </c>
      <c r="G15" s="110">
        <f t="shared" si="0"/>
        <v>0.41532462809672149</v>
      </c>
      <c r="H15" s="110">
        <v>0.4849481344338577</v>
      </c>
      <c r="I15" s="110">
        <f t="shared" si="1"/>
        <v>0.4849481344338577</v>
      </c>
      <c r="J15" s="85">
        <f>分析係数表!G18</f>
        <v>0.21571921623052903</v>
      </c>
      <c r="K15" s="111">
        <f t="shared" si="2"/>
        <v>0.10461263147252901</v>
      </c>
      <c r="L15" s="79"/>
      <c r="M15" s="80"/>
      <c r="N15" s="81">
        <f>分析係数表!H18</f>
        <v>4.022242586841047E-4</v>
      </c>
      <c r="O15" s="82">
        <f t="shared" si="3"/>
        <v>3.2528411265260859E-3</v>
      </c>
      <c r="P15" s="76">
        <f>分析係数表!C18</f>
        <v>0.85217062328572779</v>
      </c>
      <c r="Q15" s="82">
        <f t="shared" si="4"/>
        <v>2.7719756502411837E-3</v>
      </c>
      <c r="R15" s="83">
        <v>7.0664220896821802E-3</v>
      </c>
      <c r="S15" s="84">
        <f t="shared" si="5"/>
        <v>0.49201455652353987</v>
      </c>
      <c r="T15" s="85">
        <f>分析係数表!F18</f>
        <v>0.45957889739047864</v>
      </c>
      <c r="U15" s="86">
        <f t="shared" si="6"/>
        <v>0.22611950738715378</v>
      </c>
      <c r="V15" s="87">
        <f>分析係数表!D18</f>
        <v>2.6460437172440239E-2</v>
      </c>
      <c r="W15" s="167">
        <f t="shared" si="7"/>
        <v>0</v>
      </c>
      <c r="X15" s="76">
        <f>分析係数表!E18</f>
        <v>2.8487427183579554E-2</v>
      </c>
      <c r="Y15" s="166">
        <f t="shared" si="8"/>
        <v>0</v>
      </c>
    </row>
    <row r="16" spans="1:25" x14ac:dyDescent="0.2">
      <c r="A16" s="6" t="s">
        <v>4</v>
      </c>
      <c r="B16" s="5" t="s">
        <v>32</v>
      </c>
      <c r="C16" s="90"/>
      <c r="D16" s="107">
        <f>投入係数表!AO16</f>
        <v>3.544528134692069E-3</v>
      </c>
      <c r="E16" s="110">
        <f t="shared" si="9"/>
        <v>0.35445281346920693</v>
      </c>
      <c r="F16" s="85">
        <f>分析係数表!C19</f>
        <v>5.907451152740395E-2</v>
      </c>
      <c r="G16" s="110">
        <f t="shared" si="0"/>
        <v>2.0939126815207428E-2</v>
      </c>
      <c r="H16" s="110">
        <v>2.3905986836266661E-2</v>
      </c>
      <c r="I16" s="110">
        <f t="shared" si="1"/>
        <v>2.3905986836266661E-2</v>
      </c>
      <c r="J16" s="85">
        <f>分析係数表!G19</f>
        <v>5.7619514930604236E-2</v>
      </c>
      <c r="K16" s="111">
        <f t="shared" si="2"/>
        <v>1.3774513654430951E-3</v>
      </c>
      <c r="L16" s="79"/>
      <c r="M16" s="80"/>
      <c r="N16" s="81">
        <f>分析係数表!H19</f>
        <v>-1.036660460526043E-4</v>
      </c>
      <c r="O16" s="82">
        <f t="shared" si="3"/>
        <v>-8.383611150840427E-4</v>
      </c>
      <c r="P16" s="76">
        <f>分析係数表!C19</f>
        <v>5.907451152740395E-2</v>
      </c>
      <c r="Q16" s="82">
        <f t="shared" si="4"/>
        <v>-4.9525773357159512E-5</v>
      </c>
      <c r="R16" s="83">
        <v>1.2364985710400182E-4</v>
      </c>
      <c r="S16" s="84">
        <f t="shared" si="5"/>
        <v>2.4029636693370663E-2</v>
      </c>
      <c r="T16" s="85">
        <f>分析係数表!F19</f>
        <v>0.24001121547735876</v>
      </c>
      <c r="U16" s="86">
        <f t="shared" si="6"/>
        <v>5.7673823102552327E-3</v>
      </c>
      <c r="V16" s="87">
        <f>分析係数表!D19</f>
        <v>1.0654703490817327E-2</v>
      </c>
      <c r="W16" s="167">
        <f t="shared" si="7"/>
        <v>0</v>
      </c>
      <c r="X16" s="76">
        <f>分析係数表!E19</f>
        <v>1.044441329034067E-2</v>
      </c>
      <c r="Y16" s="166">
        <f t="shared" si="8"/>
        <v>0</v>
      </c>
    </row>
    <row r="17" spans="1:25" x14ac:dyDescent="0.2">
      <c r="A17" s="6" t="s">
        <v>5</v>
      </c>
      <c r="B17" s="5" t="s">
        <v>33</v>
      </c>
      <c r="C17" s="90"/>
      <c r="D17" s="107">
        <f>投入係数表!AO17</f>
        <v>3.1014621178555605E-3</v>
      </c>
      <c r="E17" s="110">
        <f t="shared" si="9"/>
        <v>0.31014621178555607</v>
      </c>
      <c r="F17" s="85">
        <f>分析係数表!C20</f>
        <v>0.1238117647058824</v>
      </c>
      <c r="G17" s="110">
        <f t="shared" si="0"/>
        <v>3.8399749798014041E-2</v>
      </c>
      <c r="H17" s="110">
        <v>4.495161020087985E-2</v>
      </c>
      <c r="I17" s="110">
        <f t="shared" si="1"/>
        <v>4.495161020087985E-2</v>
      </c>
      <c r="J17" s="85">
        <f>分析係数表!G20</f>
        <v>0.1000078622533218</v>
      </c>
      <c r="K17" s="111">
        <f t="shared" si="2"/>
        <v>4.4955144410346072E-3</v>
      </c>
      <c r="L17" s="79"/>
      <c r="M17" s="80"/>
      <c r="N17" s="81">
        <f>分析係数表!H20</f>
        <v>5.0174366289460479E-4</v>
      </c>
      <c r="O17" s="82">
        <f t="shared" si="3"/>
        <v>4.0576677970067662E-3</v>
      </c>
      <c r="P17" s="76">
        <f>分析係数表!C20</f>
        <v>0.1238117647058824</v>
      </c>
      <c r="Q17" s="82">
        <f t="shared" si="4"/>
        <v>5.023870105376379E-4</v>
      </c>
      <c r="R17" s="83">
        <v>9.259009236835924E-4</v>
      </c>
      <c r="S17" s="84">
        <f t="shared" si="5"/>
        <v>4.5877511124563446E-2</v>
      </c>
      <c r="T17" s="85">
        <f>分析係数表!F20</f>
        <v>0.22289488167308752</v>
      </c>
      <c r="U17" s="86">
        <f t="shared" si="6"/>
        <v>1.0225862413565325E-2</v>
      </c>
      <c r="V17" s="87">
        <f>分析係数表!D20</f>
        <v>1.3129963047409387E-2</v>
      </c>
      <c r="W17" s="167">
        <f t="shared" si="7"/>
        <v>0</v>
      </c>
      <c r="X17" s="76">
        <f>分析係数表!E20</f>
        <v>1.4466546112115732E-2</v>
      </c>
      <c r="Y17" s="166">
        <f t="shared" si="8"/>
        <v>0</v>
      </c>
    </row>
    <row r="18" spans="1:25" x14ac:dyDescent="0.2">
      <c r="A18" s="6" t="s">
        <v>6</v>
      </c>
      <c r="B18" s="5" t="s">
        <v>34</v>
      </c>
      <c r="C18" s="90"/>
      <c r="D18" s="107">
        <f>投入係数表!AO18</f>
        <v>4.4306601683650861E-3</v>
      </c>
      <c r="E18" s="110">
        <f t="shared" si="9"/>
        <v>0.44306601683650859</v>
      </c>
      <c r="F18" s="85">
        <f>分析係数表!C21</f>
        <v>0.10123797610317908</v>
      </c>
      <c r="G18" s="110">
        <f t="shared" si="0"/>
        <v>4.48551068246252E-2</v>
      </c>
      <c r="H18" s="110">
        <v>6.0232389426088093E-2</v>
      </c>
      <c r="I18" s="110">
        <f t="shared" si="1"/>
        <v>6.0232389426088093E-2</v>
      </c>
      <c r="J18" s="85">
        <f>分析係数表!G21</f>
        <v>0.28509532062391679</v>
      </c>
      <c r="K18" s="111">
        <f t="shared" si="2"/>
        <v>1.71719723753752E-2</v>
      </c>
      <c r="L18" s="79"/>
      <c r="M18" s="80"/>
      <c r="N18" s="81">
        <f>分析係数表!H21</f>
        <v>8.3762165210504269E-4</v>
      </c>
      <c r="O18" s="82">
        <f t="shared" si="3"/>
        <v>6.7739578098790646E-3</v>
      </c>
      <c r="P18" s="76">
        <f>分析係数表!C21</f>
        <v>0.10123797610317908</v>
      </c>
      <c r="Q18" s="82">
        <f t="shared" si="4"/>
        <v>6.8578177888048008E-4</v>
      </c>
      <c r="R18" s="83">
        <v>1.5665950327767124E-3</v>
      </c>
      <c r="S18" s="84">
        <f t="shared" si="5"/>
        <v>6.1798984458864809E-2</v>
      </c>
      <c r="T18" s="85">
        <f>分析係数表!F21</f>
        <v>0.42576545349508954</v>
      </c>
      <c r="U18" s="86">
        <f t="shared" si="6"/>
        <v>2.6311872643664566E-2</v>
      </c>
      <c r="V18" s="87">
        <f>分析係数表!D21</f>
        <v>4.8757943385326401E-2</v>
      </c>
      <c r="W18" s="167">
        <f t="shared" si="7"/>
        <v>0</v>
      </c>
      <c r="X18" s="76">
        <f>分析係数表!E21</f>
        <v>4.2345465049104566E-2</v>
      </c>
      <c r="Y18" s="166">
        <f t="shared" si="8"/>
        <v>0</v>
      </c>
    </row>
    <row r="19" spans="1:25" x14ac:dyDescent="0.2">
      <c r="A19" s="6" t="s">
        <v>7</v>
      </c>
      <c r="B19" s="5" t="s">
        <v>269</v>
      </c>
      <c r="C19" s="90"/>
      <c r="D19" s="107">
        <f>投入係数表!AO19</f>
        <v>0</v>
      </c>
      <c r="E19" s="110">
        <f t="shared" si="9"/>
        <v>0</v>
      </c>
      <c r="F19" s="85">
        <f>分析係数表!C22</f>
        <v>0.18558159091777837</v>
      </c>
      <c r="G19" s="110">
        <f t="shared" si="0"/>
        <v>0</v>
      </c>
      <c r="H19" s="110">
        <v>6.4142103492442013E-3</v>
      </c>
      <c r="I19" s="110">
        <f t="shared" si="1"/>
        <v>6.4142103492442013E-3</v>
      </c>
      <c r="J19" s="85">
        <f>分析係数表!G22</f>
        <v>0.19466002478672587</v>
      </c>
      <c r="K19" s="111">
        <f t="shared" si="2"/>
        <v>1.2485903455711498E-3</v>
      </c>
      <c r="L19" s="79"/>
      <c r="M19" s="80"/>
      <c r="N19" s="81">
        <f>分析係数表!H22</f>
        <v>4.1466418421041717E-5</v>
      </c>
      <c r="O19" s="82">
        <f t="shared" si="3"/>
        <v>3.3534444603361706E-4</v>
      </c>
      <c r="P19" s="76">
        <f>分析係数表!C22</f>
        <v>0.18558159091777837</v>
      </c>
      <c r="Q19" s="82">
        <f t="shared" si="4"/>
        <v>6.2233755800359728E-5</v>
      </c>
      <c r="R19" s="83">
        <v>5.6783606142326725E-4</v>
      </c>
      <c r="S19" s="84">
        <f t="shared" si="5"/>
        <v>6.9820464106674683E-3</v>
      </c>
      <c r="T19" s="85">
        <f>分析係数表!F22</f>
        <v>0.41305594660826944</v>
      </c>
      <c r="U19" s="86">
        <f t="shared" si="6"/>
        <v>2.8839757894211209E-3</v>
      </c>
      <c r="V19" s="87">
        <f>分析係数表!D22</f>
        <v>3.1055601679721812E-2</v>
      </c>
      <c r="W19" s="167">
        <f t="shared" si="7"/>
        <v>0</v>
      </c>
      <c r="X19" s="76">
        <f>分析係数表!E22</f>
        <v>3.3855138031581015E-2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0.21585006253480496</v>
      </c>
      <c r="K20" s="111">
        <f t="shared" si="2"/>
        <v>0</v>
      </c>
      <c r="L20" s="79"/>
      <c r="M20" s="80"/>
      <c r="N20" s="81">
        <f>分析係数表!H23</f>
        <v>2.487985105262503E-5</v>
      </c>
      <c r="O20" s="82">
        <f t="shared" si="3"/>
        <v>2.0120666762017025E-4</v>
      </c>
      <c r="P20" s="76">
        <f>分析係数表!C23</f>
        <v>0</v>
      </c>
      <c r="Q20" s="82">
        <f t="shared" si="4"/>
        <v>0</v>
      </c>
      <c r="R20" s="83">
        <v>0</v>
      </c>
      <c r="S20" s="84">
        <f t="shared" si="5"/>
        <v>0</v>
      </c>
      <c r="T20" s="85">
        <f>分析係数表!F23</f>
        <v>0.4411214270716366</v>
      </c>
      <c r="U20" s="86">
        <f t="shared" si="6"/>
        <v>0</v>
      </c>
      <c r="V20" s="87">
        <f>分析係数表!D23</f>
        <v>2.1453546225545239E-3</v>
      </c>
      <c r="W20" s="167">
        <f t="shared" si="7"/>
        <v>0</v>
      </c>
      <c r="X20" s="76">
        <f>分析係数表!E23</f>
        <v>1.9627712504222241E-3</v>
      </c>
      <c r="Y20" s="166">
        <f t="shared" si="8"/>
        <v>0</v>
      </c>
    </row>
    <row r="21" spans="1:25" x14ac:dyDescent="0.2">
      <c r="A21" s="6" t="s">
        <v>9</v>
      </c>
      <c r="B21" s="5" t="s">
        <v>271</v>
      </c>
      <c r="C21" s="90"/>
      <c r="D21" s="107">
        <f>投入係数表!AO21</f>
        <v>5.7598582188746125E-3</v>
      </c>
      <c r="E21" s="110">
        <f t="shared" si="9"/>
        <v>0.57598582188746128</v>
      </c>
      <c r="F21" s="85">
        <f>分析係数表!C24</f>
        <v>0.34092150792205422</v>
      </c>
      <c r="G21" s="110">
        <f t="shared" si="0"/>
        <v>0.19636595493959705</v>
      </c>
      <c r="H21" s="110">
        <v>0.22931569332263965</v>
      </c>
      <c r="I21" s="110">
        <f t="shared" si="1"/>
        <v>0.22931569332263965</v>
      </c>
      <c r="J21" s="85">
        <f>分析係数表!G24</f>
        <v>0.20813165537270087</v>
      </c>
      <c r="K21" s="111">
        <f t="shared" si="2"/>
        <v>4.7727854854179595E-2</v>
      </c>
      <c r="L21" s="79"/>
      <c r="M21" s="80"/>
      <c r="N21" s="81">
        <f>分析係数表!H24</f>
        <v>3.0270485447360455E-4</v>
      </c>
      <c r="O21" s="82">
        <f t="shared" si="3"/>
        <v>2.4480144560454047E-3</v>
      </c>
      <c r="P21" s="76">
        <f>分析係数表!C24</f>
        <v>0.34092150792205422</v>
      </c>
      <c r="Q21" s="82">
        <f t="shared" si="4"/>
        <v>8.3458077976998667E-4</v>
      </c>
      <c r="R21" s="83">
        <v>2.8404871419927306E-3</v>
      </c>
      <c r="S21" s="84">
        <f t="shared" si="5"/>
        <v>0.23215618046463238</v>
      </c>
      <c r="T21" s="85">
        <f>分析係数表!F24</f>
        <v>0.39206195546950628</v>
      </c>
      <c r="U21" s="86">
        <f t="shared" si="6"/>
        <v>9.1019606087295368E-2</v>
      </c>
      <c r="V21" s="87">
        <f>分析係数表!D24</f>
        <v>1.5811552113585026E-2</v>
      </c>
      <c r="W21" s="167">
        <f t="shared" si="7"/>
        <v>0</v>
      </c>
      <c r="X21" s="76">
        <f>分析係数表!E24</f>
        <v>1.5166182639561149E-2</v>
      </c>
      <c r="Y21" s="166">
        <f t="shared" si="8"/>
        <v>0</v>
      </c>
    </row>
    <row r="22" spans="1:25" x14ac:dyDescent="0.2">
      <c r="A22" s="6" t="s">
        <v>10</v>
      </c>
      <c r="B22" s="5" t="s">
        <v>272</v>
      </c>
      <c r="C22" s="90"/>
      <c r="D22" s="107">
        <f>投入係数表!AO22</f>
        <v>8.4182543198936637E-3</v>
      </c>
      <c r="E22" s="110">
        <f t="shared" si="9"/>
        <v>0.84182543198936632</v>
      </c>
      <c r="F22" s="85">
        <f>分析係数表!C25</f>
        <v>1.146867511126326E-2</v>
      </c>
      <c r="G22" s="110">
        <f t="shared" si="0"/>
        <v>9.6546223798848873E-3</v>
      </c>
      <c r="H22" s="110">
        <v>1.0901460048111735E-2</v>
      </c>
      <c r="I22" s="110">
        <f t="shared" si="1"/>
        <v>1.0901460048111735E-2</v>
      </c>
      <c r="J22" s="85">
        <f>分析係数表!G25</f>
        <v>0.19668246445497631</v>
      </c>
      <c r="K22" s="111">
        <f t="shared" si="2"/>
        <v>2.1441260284200806E-3</v>
      </c>
      <c r="L22" s="79"/>
      <c r="M22" s="80"/>
      <c r="N22" s="81">
        <f>分析係数表!H25</f>
        <v>4.6442388631566723E-4</v>
      </c>
      <c r="O22" s="82">
        <f t="shared" si="3"/>
        <v>3.755857795576511E-3</v>
      </c>
      <c r="P22" s="76">
        <f>分析係数表!C25</f>
        <v>1.146867511126326E-2</v>
      </c>
      <c r="Q22" s="82">
        <f t="shared" si="4"/>
        <v>4.3074712821572427E-5</v>
      </c>
      <c r="R22" s="83">
        <v>1.0249791657858451E-4</v>
      </c>
      <c r="S22" s="84">
        <f t="shared" si="5"/>
        <v>1.1003957964690319E-2</v>
      </c>
      <c r="T22" s="85">
        <f>分析係数表!F25</f>
        <v>0.34834123222748814</v>
      </c>
      <c r="U22" s="86">
        <f t="shared" si="6"/>
        <v>3.8331322767997081E-3</v>
      </c>
      <c r="V22" s="87">
        <f>分析係数表!D25</f>
        <v>9.4786729857819912E-3</v>
      </c>
      <c r="W22" s="167">
        <f t="shared" si="7"/>
        <v>0</v>
      </c>
      <c r="X22" s="76">
        <f>分析係数表!E25</f>
        <v>8.2938388625592423E-3</v>
      </c>
      <c r="Y22" s="166">
        <f t="shared" si="8"/>
        <v>0</v>
      </c>
    </row>
    <row r="23" spans="1:25" x14ac:dyDescent="0.2">
      <c r="A23" s="6" t="s">
        <v>11</v>
      </c>
      <c r="B23" s="5" t="s">
        <v>35</v>
      </c>
      <c r="C23" s="90"/>
      <c r="D23" s="107">
        <f>投入係数表!AO23</f>
        <v>8.8613203367301726E-4</v>
      </c>
      <c r="E23" s="110">
        <f t="shared" si="9"/>
        <v>8.8613203367301732E-2</v>
      </c>
      <c r="F23" s="85">
        <f>分析係数表!C26</f>
        <v>9.1946569835300251E-2</v>
      </c>
      <c r="G23" s="110">
        <f t="shared" si="0"/>
        <v>8.1476800917412717E-3</v>
      </c>
      <c r="H23" s="110">
        <v>1.3784420465472635E-2</v>
      </c>
      <c r="I23" s="110">
        <f t="shared" si="1"/>
        <v>1.3784420465472635E-2</v>
      </c>
      <c r="J23" s="85">
        <f>分析係数表!G26</f>
        <v>0.19627813403747013</v>
      </c>
      <c r="K23" s="111">
        <f t="shared" si="2"/>
        <v>2.7055803277508841E-3</v>
      </c>
      <c r="L23" s="79"/>
      <c r="M23" s="80"/>
      <c r="N23" s="81">
        <f>分析係数表!H26</f>
        <v>9.5289829531553863E-3</v>
      </c>
      <c r="O23" s="82">
        <f t="shared" si="3"/>
        <v>7.7062153698525204E-2</v>
      </c>
      <c r="P23" s="76">
        <f>分析係数表!C26</f>
        <v>9.1946569835300251E-2</v>
      </c>
      <c r="Q23" s="82">
        <f t="shared" si="4"/>
        <v>7.0856006967000892E-3</v>
      </c>
      <c r="R23" s="83">
        <v>7.3965411355060399E-3</v>
      </c>
      <c r="S23" s="84">
        <f t="shared" si="5"/>
        <v>2.1180961600978675E-2</v>
      </c>
      <c r="T23" s="85">
        <f>分析係数表!F26</f>
        <v>0.33471645919778698</v>
      </c>
      <c r="U23" s="86">
        <f t="shared" si="6"/>
        <v>7.089616469483871E-3</v>
      </c>
      <c r="V23" s="87">
        <f>分析係数表!D26</f>
        <v>6.9910725512385266E-2</v>
      </c>
      <c r="W23" s="167">
        <f t="shared" si="7"/>
        <v>0</v>
      </c>
      <c r="X23" s="76">
        <f>分析係数表!E26</f>
        <v>7.6323399974852255E-2</v>
      </c>
      <c r="Y23" s="166">
        <f t="shared" si="8"/>
        <v>0</v>
      </c>
    </row>
    <row r="24" spans="1:25" x14ac:dyDescent="0.2">
      <c r="A24" s="6" t="s">
        <v>12</v>
      </c>
      <c r="B24" s="5" t="s">
        <v>366</v>
      </c>
      <c r="C24" s="90"/>
      <c r="D24" s="107">
        <f>投入係数表!AO24</f>
        <v>0</v>
      </c>
      <c r="E24" s="110">
        <f t="shared" si="9"/>
        <v>0</v>
      </c>
      <c r="F24" s="85">
        <f>分析係数表!C27</f>
        <v>2.4623475974181241E-2</v>
      </c>
      <c r="G24" s="110">
        <f t="shared" si="0"/>
        <v>0</v>
      </c>
      <c r="H24" s="110">
        <v>9.133930962640386E-4</v>
      </c>
      <c r="I24" s="110">
        <f t="shared" si="1"/>
        <v>9.133930962640386E-4</v>
      </c>
      <c r="J24" s="85">
        <f>分析係数表!G27</f>
        <v>0.16949152542372881</v>
      </c>
      <c r="K24" s="111">
        <f t="shared" si="2"/>
        <v>1.5481238919729467E-4</v>
      </c>
      <c r="L24" s="79"/>
      <c r="M24" s="80"/>
      <c r="N24" s="81">
        <f>分析係数表!H27</f>
        <v>1.0092926243681554E-2</v>
      </c>
      <c r="O24" s="82">
        <f t="shared" si="3"/>
        <v>8.1622838164582392E-2</v>
      </c>
      <c r="P24" s="76">
        <f>分析係数表!C27</f>
        <v>2.4623475974181241E-2</v>
      </c>
      <c r="Q24" s="82">
        <f t="shared" si="4"/>
        <v>2.0098379944900784E-3</v>
      </c>
      <c r="R24" s="83">
        <v>2.0307629606560753E-3</v>
      </c>
      <c r="S24" s="84">
        <f t="shared" si="5"/>
        <v>2.9441560569201139E-3</v>
      </c>
      <c r="T24" s="85">
        <f>分析係数表!F27</f>
        <v>0.31826741996233521</v>
      </c>
      <c r="U24" s="86">
        <f t="shared" si="6"/>
        <v>9.3702895220244679E-4</v>
      </c>
      <c r="V24" s="87">
        <f>分析係数表!D27</f>
        <v>0</v>
      </c>
      <c r="W24" s="167">
        <f t="shared" si="7"/>
        <v>0</v>
      </c>
      <c r="X24" s="76">
        <f>分析係数表!E27</f>
        <v>0</v>
      </c>
      <c r="Y24" s="166">
        <f t="shared" si="8"/>
        <v>0</v>
      </c>
    </row>
    <row r="25" spans="1:25" x14ac:dyDescent="0.2">
      <c r="A25" s="6" t="s">
        <v>13</v>
      </c>
      <c r="B25" s="5" t="s">
        <v>192</v>
      </c>
      <c r="C25" s="90"/>
      <c r="D25" s="107">
        <f>投入係数表!AO25</f>
        <v>0</v>
      </c>
      <c r="E25" s="110">
        <f t="shared" si="9"/>
        <v>0</v>
      </c>
      <c r="F25" s="85">
        <f>分析係数表!C28</f>
        <v>0.10144304574762053</v>
      </c>
      <c r="G25" s="110">
        <f t="shared" si="0"/>
        <v>0</v>
      </c>
      <c r="H25" s="110">
        <v>1.7788259736067662E-2</v>
      </c>
      <c r="I25" s="110">
        <f t="shared" si="1"/>
        <v>1.7788259736067662E-2</v>
      </c>
      <c r="J25" s="85">
        <f>分析係数表!G28</f>
        <v>0.12483493265252223</v>
      </c>
      <c r="K25" s="111">
        <f t="shared" si="2"/>
        <v>2.2205962061575793E-3</v>
      </c>
      <c r="L25" s="79"/>
      <c r="M25" s="80"/>
      <c r="N25" s="81">
        <f>分析係数表!H28</f>
        <v>1.8805020753942421E-2</v>
      </c>
      <c r="O25" s="82">
        <f t="shared" si="3"/>
        <v>0.15207870627624537</v>
      </c>
      <c r="P25" s="76">
        <f>分析係数表!C28</f>
        <v>0.10144304574762053</v>
      </c>
      <c r="Q25" s="82">
        <f t="shared" si="4"/>
        <v>1.5427327158020105E-2</v>
      </c>
      <c r="R25" s="83">
        <v>1.67883484303155E-2</v>
      </c>
      <c r="S25" s="84">
        <f t="shared" si="5"/>
        <v>3.4576608166383166E-2</v>
      </c>
      <c r="T25" s="85">
        <f>分析係数表!F28</f>
        <v>0.21348710273791707</v>
      </c>
      <c r="U25" s="86">
        <f t="shared" si="6"/>
        <v>7.3816598999453453E-3</v>
      </c>
      <c r="V25" s="87">
        <f>分析係数表!D28</f>
        <v>3.8647768289462099E-2</v>
      </c>
      <c r="W25" s="167">
        <f t="shared" si="7"/>
        <v>0</v>
      </c>
      <c r="X25" s="76">
        <f>分析係数表!E28</f>
        <v>3.9440091557355401E-2</v>
      </c>
      <c r="Y25" s="166">
        <f t="shared" si="8"/>
        <v>0</v>
      </c>
    </row>
    <row r="26" spans="1:25" x14ac:dyDescent="0.2">
      <c r="A26" s="6" t="s">
        <v>14</v>
      </c>
      <c r="B26" s="5" t="s">
        <v>50</v>
      </c>
      <c r="C26" s="90"/>
      <c r="D26" s="107">
        <f>投入係数表!AO26</f>
        <v>3.6331413380593709E-2</v>
      </c>
      <c r="E26" s="110">
        <f t="shared" si="9"/>
        <v>3.6331413380593709</v>
      </c>
      <c r="F26" s="85">
        <f>分析係数表!C29</f>
        <v>0.10401376146788988</v>
      </c>
      <c r="G26" s="110">
        <f t="shared" si="0"/>
        <v>0.37789669651603763</v>
      </c>
      <c r="H26" s="110">
        <v>0.41187767979580681</v>
      </c>
      <c r="I26" s="110">
        <f t="shared" si="1"/>
        <v>0.41187767979580681</v>
      </c>
      <c r="J26" s="85">
        <f>分析係数表!G29</f>
        <v>0.26193840067815766</v>
      </c>
      <c r="K26" s="111">
        <f t="shared" si="2"/>
        <v>0.10788658072074396</v>
      </c>
      <c r="L26" s="79"/>
      <c r="M26" s="80"/>
      <c r="N26" s="81">
        <f>分析係数表!H29</f>
        <v>9.1640784710502205E-3</v>
      </c>
      <c r="O26" s="82">
        <f t="shared" si="3"/>
        <v>7.4111122573429375E-2</v>
      </c>
      <c r="P26" s="76">
        <f>分析係数表!C29</f>
        <v>0.10401376146788988</v>
      </c>
      <c r="Q26" s="82">
        <f t="shared" si="4"/>
        <v>7.708576625470232E-3</v>
      </c>
      <c r="R26" s="83">
        <v>1.0695135510512521E-2</v>
      </c>
      <c r="S26" s="84">
        <f t="shared" si="5"/>
        <v>0.42257281530631935</v>
      </c>
      <c r="T26" s="85">
        <f>分析係数表!F29</f>
        <v>0.46764622774795139</v>
      </c>
      <c r="U26" s="86">
        <f t="shared" si="6"/>
        <v>0.19761458302683202</v>
      </c>
      <c r="V26" s="87">
        <f>分析係数表!D29</f>
        <v>9.155128567391918E-2</v>
      </c>
      <c r="W26" s="167">
        <f t="shared" si="7"/>
        <v>0</v>
      </c>
      <c r="X26" s="76">
        <f>分析係数表!E29</f>
        <v>6.8946029951963833E-2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0.23230917222498557</v>
      </c>
      <c r="I27" s="110">
        <f t="shared" si="1"/>
        <v>0.23230917222498557</v>
      </c>
      <c r="J27" s="85">
        <f>分析係数表!G30</f>
        <v>0.34450655250415957</v>
      </c>
      <c r="K27" s="111">
        <f t="shared" si="2"/>
        <v>8.0032032038324832E-2</v>
      </c>
      <c r="L27" s="79"/>
      <c r="M27" s="80"/>
      <c r="N27" s="81">
        <f>分析係数表!H30</f>
        <v>0</v>
      </c>
      <c r="O27" s="82">
        <f t="shared" si="3"/>
        <v>0</v>
      </c>
      <c r="P27" s="76">
        <f>分析係数表!C30</f>
        <v>1</v>
      </c>
      <c r="Q27" s="82">
        <f t="shared" si="4"/>
        <v>0</v>
      </c>
      <c r="R27" s="83">
        <v>3.057899776481194E-2</v>
      </c>
      <c r="S27" s="84">
        <f t="shared" si="5"/>
        <v>0.26288816998979753</v>
      </c>
      <c r="T27" s="85">
        <f>分析係数表!F30</f>
        <v>0.44048531528668372</v>
      </c>
      <c r="U27" s="86">
        <f t="shared" si="6"/>
        <v>0.11579837844309526</v>
      </c>
      <c r="V27" s="87">
        <f>分析係数表!D30</f>
        <v>7.9190891925744522E-2</v>
      </c>
      <c r="W27" s="167">
        <f t="shared" si="7"/>
        <v>0</v>
      </c>
      <c r="X27" s="76">
        <f>分析係数表!E30</f>
        <v>6.0327905628984317E-2</v>
      </c>
      <c r="Y27" s="166">
        <f t="shared" si="8"/>
        <v>0</v>
      </c>
    </row>
    <row r="28" spans="1:25" x14ac:dyDescent="0.2">
      <c r="A28" s="6" t="s">
        <v>16</v>
      </c>
      <c r="B28" s="5" t="s">
        <v>193</v>
      </c>
      <c r="C28" s="90"/>
      <c r="D28" s="107">
        <f>投入係数表!AO28</f>
        <v>3.544528134692069E-3</v>
      </c>
      <c r="E28" s="110">
        <f t="shared" si="9"/>
        <v>0.35445281346920693</v>
      </c>
      <c r="F28" s="85">
        <f>分析係数表!C31</f>
        <v>0.93997640825324391</v>
      </c>
      <c r="G28" s="110">
        <f t="shared" si="0"/>
        <v>0.33317728250004214</v>
      </c>
      <c r="H28" s="110">
        <v>0.97626470809151977</v>
      </c>
      <c r="I28" s="110">
        <f t="shared" si="1"/>
        <v>0.97626470809151977</v>
      </c>
      <c r="J28" s="85">
        <f>分析係数表!G31</f>
        <v>7.0890110114609078E-2</v>
      </c>
      <c r="K28" s="111">
        <f t="shared" si="2"/>
        <v>6.9207512657614531E-2</v>
      </c>
      <c r="L28" s="79"/>
      <c r="M28" s="80"/>
      <c r="N28" s="81">
        <f>分析係数表!H31</f>
        <v>0.11755729622365327</v>
      </c>
      <c r="O28" s="82">
        <f t="shared" si="3"/>
        <v>0.95070150450530433</v>
      </c>
      <c r="P28" s="76">
        <f>分析係数表!C31</f>
        <v>0.93997640825324391</v>
      </c>
      <c r="Q28" s="82">
        <f t="shared" si="4"/>
        <v>0.89363698552585114</v>
      </c>
      <c r="R28" s="83">
        <v>1.0305952567694423</v>
      </c>
      <c r="S28" s="84">
        <f t="shared" si="5"/>
        <v>2.0068599648609622</v>
      </c>
      <c r="T28" s="85">
        <f>分析係数表!F31</f>
        <v>0.34466485525751295</v>
      </c>
      <c r="U28" s="86">
        <f t="shared" si="6"/>
        <v>0.69169409931090109</v>
      </c>
      <c r="V28" s="87">
        <f>分析係数表!D31</f>
        <v>3.2074199677215062E-3</v>
      </c>
      <c r="W28" s="167">
        <f t="shared" si="7"/>
        <v>0</v>
      </c>
      <c r="X28" s="76">
        <f>分析係数表!E31</f>
        <v>2.7988314368015692E-3</v>
      </c>
      <c r="Y28" s="166">
        <f t="shared" si="8"/>
        <v>0</v>
      </c>
    </row>
    <row r="29" spans="1:25" x14ac:dyDescent="0.2">
      <c r="A29" s="6" t="s">
        <v>17</v>
      </c>
      <c r="B29" s="5" t="s">
        <v>273</v>
      </c>
      <c r="C29" s="90"/>
      <c r="D29" s="107">
        <f>投入係数表!AO29</f>
        <v>8.8613203367301726E-4</v>
      </c>
      <c r="E29" s="110">
        <f t="shared" si="9"/>
        <v>8.8613203367301732E-2</v>
      </c>
      <c r="F29" s="85">
        <f>分析係数表!C32</f>
        <v>1</v>
      </c>
      <c r="G29" s="110">
        <f t="shared" si="0"/>
        <v>8.8613203367301732E-2</v>
      </c>
      <c r="H29" s="110">
        <v>0.21594516332176644</v>
      </c>
      <c r="I29" s="110">
        <f t="shared" si="1"/>
        <v>0.21594516332176644</v>
      </c>
      <c r="J29" s="85">
        <f>分析係数表!G32</f>
        <v>0.14022787028921999</v>
      </c>
      <c r="K29" s="111">
        <f t="shared" si="2"/>
        <v>3.028153035186909E-2</v>
      </c>
      <c r="L29" s="79"/>
      <c r="M29" s="80"/>
      <c r="N29" s="81">
        <f>分析係数表!H32</f>
        <v>5.7721254442090076E-3</v>
      </c>
      <c r="O29" s="82">
        <f t="shared" si="3"/>
        <v>4.6679946887879499E-2</v>
      </c>
      <c r="P29" s="76">
        <f>分析係数表!C32</f>
        <v>1</v>
      </c>
      <c r="Q29" s="82">
        <f t="shared" si="4"/>
        <v>4.6679946887879499E-2</v>
      </c>
      <c r="R29" s="83">
        <v>6.1050256267332424E-2</v>
      </c>
      <c r="S29" s="84">
        <f t="shared" si="5"/>
        <v>0.27699541958909885</v>
      </c>
      <c r="T29" s="85">
        <f>分析係数表!F32</f>
        <v>0.48261758691206547</v>
      </c>
      <c r="U29" s="86">
        <f t="shared" si="6"/>
        <v>0.13368286098778595</v>
      </c>
      <c r="V29" s="87">
        <f>分析係数表!D32</f>
        <v>3.4764826175869123E-2</v>
      </c>
      <c r="W29" s="167">
        <f t="shared" si="7"/>
        <v>0</v>
      </c>
      <c r="X29" s="76">
        <f>分析係数表!E32</f>
        <v>5.2293309962021618E-2</v>
      </c>
      <c r="Y29" s="166">
        <f t="shared" si="8"/>
        <v>0</v>
      </c>
    </row>
    <row r="30" spans="1:25" x14ac:dyDescent="0.2">
      <c r="A30" s="6" t="s">
        <v>18</v>
      </c>
      <c r="B30" s="5" t="s">
        <v>274</v>
      </c>
      <c r="C30" s="90"/>
      <c r="D30" s="107">
        <f>投入係数表!AO30</f>
        <v>1.1076650420912717E-2</v>
      </c>
      <c r="E30" s="110">
        <f t="shared" si="9"/>
        <v>1.1076650420912717</v>
      </c>
      <c r="F30" s="85">
        <f>分析係数表!C33</f>
        <v>0.67109402306885713</v>
      </c>
      <c r="G30" s="110">
        <f t="shared" si="0"/>
        <v>0.74334738930976652</v>
      </c>
      <c r="H30" s="110">
        <v>1.1143386652656069</v>
      </c>
      <c r="I30" s="110">
        <f t="shared" si="1"/>
        <v>1.1143386652656069</v>
      </c>
      <c r="J30" s="85">
        <f>分析係数表!G33</f>
        <v>0.50883575883575882</v>
      </c>
      <c r="K30" s="111">
        <f t="shared" si="2"/>
        <v>0.56701536034045175</v>
      </c>
      <c r="L30" s="79"/>
      <c r="M30" s="80"/>
      <c r="N30" s="81">
        <f>分析係数表!H33</f>
        <v>8.6664814499977198E-4</v>
      </c>
      <c r="O30" s="82">
        <f t="shared" si="3"/>
        <v>7.0086989221025972E-3</v>
      </c>
      <c r="P30" s="76">
        <f>分析係数表!C33</f>
        <v>0.67109402306885713</v>
      </c>
      <c r="Q30" s="82">
        <f t="shared" si="4"/>
        <v>4.7034959561121949E-3</v>
      </c>
      <c r="R30" s="83">
        <v>2.0364193682844953E-2</v>
      </c>
      <c r="S30" s="84">
        <f t="shared" si="5"/>
        <v>1.1347028589484518</v>
      </c>
      <c r="T30" s="85">
        <f>分析係数表!F33</f>
        <v>0.64656964656964655</v>
      </c>
      <c r="U30" s="86">
        <f t="shared" si="6"/>
        <v>0.73366442647186803</v>
      </c>
      <c r="V30" s="87">
        <f>分析係数表!D33</f>
        <v>0.19906444906444906</v>
      </c>
      <c r="W30" s="167">
        <f t="shared" si="7"/>
        <v>0</v>
      </c>
      <c r="X30" s="76">
        <f>分析係数表!E33</f>
        <v>0.18035343035343035</v>
      </c>
      <c r="Y30" s="166">
        <f t="shared" si="8"/>
        <v>0</v>
      </c>
    </row>
    <row r="31" spans="1:25" x14ac:dyDescent="0.2">
      <c r="A31" s="6" t="s">
        <v>19</v>
      </c>
      <c r="B31" s="5" t="s">
        <v>275</v>
      </c>
      <c r="C31" s="90"/>
      <c r="D31" s="107">
        <f>投入係数表!AO31</f>
        <v>6.2029242357111207E-2</v>
      </c>
      <c r="E31" s="110">
        <f t="shared" si="9"/>
        <v>6.2029242357111203</v>
      </c>
      <c r="F31" s="85">
        <f>分析係数表!C34</f>
        <v>0.15699510206111233</v>
      </c>
      <c r="G31" s="110">
        <f t="shared" si="0"/>
        <v>0.97382872346281457</v>
      </c>
      <c r="H31" s="110">
        <v>1.0791797667015808</v>
      </c>
      <c r="I31" s="110">
        <f t="shared" si="1"/>
        <v>1.0791797667015808</v>
      </c>
      <c r="J31" s="85">
        <f>分析係数表!G34</f>
        <v>0.42474206923151092</v>
      </c>
      <c r="K31" s="111">
        <f t="shared" si="2"/>
        <v>0.45837304718160865</v>
      </c>
      <c r="L31" s="79"/>
      <c r="M31" s="80"/>
      <c r="N31" s="81">
        <f>分析係数表!H34</f>
        <v>0.14441094879311989</v>
      </c>
      <c r="O31" s="82">
        <f t="shared" si="3"/>
        <v>1.1678705677566747</v>
      </c>
      <c r="P31" s="76">
        <f>分析係数表!C34</f>
        <v>0.15699510206111233</v>
      </c>
      <c r="Q31" s="82">
        <f t="shared" si="4"/>
        <v>0.18334995897912837</v>
      </c>
      <c r="R31" s="83">
        <v>0.19918810595779812</v>
      </c>
      <c r="S31" s="84">
        <f t="shared" si="5"/>
        <v>1.2783678726593788</v>
      </c>
      <c r="T31" s="85">
        <f>分析係数表!F34</f>
        <v>0.69954681322919676</v>
      </c>
      <c r="U31" s="86">
        <f t="shared" si="6"/>
        <v>0.89427817145345601</v>
      </c>
      <c r="V31" s="87">
        <f>分析係数表!D34</f>
        <v>0.29129302863754702</v>
      </c>
      <c r="W31" s="167">
        <f t="shared" si="7"/>
        <v>0</v>
      </c>
      <c r="X31" s="76">
        <f>分析係数表!E34</f>
        <v>0.21111753929225727</v>
      </c>
      <c r="Y31" s="166">
        <f t="shared" si="8"/>
        <v>0</v>
      </c>
    </row>
    <row r="32" spans="1:25" x14ac:dyDescent="0.2">
      <c r="A32" s="6" t="s">
        <v>20</v>
      </c>
      <c r="B32" s="5" t="s">
        <v>37</v>
      </c>
      <c r="C32" s="90"/>
      <c r="D32" s="107">
        <f>投入係数表!AO32</f>
        <v>2.215330084182543E-3</v>
      </c>
      <c r="E32" s="110">
        <f t="shared" si="9"/>
        <v>0.2215330084182543</v>
      </c>
      <c r="F32" s="85">
        <f>分析係数表!C35</f>
        <v>0.39629748357108507</v>
      </c>
      <c r="G32" s="110">
        <f t="shared" si="0"/>
        <v>8.779297376408618E-2</v>
      </c>
      <c r="H32" s="110">
        <v>0.38835878336374646</v>
      </c>
      <c r="I32" s="110">
        <f t="shared" si="1"/>
        <v>0.38835878336374646</v>
      </c>
      <c r="J32" s="85">
        <f>分析係数表!G35</f>
        <v>0.3138388625592417</v>
      </c>
      <c r="K32" s="111">
        <f t="shared" si="2"/>
        <v>0.12188207883576915</v>
      </c>
      <c r="L32" s="79"/>
      <c r="M32" s="80"/>
      <c r="N32" s="81">
        <f>分析係数表!H35</f>
        <v>5.4188315592617317E-2</v>
      </c>
      <c r="O32" s="82">
        <f t="shared" si="3"/>
        <v>0.43822812207673079</v>
      </c>
      <c r="P32" s="76">
        <f>分析係数表!C35</f>
        <v>0.39629748357108507</v>
      </c>
      <c r="Q32" s="82">
        <f t="shared" si="4"/>
        <v>0.17366870200909068</v>
      </c>
      <c r="R32" s="83">
        <v>0.22951867370985174</v>
      </c>
      <c r="S32" s="84">
        <f t="shared" si="5"/>
        <v>0.6178774570735982</v>
      </c>
      <c r="T32" s="85">
        <f>分析係数表!F35</f>
        <v>0.64417061611374404</v>
      </c>
      <c r="U32" s="86">
        <f t="shared" si="6"/>
        <v>0.39801850220589319</v>
      </c>
      <c r="V32" s="87">
        <f>分析係数表!D35</f>
        <v>5.7914691943127962E-2</v>
      </c>
      <c r="W32" s="167">
        <f t="shared" si="7"/>
        <v>0</v>
      </c>
      <c r="X32" s="76">
        <f>分析係数表!E35</f>
        <v>5.251184834123223E-2</v>
      </c>
      <c r="Y32" s="166">
        <f t="shared" si="8"/>
        <v>0</v>
      </c>
    </row>
    <row r="33" spans="1:25" x14ac:dyDescent="0.2">
      <c r="A33" s="6" t="s">
        <v>21</v>
      </c>
      <c r="B33" s="5" t="s">
        <v>38</v>
      </c>
      <c r="C33" s="90"/>
      <c r="D33" s="107">
        <f>投入係数表!AO33</f>
        <v>2.3925564909171467E-2</v>
      </c>
      <c r="E33" s="110">
        <f t="shared" si="9"/>
        <v>2.3925564909171468</v>
      </c>
      <c r="F33" s="85">
        <f>分析係数表!C36</f>
        <v>0.84710123832769779</v>
      </c>
      <c r="G33" s="110">
        <f t="shared" si="0"/>
        <v>2.0267375662248863</v>
      </c>
      <c r="H33" s="110">
        <v>2.1962682443102359</v>
      </c>
      <c r="I33" s="110">
        <f t="shared" si="1"/>
        <v>2.1962682443102359</v>
      </c>
      <c r="J33" s="85">
        <f>分析係数表!G36</f>
        <v>4.8807645912591631E-2</v>
      </c>
      <c r="K33" s="111">
        <f t="shared" si="2"/>
        <v>0.10719468279736329</v>
      </c>
      <c r="L33" s="79"/>
      <c r="M33" s="80"/>
      <c r="N33" s="81">
        <f>分析係数表!H36</f>
        <v>0.16462168113153564</v>
      </c>
      <c r="O33" s="82">
        <f t="shared" si="3"/>
        <v>1.33131745075346</v>
      </c>
      <c r="P33" s="76">
        <f>分析係数表!C36</f>
        <v>0.84710123832769779</v>
      </c>
      <c r="Q33" s="82">
        <f t="shared" si="4"/>
        <v>1.1277606611405298</v>
      </c>
      <c r="R33" s="83">
        <v>1.1706848783384576</v>
      </c>
      <c r="S33" s="84">
        <f t="shared" si="5"/>
        <v>3.3669531226486935</v>
      </c>
      <c r="T33" s="85">
        <f>分析係数表!F36</f>
        <v>0.84954068850329401</v>
      </c>
      <c r="U33" s="86">
        <f t="shared" si="6"/>
        <v>2.8603636739732869</v>
      </c>
      <c r="V33" s="87">
        <f>分析係数表!D36</f>
        <v>1.1366799665955276E-2</v>
      </c>
      <c r="W33" s="167">
        <f t="shared" si="7"/>
        <v>0</v>
      </c>
      <c r="X33" s="76">
        <f>分析係数表!E36</f>
        <v>4.8482880207850049E-3</v>
      </c>
      <c r="Y33" s="166">
        <f t="shared" si="8"/>
        <v>0</v>
      </c>
    </row>
    <row r="34" spans="1:25" x14ac:dyDescent="0.2">
      <c r="A34" s="6" t="s">
        <v>22</v>
      </c>
      <c r="B34" s="5" t="s">
        <v>378</v>
      </c>
      <c r="C34" s="90"/>
      <c r="D34" s="107">
        <f>投入係数表!AO34</f>
        <v>7.5764288879042976E-2</v>
      </c>
      <c r="E34" s="110">
        <f t="shared" si="9"/>
        <v>7.5764288879042976</v>
      </c>
      <c r="F34" s="85">
        <f>分析係数表!C37</f>
        <v>0.28253997483350213</v>
      </c>
      <c r="G34" s="110">
        <f t="shared" si="0"/>
        <v>2.1406440273162985</v>
      </c>
      <c r="H34" s="110">
        <v>2.3984027233391374</v>
      </c>
      <c r="I34" s="110">
        <f t="shared" si="1"/>
        <v>2.3984027233391374</v>
      </c>
      <c r="J34" s="85">
        <f>分析係数表!G37</f>
        <v>0.45113451763349577</v>
      </c>
      <c r="K34" s="111">
        <f t="shared" si="2"/>
        <v>1.0820022556844644</v>
      </c>
      <c r="L34" s="79"/>
      <c r="M34" s="80"/>
      <c r="N34" s="81">
        <f>分析係数表!H37</f>
        <v>4.3875617331304247E-2</v>
      </c>
      <c r="O34" s="82">
        <f t="shared" si="3"/>
        <v>0.35482795834817027</v>
      </c>
      <c r="P34" s="76">
        <f>分析係数表!C37</f>
        <v>0.28253997483350213</v>
      </c>
      <c r="Q34" s="82">
        <f t="shared" si="4"/>
        <v>0.10025308242191497</v>
      </c>
      <c r="R34" s="83">
        <v>0.12316702256811725</v>
      </c>
      <c r="S34" s="84">
        <f t="shared" si="5"/>
        <v>2.5215697459072546</v>
      </c>
      <c r="T34" s="85">
        <f>分析係数表!F37</f>
        <v>0.69774144526541948</v>
      </c>
      <c r="U34" s="86">
        <f t="shared" si="6"/>
        <v>1.7594037188468843</v>
      </c>
      <c r="V34" s="87">
        <f>分析係数表!D37</f>
        <v>9.4272389037363097E-2</v>
      </c>
      <c r="W34" s="167">
        <f t="shared" si="7"/>
        <v>0</v>
      </c>
      <c r="X34" s="76">
        <f>分析係数表!E37</f>
        <v>8.6411989729078237E-2</v>
      </c>
      <c r="Y34" s="166">
        <f t="shared" si="8"/>
        <v>0</v>
      </c>
    </row>
    <row r="35" spans="1:25" x14ac:dyDescent="0.2">
      <c r="A35" s="6" t="s">
        <v>23</v>
      </c>
      <c r="B35" s="5" t="s">
        <v>194</v>
      </c>
      <c r="C35" s="90"/>
      <c r="D35" s="107">
        <f>投入係数表!AO35</f>
        <v>5.8041648205582629E-2</v>
      </c>
      <c r="E35" s="110">
        <f t="shared" si="9"/>
        <v>5.8041648205582632</v>
      </c>
      <c r="F35" s="85">
        <f>分析係数表!C38</f>
        <v>4.1342922192909581E-2</v>
      </c>
      <c r="G35" s="110">
        <f t="shared" si="0"/>
        <v>0.23996113457116328</v>
      </c>
      <c r="H35" s="110">
        <v>0.27719981776896085</v>
      </c>
      <c r="I35" s="110">
        <f t="shared" si="1"/>
        <v>0.27719981776896085</v>
      </c>
      <c r="J35" s="85">
        <f>分析係数表!G38</f>
        <v>0.30500268961807425</v>
      </c>
      <c r="K35" s="111">
        <f t="shared" si="2"/>
        <v>8.4546689981173109E-2</v>
      </c>
      <c r="L35" s="79"/>
      <c r="M35" s="80"/>
      <c r="N35" s="81">
        <f>分析係数表!H38</f>
        <v>3.9185765407884425E-2</v>
      </c>
      <c r="O35" s="82">
        <f t="shared" si="3"/>
        <v>0.31690050150176813</v>
      </c>
      <c r="P35" s="76">
        <f>分析係数表!C38</f>
        <v>4.1342922192909581E-2</v>
      </c>
      <c r="Q35" s="82">
        <f t="shared" si="4"/>
        <v>1.3101592776481626E-2</v>
      </c>
      <c r="R35" s="83">
        <v>1.5874259795714704E-2</v>
      </c>
      <c r="S35" s="84">
        <f t="shared" si="5"/>
        <v>0.29307407756467557</v>
      </c>
      <c r="T35" s="85">
        <f>分析係数表!F38</f>
        <v>0.49596557288864979</v>
      </c>
      <c r="U35" s="86">
        <f t="shared" si="6"/>
        <v>0.14535465277817691</v>
      </c>
      <c r="V35" s="87">
        <f>分析係数表!D38</f>
        <v>0.31629908552985475</v>
      </c>
      <c r="W35" s="167">
        <f t="shared" si="7"/>
        <v>0</v>
      </c>
      <c r="X35" s="76">
        <f>分析係数表!E38</f>
        <v>0.37385691231845081</v>
      </c>
      <c r="Y35" s="166">
        <f t="shared" si="8"/>
        <v>0</v>
      </c>
    </row>
    <row r="36" spans="1:25" x14ac:dyDescent="0.2">
      <c r="A36" s="6" t="s">
        <v>24</v>
      </c>
      <c r="B36" s="5" t="s">
        <v>39</v>
      </c>
      <c r="C36" s="90"/>
      <c r="D36" s="107">
        <f>投入係数表!AO36</f>
        <v>0.1896322552060257</v>
      </c>
      <c r="E36" s="110">
        <f t="shared" si="9"/>
        <v>18.96322552060257</v>
      </c>
      <c r="F36" s="85">
        <f>分析係数表!C39</f>
        <v>1</v>
      </c>
      <c r="G36" s="110">
        <f t="shared" si="0"/>
        <v>18.96322552060257</v>
      </c>
      <c r="H36" s="110">
        <v>18.972169591537522</v>
      </c>
      <c r="I36" s="110">
        <f t="shared" si="1"/>
        <v>18.972169591537522</v>
      </c>
      <c r="J36" s="85">
        <f>分析係数表!G39</f>
        <v>0.35079793048167313</v>
      </c>
      <c r="K36" s="111">
        <f t="shared" si="2"/>
        <v>6.6553978294586926</v>
      </c>
      <c r="L36" s="79"/>
      <c r="M36" s="80"/>
      <c r="N36" s="81">
        <f>分析係数表!H39</f>
        <v>3.4624459381569837E-3</v>
      </c>
      <c r="O36" s="82">
        <f t="shared" si="3"/>
        <v>2.8001261243807026E-2</v>
      </c>
      <c r="P36" s="76">
        <f>分析係数表!C39</f>
        <v>1</v>
      </c>
      <c r="Q36" s="82">
        <f t="shared" si="4"/>
        <v>2.8001261243807026E-2</v>
      </c>
      <c r="R36" s="83">
        <v>3.4713721653262627E-2</v>
      </c>
      <c r="S36" s="84">
        <f t="shared" si="5"/>
        <v>19.006883313190784</v>
      </c>
      <c r="T36" s="85">
        <f>分析係数表!F39</f>
        <v>0.70145012023609998</v>
      </c>
      <c r="U36" s="86">
        <f t="shared" si="6"/>
        <v>13.332380585351197</v>
      </c>
      <c r="V36" s="87">
        <f>分析係数表!D39</f>
        <v>6.2887123806747797E-2</v>
      </c>
      <c r="W36" s="167">
        <f t="shared" si="7"/>
        <v>1</v>
      </c>
      <c r="X36" s="76">
        <f>分析係数表!E39</f>
        <v>7.4837863440938568E-2</v>
      </c>
      <c r="Y36" s="166">
        <f t="shared" si="8"/>
        <v>1</v>
      </c>
    </row>
    <row r="37" spans="1:25" x14ac:dyDescent="0.2">
      <c r="A37" s="6" t="s">
        <v>25</v>
      </c>
      <c r="B37" s="5" t="s">
        <v>40</v>
      </c>
      <c r="C37" s="90"/>
      <c r="D37" s="107">
        <f>投入係数表!AO37</f>
        <v>0</v>
      </c>
      <c r="E37" s="110">
        <f t="shared" si="9"/>
        <v>0</v>
      </c>
      <c r="F37" s="85">
        <f>分析係数表!C40</f>
        <v>0.65368852459016391</v>
      </c>
      <c r="G37" s="110">
        <f t="shared" si="0"/>
        <v>0</v>
      </c>
      <c r="H37" s="110">
        <v>3.6982189205270041E-3</v>
      </c>
      <c r="I37" s="110">
        <f t="shared" si="1"/>
        <v>3.6982189205270041E-3</v>
      </c>
      <c r="J37" s="85">
        <f>分析係数表!G40</f>
        <v>0.54296393832561696</v>
      </c>
      <c r="K37" s="111">
        <f t="shared" si="2"/>
        <v>2.007999509879654E-3</v>
      </c>
      <c r="L37" s="79"/>
      <c r="M37" s="80"/>
      <c r="N37" s="81">
        <f>分析係数表!H40</f>
        <v>2.8732081323939809E-2</v>
      </c>
      <c r="O37" s="82">
        <f t="shared" si="3"/>
        <v>0.23236016665669329</v>
      </c>
      <c r="P37" s="76">
        <f>分析係数表!C40</f>
        <v>0.65368852459016391</v>
      </c>
      <c r="Q37" s="82">
        <f t="shared" si="4"/>
        <v>0.15189117451533843</v>
      </c>
      <c r="R37" s="83">
        <v>0.15213804567492198</v>
      </c>
      <c r="S37" s="84">
        <f t="shared" si="5"/>
        <v>0.15583626459544897</v>
      </c>
      <c r="T37" s="85">
        <f>分析係数表!F40</f>
        <v>0.73971031729176395</v>
      </c>
      <c r="U37" s="86">
        <f t="shared" si="6"/>
        <v>0.11527369272946283</v>
      </c>
      <c r="V37" s="87">
        <f>分析係数表!D40</f>
        <v>6.6728964023276563E-2</v>
      </c>
      <c r="W37" s="167">
        <f t="shared" si="7"/>
        <v>0</v>
      </c>
      <c r="X37" s="76">
        <f>分析係数表!E40</f>
        <v>4.1795862889181495E-2</v>
      </c>
      <c r="Y37" s="166">
        <f t="shared" si="8"/>
        <v>0</v>
      </c>
    </row>
    <row r="38" spans="1:25" x14ac:dyDescent="0.2">
      <c r="A38" s="6" t="s">
        <v>26</v>
      </c>
      <c r="B38" s="5" t="s">
        <v>277</v>
      </c>
      <c r="C38" s="90"/>
      <c r="D38" s="107">
        <f>投入係数表!AO38</f>
        <v>1.7722640673460345E-3</v>
      </c>
      <c r="E38" s="110">
        <f t="shared" si="9"/>
        <v>0.17722640673460346</v>
      </c>
      <c r="F38" s="85">
        <f>分析係数表!C41</f>
        <v>0.74623649477748177</v>
      </c>
      <c r="G38" s="110">
        <f t="shared" si="0"/>
        <v>0.13225281254363877</v>
      </c>
      <c r="H38" s="110">
        <v>0.13553551936947189</v>
      </c>
      <c r="I38" s="110">
        <f t="shared" si="1"/>
        <v>0.13553551936947189</v>
      </c>
      <c r="J38" s="85">
        <f>分析係数表!G41</f>
        <v>0.4504064389540704</v>
      </c>
      <c r="K38" s="111">
        <f t="shared" si="2"/>
        <v>6.1046070630994265E-2</v>
      </c>
      <c r="L38" s="79"/>
      <c r="M38" s="80"/>
      <c r="N38" s="81">
        <f>分析係数表!H41</f>
        <v>4.8308377460513606E-2</v>
      </c>
      <c r="O38" s="82">
        <f t="shared" si="3"/>
        <v>0.3906762796291639</v>
      </c>
      <c r="P38" s="76">
        <f>分析係数表!C41</f>
        <v>0.74623649477748177</v>
      </c>
      <c r="Q38" s="82">
        <f t="shared" si="4"/>
        <v>0.29153689750317457</v>
      </c>
      <c r="R38" s="83">
        <v>0.29626715739300663</v>
      </c>
      <c r="S38" s="84">
        <f t="shared" si="5"/>
        <v>0.43180267676247852</v>
      </c>
      <c r="T38" s="85">
        <f>分析係数表!F41</f>
        <v>0.55435870740399629</v>
      </c>
      <c r="U38" s="86">
        <f t="shared" si="6"/>
        <v>0.23937357374363322</v>
      </c>
      <c r="V38" s="87">
        <f>分析係数表!D41</f>
        <v>0.15112321307011573</v>
      </c>
      <c r="W38" s="167">
        <f t="shared" si="7"/>
        <v>0</v>
      </c>
      <c r="X38" s="76">
        <f>分析係数表!E41</f>
        <v>0.14359508268930446</v>
      </c>
      <c r="Y38" s="166">
        <f t="shared" si="8"/>
        <v>0</v>
      </c>
    </row>
    <row r="39" spans="1:25" x14ac:dyDescent="0.2">
      <c r="A39" s="6" t="s">
        <v>51</v>
      </c>
      <c r="B39" s="5" t="s">
        <v>368</v>
      </c>
      <c r="C39" s="90"/>
      <c r="D39" s="107">
        <f>投入係数表!AO39</f>
        <v>3.544528134692069E-3</v>
      </c>
      <c r="E39" s="110">
        <f t="shared" si="9"/>
        <v>0.35445281346920693</v>
      </c>
      <c r="F39" s="85">
        <f>分析係数表!C42</f>
        <v>0.40538573508005826</v>
      </c>
      <c r="G39" s="110">
        <f>E39*F39</f>
        <v>0.14369011433940923</v>
      </c>
      <c r="H39" s="110">
        <v>0.15203610796467795</v>
      </c>
      <c r="I39" s="110">
        <f>C39+H39</f>
        <v>0.15203610796467795</v>
      </c>
      <c r="J39" s="85">
        <f>分析係数表!G42</f>
        <v>0.48634204275534443</v>
      </c>
      <c r="K39" s="111">
        <f>I39*J39</f>
        <v>7.3941551320113569E-2</v>
      </c>
      <c r="L39" s="79"/>
      <c r="M39" s="80"/>
      <c r="N39" s="81">
        <f>分析係数表!H42</f>
        <v>1.1287159094207556E-2</v>
      </c>
      <c r="O39" s="82">
        <f t="shared" si="3"/>
        <v>9.1280758210350574E-2</v>
      </c>
      <c r="P39" s="76">
        <f>分析係数表!C42</f>
        <v>0.40538573508005826</v>
      </c>
      <c r="Q39" s="82">
        <f>O39*P39</f>
        <v>3.700391726576803E-2</v>
      </c>
      <c r="R39" s="83">
        <v>3.8745396454048925E-2</v>
      </c>
      <c r="S39" s="84">
        <f>I39+R39</f>
        <v>0.19078150441872688</v>
      </c>
      <c r="T39" s="85">
        <f>分析係数表!F42</f>
        <v>0.55819477434679332</v>
      </c>
      <c r="U39" s="86">
        <f>S39*T39</f>
        <v>0.10649323880855301</v>
      </c>
      <c r="V39" s="87">
        <f>分析係数表!D42</f>
        <v>0.21199524940617578</v>
      </c>
      <c r="W39" s="167">
        <f>ROUND(S39*V39,0)</f>
        <v>0</v>
      </c>
      <c r="X39" s="76">
        <f>分析係数表!E42</f>
        <v>0.14608076009501186</v>
      </c>
      <c r="Y39" s="166">
        <f>ROUND(S39*X39,0)</f>
        <v>0</v>
      </c>
    </row>
    <row r="40" spans="1:25" x14ac:dyDescent="0.2">
      <c r="A40" s="6" t="s">
        <v>195</v>
      </c>
      <c r="B40" s="5" t="s">
        <v>41</v>
      </c>
      <c r="C40" s="90"/>
      <c r="D40" s="107">
        <f>投入係数表!AO40</f>
        <v>3.1014621178555603E-2</v>
      </c>
      <c r="E40" s="110">
        <f t="shared" si="9"/>
        <v>3.1014621178555601</v>
      </c>
      <c r="F40" s="85">
        <f>分析係数表!C43</f>
        <v>0.69968719053083295</v>
      </c>
      <c r="G40" s="110">
        <f>E40*F40</f>
        <v>2.170053315780164</v>
      </c>
      <c r="H40" s="110">
        <v>4.3736474840097834</v>
      </c>
      <c r="I40" s="110">
        <f>C40+H40</f>
        <v>4.3736474840097834</v>
      </c>
      <c r="J40" s="85">
        <f>分析係数表!G43</f>
        <v>0.42616397779886694</v>
      </c>
      <c r="K40" s="111">
        <f>I40*J40</f>
        <v>1.8638910092756156</v>
      </c>
      <c r="L40" s="79"/>
      <c r="M40" s="80"/>
      <c r="N40" s="81">
        <f>分析係数表!H43</f>
        <v>3.1178600010781269E-2</v>
      </c>
      <c r="O40" s="82">
        <f t="shared" si="3"/>
        <v>0.25214548897267669</v>
      </c>
      <c r="P40" s="76">
        <f>分析係数表!C43</f>
        <v>0.69968719053083295</v>
      </c>
      <c r="Q40" s="82">
        <f>O40*P40</f>
        <v>0.17642296878431526</v>
      </c>
      <c r="R40" s="83">
        <v>0.36590388229178733</v>
      </c>
      <c r="S40" s="84">
        <f>I40+R40</f>
        <v>4.7395513663015709</v>
      </c>
      <c r="T40" s="85">
        <f>分析係数表!F43</f>
        <v>0.68219595663301991</v>
      </c>
      <c r="U40" s="86">
        <f>S40*T40</f>
        <v>3.2333027783454367</v>
      </c>
      <c r="V40" s="87">
        <f>分析係数表!D43</f>
        <v>0.16164840537198402</v>
      </c>
      <c r="W40" s="167">
        <f>ROUND(S40*V40,0)</f>
        <v>1</v>
      </c>
      <c r="X40" s="76">
        <f>分析係数表!E43</f>
        <v>0.1317976591033273</v>
      </c>
      <c r="Y40" s="166">
        <f>ROUND(S40*X40,0)</f>
        <v>1</v>
      </c>
    </row>
    <row r="41" spans="1:25" x14ac:dyDescent="0.2">
      <c r="A41" s="6" t="s">
        <v>341</v>
      </c>
      <c r="B41" s="5" t="s">
        <v>42</v>
      </c>
      <c r="C41" s="90"/>
      <c r="D41" s="107">
        <f>投入係数表!AO41</f>
        <v>1.329198050509526E-3</v>
      </c>
      <c r="E41" s="110">
        <f t="shared" si="9"/>
        <v>0.13291980505095261</v>
      </c>
      <c r="F41" s="85">
        <f>分析係数表!C44</f>
        <v>0.39267545462210851</v>
      </c>
      <c r="G41" s="110">
        <f>E41*F41</f>
        <v>5.2194344876664849E-2</v>
      </c>
      <c r="H41" s="110">
        <v>6.3163247910102305E-2</v>
      </c>
      <c r="I41" s="110">
        <f>C41+H41</f>
        <v>6.3163247910102305E-2</v>
      </c>
      <c r="J41" s="85">
        <f>分析係数表!G44</f>
        <v>0.27061110819189743</v>
      </c>
      <c r="K41" s="111">
        <f>I41*J41</f>
        <v>1.7092676513952333E-2</v>
      </c>
      <c r="L41" s="79"/>
      <c r="M41" s="80"/>
      <c r="N41" s="81">
        <f>分析係数表!H44</f>
        <v>0.10303160985076236</v>
      </c>
      <c r="O41" s="82">
        <f t="shared" si="3"/>
        <v>0.83323034505972837</v>
      </c>
      <c r="P41" s="76">
        <f>分析係数表!C44</f>
        <v>0.39267545462210851</v>
      </c>
      <c r="Q41" s="82">
        <f>O41*P41</f>
        <v>0.32718910455126521</v>
      </c>
      <c r="R41" s="83">
        <v>0.33145079728788907</v>
      </c>
      <c r="S41" s="84">
        <f>I41+R41</f>
        <v>0.39461404519799137</v>
      </c>
      <c r="T41" s="85">
        <f>分析係数表!F44</f>
        <v>0.47233461194892545</v>
      </c>
      <c r="U41" s="86">
        <f>S41*T41</f>
        <v>0.18638987190818898</v>
      </c>
      <c r="V41" s="87">
        <f>分析係数表!D44</f>
        <v>0.22804897272870581</v>
      </c>
      <c r="W41" s="167">
        <f>ROUND(S41*V41,0)</f>
        <v>0</v>
      </c>
      <c r="X41" s="76">
        <f>分析係数表!E44</f>
        <v>0.15248804581997794</v>
      </c>
      <c r="Y41" s="166">
        <f>ROUND(S41*X41,0)</f>
        <v>0</v>
      </c>
    </row>
    <row r="42" spans="1:25" x14ac:dyDescent="0.2">
      <c r="A42" s="6" t="s">
        <v>342</v>
      </c>
      <c r="B42" s="5" t="s">
        <v>279</v>
      </c>
      <c r="C42" s="90"/>
      <c r="D42" s="107">
        <f>投入係数表!AO42</f>
        <v>8.8613203367301726E-4</v>
      </c>
      <c r="E42" s="110">
        <f t="shared" si="9"/>
        <v>8.8613203367301732E-2</v>
      </c>
      <c r="F42" s="85">
        <f>分析係数表!C45</f>
        <v>1</v>
      </c>
      <c r="G42" s="110">
        <f>E42*F42</f>
        <v>8.8613203367301732E-2</v>
      </c>
      <c r="H42" s="110">
        <v>0.22735074395868746</v>
      </c>
      <c r="I42" s="110">
        <f>C42+H42</f>
        <v>0.22735074395868746</v>
      </c>
      <c r="J42" s="85">
        <f>分析係数表!G45</f>
        <v>0</v>
      </c>
      <c r="K42" s="111">
        <f>I42*J42</f>
        <v>0</v>
      </c>
      <c r="L42" s="79"/>
      <c r="M42" s="80"/>
      <c r="N42" s="81">
        <f>分析係数表!H45</f>
        <v>0</v>
      </c>
      <c r="O42" s="82">
        <f t="shared" si="3"/>
        <v>0</v>
      </c>
      <c r="P42" s="76">
        <f>分析係数表!C45</f>
        <v>1</v>
      </c>
      <c r="Q42" s="82">
        <f>O42*P42</f>
        <v>0</v>
      </c>
      <c r="R42" s="83">
        <v>8.4472037164774159E-3</v>
      </c>
      <c r="S42" s="84">
        <f>I42+R42</f>
        <v>0.23579794767516488</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4.4306601683650863E-4</v>
      </c>
      <c r="E43" s="110">
        <f t="shared" si="9"/>
        <v>4.4306601683650866E-2</v>
      </c>
      <c r="F43" s="85">
        <f>分析係数表!C46</f>
        <v>0.19269273551809707</v>
      </c>
      <c r="G43" s="110">
        <f>E43*F43</f>
        <v>8.5375602799334111E-3</v>
      </c>
      <c r="H43" s="110">
        <v>4.716534602848281E-2</v>
      </c>
      <c r="I43" s="110">
        <f>C43+H43</f>
        <v>100.04716534602848</v>
      </c>
      <c r="J43" s="85">
        <f>分析係数表!G46</f>
        <v>9.3043863535666807E-3</v>
      </c>
      <c r="K43" s="111">
        <f>I43*J43</f>
        <v>0.93087747995861669</v>
      </c>
      <c r="L43" s="79"/>
      <c r="M43" s="80"/>
      <c r="N43" s="81">
        <f>分析係数表!H46</f>
        <v>2.0061453232099985E-2</v>
      </c>
      <c r="O43" s="82">
        <f t="shared" si="3"/>
        <v>0.16223964299106394</v>
      </c>
      <c r="P43" s="76">
        <f>分析係数表!C46</f>
        <v>0.19269273551809707</v>
      </c>
      <c r="Q43" s="82">
        <f>O43*P43</f>
        <v>3.1262400617427577E-2</v>
      </c>
      <c r="R43" s="83">
        <v>3.5397250336778735E-2</v>
      </c>
      <c r="S43" s="84">
        <f>I43+R43</f>
        <v>100.08256259636526</v>
      </c>
      <c r="T43" s="85">
        <f>分析係数表!F46</f>
        <v>0.3136907399202481</v>
      </c>
      <c r="U43" s="86">
        <f>S43*T43</f>
        <v>31.394973113968366</v>
      </c>
      <c r="V43" s="87">
        <f>分析係数表!D46</f>
        <v>3.544528134692069E-3</v>
      </c>
      <c r="W43" s="167">
        <f>ROUND(S43*V43,0)</f>
        <v>0</v>
      </c>
      <c r="X43" s="76">
        <f>分析係数表!E46</f>
        <v>9.3043863535666807E-3</v>
      </c>
      <c r="Y43" s="166">
        <f>ROUND(S43*X43,0)</f>
        <v>1</v>
      </c>
    </row>
    <row r="44" spans="1:25" x14ac:dyDescent="0.2">
      <c r="A44" s="192">
        <v>40</v>
      </c>
      <c r="B44" s="14" t="s">
        <v>151</v>
      </c>
      <c r="C44" s="197">
        <f>SUM(C5:C43)</f>
        <v>100</v>
      </c>
      <c r="D44" s="108">
        <f>投入係数表!AO44</f>
        <v>0.68365086397873287</v>
      </c>
      <c r="E44" s="96">
        <f>SUM(E5:E43)</f>
        <v>68.365086397873284</v>
      </c>
      <c r="F44" s="98">
        <f>分析係数表!C47</f>
        <v>0.36342947545192861</v>
      </c>
      <c r="G44" s="96">
        <f>SUM(G5:G43)</f>
        <v>31.562956511243126</v>
      </c>
      <c r="H44" s="96">
        <f>SUM(H5:H43)</f>
        <v>36.690766364015523</v>
      </c>
      <c r="I44" s="96">
        <f>SUM(I5:I43)</f>
        <v>136.69076636401553</v>
      </c>
      <c r="J44" s="98">
        <f>分析係数表!G47</f>
        <v>0.22147530218644357</v>
      </c>
      <c r="K44" s="112">
        <f>SUM(K5:K43)</f>
        <v>12.891285535763187</v>
      </c>
      <c r="L44" s="94">
        <f>最終需要_まとめ!$L$33</f>
        <v>0.62733333333333341</v>
      </c>
      <c r="M44" s="91">
        <f>K44*L44</f>
        <v>8.0871331261021062</v>
      </c>
      <c r="N44" s="95">
        <f>分析係数表!H47</f>
        <v>1</v>
      </c>
      <c r="O44" s="96">
        <f>SUM(O5:O43)</f>
        <v>8.087133126102108</v>
      </c>
      <c r="P44" s="92">
        <f>分析係数表!C47</f>
        <v>0.36342947545192861</v>
      </c>
      <c r="Q44" s="96">
        <f>SUM(Q5:Q43)</f>
        <v>3.7105947602747626</v>
      </c>
      <c r="R44" s="91">
        <f>SUM(R5:R43)</f>
        <v>4.3075506022114274</v>
      </c>
      <c r="S44" s="97">
        <f>SUM(S5:S43)</f>
        <v>140.99831696622695</v>
      </c>
      <c r="T44" s="98">
        <f>分析係数表!F47</f>
        <v>0.45852567064717759</v>
      </c>
      <c r="U44" s="99">
        <f>SUM(U5:U43)</f>
        <v>57.727270990553436</v>
      </c>
      <c r="V44" s="100">
        <f>分析係数表!D47</f>
        <v>5.1302381010287716E-2</v>
      </c>
      <c r="W44" s="164">
        <f>SUM(W5:W43)</f>
        <v>2</v>
      </c>
      <c r="X44" s="92">
        <f>分析係数表!E47</f>
        <v>4.4653063209864535E-2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V8" activePane="bottomRight" state="frozen"/>
      <selection activeCell="F63" sqref="F63"/>
      <selection pane="topRight" activeCell="F63" sqref="F63"/>
      <selection pane="bottomLeft" activeCell="F63" sqref="F63"/>
      <selection pane="bottomRight" activeCell="AF3" sqref="AF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548</v>
      </c>
      <c r="K1" s="393" t="s">
        <v>548</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544</v>
      </c>
      <c r="AU4" s="48" t="s">
        <v>386</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547</v>
      </c>
      <c r="D6" s="215" t="s">
        <v>212</v>
      </c>
      <c r="E6" s="215" t="s">
        <v>213</v>
      </c>
      <c r="F6" s="215" t="s">
        <v>68</v>
      </c>
      <c r="G6" s="215" t="s">
        <v>69</v>
      </c>
      <c r="H6" s="216" t="s">
        <v>70</v>
      </c>
      <c r="I6" s="215"/>
      <c r="K6" s="213" t="s">
        <v>1</v>
      </c>
      <c r="L6" s="158" t="s">
        <v>350</v>
      </c>
      <c r="M6" s="217" t="s">
        <v>545</v>
      </c>
      <c r="N6" s="215" t="s">
        <v>71</v>
      </c>
      <c r="O6" s="217" t="s">
        <v>72</v>
      </c>
      <c r="P6" s="216" t="s">
        <v>547</v>
      </c>
      <c r="R6" s="213" t="s">
        <v>1</v>
      </c>
      <c r="S6" s="158" t="s">
        <v>350</v>
      </c>
      <c r="T6" s="377" t="s">
        <v>440</v>
      </c>
      <c r="U6" s="378" t="s">
        <v>351</v>
      </c>
      <c r="V6" s="379" t="s">
        <v>352</v>
      </c>
      <c r="W6" s="218" t="s">
        <v>212</v>
      </c>
      <c r="X6" s="218" t="s">
        <v>214</v>
      </c>
      <c r="Z6" s="213" t="s">
        <v>1</v>
      </c>
      <c r="AA6" s="158" t="s">
        <v>350</v>
      </c>
      <c r="AB6" s="372" t="s">
        <v>53</v>
      </c>
      <c r="AC6" s="372" t="s">
        <v>54</v>
      </c>
      <c r="AD6" s="372" t="s">
        <v>55</v>
      </c>
      <c r="AE6" s="372" t="s">
        <v>56</v>
      </c>
      <c r="AF6" s="372" t="s">
        <v>57</v>
      </c>
      <c r="AG6" s="372" t="s">
        <v>549</v>
      </c>
      <c r="AH6" s="217" t="s">
        <v>73</v>
      </c>
      <c r="AI6" s="217" t="s">
        <v>74</v>
      </c>
      <c r="AK6" s="213" t="s">
        <v>1</v>
      </c>
      <c r="AL6" s="158" t="s">
        <v>350</v>
      </c>
      <c r="AM6" s="217" t="s">
        <v>44</v>
      </c>
      <c r="AN6" s="216" t="s">
        <v>75</v>
      </c>
      <c r="AP6" s="213" t="s">
        <v>1</v>
      </c>
      <c r="AQ6" s="158" t="s">
        <v>350</v>
      </c>
      <c r="AR6" s="217" t="s">
        <v>545</v>
      </c>
      <c r="AS6" s="215" t="s">
        <v>353</v>
      </c>
      <c r="AT6" s="215" t="s">
        <v>71</v>
      </c>
      <c r="AU6" s="217" t="s">
        <v>546</v>
      </c>
      <c r="AV6" s="217" t="s">
        <v>72</v>
      </c>
      <c r="AW6" s="216" t="s">
        <v>547</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2">
        <f t="shared" ref="C8:C41" si="0">P8</f>
        <v>1.2703197330175442E-2</v>
      </c>
      <c r="D8" s="403">
        <f t="shared" ref="D8:E41" si="1">W8</f>
        <v>0.86693548387096775</v>
      </c>
      <c r="E8" s="403">
        <f t="shared" si="1"/>
        <v>0.59677419354838712</v>
      </c>
      <c r="F8" s="403">
        <f t="shared" ref="F8:G41" si="2">AH8</f>
        <v>0.45967741935483869</v>
      </c>
      <c r="G8" s="403">
        <f t="shared" si="2"/>
        <v>0.12096774193548387</v>
      </c>
      <c r="H8" s="404">
        <f t="shared" ref="H8:H41" si="3">AN8</f>
        <v>1.0105366169207868E-2</v>
      </c>
      <c r="K8" s="224" t="s">
        <v>264</v>
      </c>
      <c r="L8" s="158" t="s">
        <v>265</v>
      </c>
      <c r="M8" s="383">
        <f>取引基本表!AX5</f>
        <v>9289</v>
      </c>
      <c r="N8" s="367">
        <f>ABS(取引基本表!BB5)</f>
        <v>9171</v>
      </c>
      <c r="O8" s="411">
        <f t="shared" ref="O8:O41" si="4">N8/M8</f>
        <v>0.98729680266982456</v>
      </c>
      <c r="P8" s="407">
        <f t="shared" ref="P8:P43" si="5">1-O8</f>
        <v>1.2703197330175442E-2</v>
      </c>
      <c r="R8" s="224" t="s">
        <v>264</v>
      </c>
      <c r="S8" s="158" t="s">
        <v>265</v>
      </c>
      <c r="T8" s="365">
        <f>取引基本表!BD5</f>
        <v>248</v>
      </c>
      <c r="U8" s="446">
        <f>雇用表!S5</f>
        <v>215</v>
      </c>
      <c r="V8" s="447">
        <f>雇用表!S51</f>
        <v>148</v>
      </c>
      <c r="W8" s="413">
        <f>U8/T8</f>
        <v>0.86693548387096775</v>
      </c>
      <c r="X8" s="413">
        <f>V8/T8</f>
        <v>0.59677419354838712</v>
      </c>
      <c r="Z8" s="224" t="s">
        <v>264</v>
      </c>
      <c r="AA8" s="48" t="s">
        <v>265</v>
      </c>
      <c r="AB8" s="450">
        <f t="array" ref="AB8:AF47">TRANSPOSE(取引基本表!C46:AP50)</f>
        <v>30</v>
      </c>
      <c r="AC8" s="451">
        <v>51</v>
      </c>
      <c r="AD8" s="451">
        <v>41</v>
      </c>
      <c r="AE8" s="451">
        <v>10</v>
      </c>
      <c r="AF8" s="451">
        <v>-18</v>
      </c>
      <c r="AG8" s="368">
        <f t="array" ref="AG8:AG47">TRANSPOSE(取引基本表!C52:AP52)</f>
        <v>248</v>
      </c>
      <c r="AH8" s="404">
        <f>SUM(AB8:AF8)/AG8</f>
        <v>0.45967741935483869</v>
      </c>
      <c r="AI8" s="415">
        <f>AB8/AG8</f>
        <v>0.12096774193548387</v>
      </c>
      <c r="AK8" s="224" t="s">
        <v>264</v>
      </c>
      <c r="AL8" s="158" t="s">
        <v>265</v>
      </c>
      <c r="AM8" s="383">
        <f>取引基本表!AR5</f>
        <v>2437</v>
      </c>
      <c r="AN8" s="407">
        <f t="shared" ref="AN8:AN47" si="6">AM8/AM$47</f>
        <v>1.0105366169207868E-2</v>
      </c>
      <c r="AP8" s="224" t="s">
        <v>264</v>
      </c>
      <c r="AQ8" s="158" t="s">
        <v>265</v>
      </c>
      <c r="AR8" s="386">
        <f>取引基本表!AX5</f>
        <v>9289</v>
      </c>
      <c r="AS8" s="387">
        <f>取引基本表!AY5</f>
        <v>130</v>
      </c>
      <c r="AT8" s="387">
        <f>ABS(取引基本表!BB5)</f>
        <v>9171</v>
      </c>
      <c r="AU8" s="388">
        <f>AS8-AT8</f>
        <v>-9041</v>
      </c>
      <c r="AV8" s="411">
        <v>0.83011676085593211</v>
      </c>
      <c r="AW8" s="407">
        <v>0.16988323914406789</v>
      </c>
    </row>
    <row r="9" spans="1:49" x14ac:dyDescent="0.2">
      <c r="A9" s="225" t="s">
        <v>220</v>
      </c>
      <c r="B9" s="158" t="s">
        <v>266</v>
      </c>
      <c r="C9" s="405">
        <f t="shared" si="0"/>
        <v>3.6231884057971064E-2</v>
      </c>
      <c r="D9" s="406">
        <f t="shared" si="1"/>
        <v>0</v>
      </c>
      <c r="E9" s="406">
        <f t="shared" si="1"/>
        <v>0</v>
      </c>
      <c r="F9" s="406">
        <f t="shared" si="2"/>
        <v>0.8125</v>
      </c>
      <c r="G9" s="406">
        <f t="shared" si="2"/>
        <v>0.3125</v>
      </c>
      <c r="H9" s="407">
        <f t="shared" si="3"/>
        <v>5.3491679763143819E-4</v>
      </c>
      <c r="K9" s="225" t="s">
        <v>220</v>
      </c>
      <c r="L9" s="158" t="s">
        <v>266</v>
      </c>
      <c r="M9" s="383">
        <f>取引基本表!AX6</f>
        <v>414</v>
      </c>
      <c r="N9" s="367">
        <f>ABS(取引基本表!BB6)</f>
        <v>399</v>
      </c>
      <c r="O9" s="411">
        <f t="shared" si="4"/>
        <v>0.96376811594202894</v>
      </c>
      <c r="P9" s="407">
        <f t="shared" si="5"/>
        <v>3.6231884057971064E-2</v>
      </c>
      <c r="R9" s="225" t="s">
        <v>220</v>
      </c>
      <c r="S9" s="158" t="s">
        <v>266</v>
      </c>
      <c r="T9" s="365">
        <f>取引基本表!BD6</f>
        <v>16</v>
      </c>
      <c r="U9" s="446">
        <f>雇用表!S6</f>
        <v>0</v>
      </c>
      <c r="V9" s="447">
        <f>雇用表!S52</f>
        <v>0</v>
      </c>
      <c r="W9" s="413">
        <f t="shared" ref="W9:W47" si="7">U9/T9</f>
        <v>0</v>
      </c>
      <c r="X9" s="413">
        <f t="shared" ref="X9:X47" si="8">V9/T9</f>
        <v>0</v>
      </c>
      <c r="Z9" s="225" t="s">
        <v>220</v>
      </c>
      <c r="AA9" s="48" t="s">
        <v>266</v>
      </c>
      <c r="AB9" s="452">
        <v>5</v>
      </c>
      <c r="AC9" s="387">
        <v>6</v>
      </c>
      <c r="AD9" s="387">
        <v>2</v>
      </c>
      <c r="AE9" s="387">
        <v>0</v>
      </c>
      <c r="AF9" s="387">
        <v>0</v>
      </c>
      <c r="AG9" s="369">
        <v>16</v>
      </c>
      <c r="AH9" s="407">
        <f t="shared" ref="AH9:AH41" si="9">SUM(AB9:AF9)/AG9</f>
        <v>0.8125</v>
      </c>
      <c r="AI9" s="411">
        <f t="shared" ref="AI9:AI41" si="10">AB9/AG9</f>
        <v>0.3125</v>
      </c>
      <c r="AK9" s="225" t="s">
        <v>220</v>
      </c>
      <c r="AL9" s="158" t="s">
        <v>266</v>
      </c>
      <c r="AM9" s="383">
        <f>取引基本表!AR6</f>
        <v>129</v>
      </c>
      <c r="AN9" s="407">
        <f t="shared" si="6"/>
        <v>5.3491679763143819E-4</v>
      </c>
      <c r="AP9" s="225" t="s">
        <v>220</v>
      </c>
      <c r="AQ9" s="158" t="s">
        <v>266</v>
      </c>
      <c r="AR9" s="386">
        <f>取引基本表!AX6</f>
        <v>414</v>
      </c>
      <c r="AS9" s="387">
        <f>取引基本表!AY6</f>
        <v>1</v>
      </c>
      <c r="AT9" s="387">
        <f>ABS(取引基本表!BB6)</f>
        <v>399</v>
      </c>
      <c r="AU9" s="388">
        <f t="shared" ref="AU9:AU47" si="11">AS9-AT9</f>
        <v>-398</v>
      </c>
      <c r="AV9" s="411">
        <v>0.59023354564755837</v>
      </c>
      <c r="AW9" s="407">
        <v>0.40976645435244163</v>
      </c>
    </row>
    <row r="10" spans="1:49" x14ac:dyDescent="0.2">
      <c r="A10" s="225" t="s">
        <v>221</v>
      </c>
      <c r="B10" s="158" t="s">
        <v>267</v>
      </c>
      <c r="C10" s="405">
        <f t="shared" si="0"/>
        <v>0.26183431952662717</v>
      </c>
      <c r="D10" s="406">
        <f t="shared" si="1"/>
        <v>0.10550458715596331</v>
      </c>
      <c r="E10" s="406">
        <f t="shared" si="1"/>
        <v>4.1284403669724773E-2</v>
      </c>
      <c r="F10" s="406">
        <f t="shared" si="2"/>
        <v>0.51834862385321101</v>
      </c>
      <c r="G10" s="406">
        <f t="shared" si="2"/>
        <v>0.17889908256880735</v>
      </c>
      <c r="H10" s="407">
        <f t="shared" si="3"/>
        <v>1.0159272513155222E-3</v>
      </c>
      <c r="K10" s="225" t="s">
        <v>221</v>
      </c>
      <c r="L10" s="158" t="s">
        <v>267</v>
      </c>
      <c r="M10" s="383">
        <f>取引基本表!AX7</f>
        <v>1352</v>
      </c>
      <c r="N10" s="367">
        <f>ABS(取引基本表!BB7)</f>
        <v>998</v>
      </c>
      <c r="O10" s="411">
        <f t="shared" si="4"/>
        <v>0.73816568047337283</v>
      </c>
      <c r="P10" s="407">
        <f t="shared" si="5"/>
        <v>0.26183431952662717</v>
      </c>
      <c r="R10" s="225" t="s">
        <v>221</v>
      </c>
      <c r="S10" s="158" t="s">
        <v>267</v>
      </c>
      <c r="T10" s="365">
        <f>取引基本表!BD7</f>
        <v>436</v>
      </c>
      <c r="U10" s="446">
        <f>雇用表!S7</f>
        <v>46</v>
      </c>
      <c r="V10" s="447">
        <f>雇用表!S53</f>
        <v>18</v>
      </c>
      <c r="W10" s="413">
        <f t="shared" si="7"/>
        <v>0.10550458715596331</v>
      </c>
      <c r="X10" s="413">
        <f t="shared" si="8"/>
        <v>4.1284403669724773E-2</v>
      </c>
      <c r="Z10" s="225" t="s">
        <v>221</v>
      </c>
      <c r="AA10" s="48" t="s">
        <v>267</v>
      </c>
      <c r="AB10" s="452">
        <v>78</v>
      </c>
      <c r="AC10" s="387">
        <v>65</v>
      </c>
      <c r="AD10" s="387">
        <v>61</v>
      </c>
      <c r="AE10" s="387">
        <v>22</v>
      </c>
      <c r="AF10" s="387">
        <v>0</v>
      </c>
      <c r="AG10" s="369">
        <v>436</v>
      </c>
      <c r="AH10" s="407">
        <f t="shared" si="9"/>
        <v>0.51834862385321101</v>
      </c>
      <c r="AI10" s="411">
        <f t="shared" si="10"/>
        <v>0.17889908256880735</v>
      </c>
      <c r="AK10" s="225" t="s">
        <v>221</v>
      </c>
      <c r="AL10" s="158" t="s">
        <v>267</v>
      </c>
      <c r="AM10" s="383">
        <f>取引基本表!AR7</f>
        <v>245</v>
      </c>
      <c r="AN10" s="407">
        <f t="shared" si="6"/>
        <v>1.0159272513155222E-3</v>
      </c>
      <c r="AP10" s="225" t="s">
        <v>221</v>
      </c>
      <c r="AQ10" s="158" t="s">
        <v>267</v>
      </c>
      <c r="AR10" s="386">
        <f>取引基本表!AX7</f>
        <v>1352</v>
      </c>
      <c r="AS10" s="387">
        <f>取引基本表!AY7</f>
        <v>82</v>
      </c>
      <c r="AT10" s="387">
        <f>ABS(取引基本表!BB7)</f>
        <v>998</v>
      </c>
      <c r="AU10" s="388">
        <f t="shared" si="11"/>
        <v>-916</v>
      </c>
      <c r="AV10" s="411">
        <v>0.31992289294256238</v>
      </c>
      <c r="AW10" s="407">
        <v>0.68007710705743762</v>
      </c>
    </row>
    <row r="11" spans="1:49" x14ac:dyDescent="0.2">
      <c r="A11" s="225" t="s">
        <v>222</v>
      </c>
      <c r="B11" s="158" t="s">
        <v>27</v>
      </c>
      <c r="C11" s="405">
        <f t="shared" si="0"/>
        <v>1.7921757268741234E-2</v>
      </c>
      <c r="D11" s="406">
        <f t="shared" si="1"/>
        <v>2.1069692058346839E-2</v>
      </c>
      <c r="E11" s="406">
        <f t="shared" si="1"/>
        <v>4.8622366288492711E-3</v>
      </c>
      <c r="F11" s="406">
        <f t="shared" si="2"/>
        <v>0.56401944894651534</v>
      </c>
      <c r="G11" s="406">
        <f t="shared" si="2"/>
        <v>0.34197730956239869</v>
      </c>
      <c r="H11" s="407">
        <f t="shared" si="3"/>
        <v>-1.6586567368416687E-5</v>
      </c>
      <c r="K11" s="225" t="s">
        <v>222</v>
      </c>
      <c r="L11" s="158" t="s">
        <v>27</v>
      </c>
      <c r="M11" s="383">
        <f>取引基本表!AX8</f>
        <v>23491</v>
      </c>
      <c r="N11" s="367">
        <f>ABS(取引基本表!BB8)</f>
        <v>23070</v>
      </c>
      <c r="O11" s="411">
        <f t="shared" si="4"/>
        <v>0.98207824273125877</v>
      </c>
      <c r="P11" s="407">
        <f t="shared" si="5"/>
        <v>1.7921757268741234E-2</v>
      </c>
      <c r="R11" s="225" t="s">
        <v>222</v>
      </c>
      <c r="S11" s="158" t="s">
        <v>27</v>
      </c>
      <c r="T11" s="365">
        <f>取引基本表!BD8</f>
        <v>617</v>
      </c>
      <c r="U11" s="446">
        <f>雇用表!S8</f>
        <v>13</v>
      </c>
      <c r="V11" s="447">
        <f>雇用表!S54</f>
        <v>3</v>
      </c>
      <c r="W11" s="413">
        <f t="shared" si="7"/>
        <v>2.1069692058346839E-2</v>
      </c>
      <c r="X11" s="413">
        <f t="shared" si="8"/>
        <v>4.8622366288492711E-3</v>
      </c>
      <c r="Z11" s="225" t="s">
        <v>222</v>
      </c>
      <c r="AA11" s="48" t="s">
        <v>27</v>
      </c>
      <c r="AB11" s="452">
        <v>211</v>
      </c>
      <c r="AC11" s="387">
        <v>27</v>
      </c>
      <c r="AD11" s="387">
        <v>66</v>
      </c>
      <c r="AE11" s="387">
        <v>44</v>
      </c>
      <c r="AF11" s="387">
        <v>0</v>
      </c>
      <c r="AG11" s="369">
        <v>617</v>
      </c>
      <c r="AH11" s="407">
        <f t="shared" si="9"/>
        <v>0.56401944894651534</v>
      </c>
      <c r="AI11" s="411">
        <f t="shared" si="10"/>
        <v>0.34197730956239869</v>
      </c>
      <c r="AK11" s="225" t="s">
        <v>222</v>
      </c>
      <c r="AL11" s="158" t="s">
        <v>27</v>
      </c>
      <c r="AM11" s="383">
        <f>取引基本表!AR8</f>
        <v>-4</v>
      </c>
      <c r="AN11" s="407">
        <f t="shared" si="6"/>
        <v>-1.6586567368416687E-5</v>
      </c>
      <c r="AP11" s="225" t="s">
        <v>222</v>
      </c>
      <c r="AQ11" s="158" t="s">
        <v>27</v>
      </c>
      <c r="AR11" s="386">
        <f>取引基本表!AX8</f>
        <v>23491</v>
      </c>
      <c r="AS11" s="387">
        <f>取引基本表!AY8</f>
        <v>196</v>
      </c>
      <c r="AT11" s="387">
        <f>ABS(取引基本表!BB8)</f>
        <v>23070</v>
      </c>
      <c r="AU11" s="388">
        <f t="shared" si="11"/>
        <v>-22874</v>
      </c>
      <c r="AV11" s="411">
        <v>0.97885279843965589</v>
      </c>
      <c r="AW11" s="407">
        <v>2.1147201560344109E-2</v>
      </c>
    </row>
    <row r="12" spans="1:49" x14ac:dyDescent="0.2">
      <c r="A12" s="225" t="s">
        <v>223</v>
      </c>
      <c r="B12" s="158" t="s">
        <v>191</v>
      </c>
      <c r="C12" s="405">
        <f t="shared" si="0"/>
        <v>0.1131360576170346</v>
      </c>
      <c r="D12" s="406">
        <f t="shared" si="1"/>
        <v>2.9306369621378371E-2</v>
      </c>
      <c r="E12" s="406">
        <f t="shared" si="1"/>
        <v>2.9195255423761772E-2</v>
      </c>
      <c r="F12" s="406">
        <f t="shared" si="2"/>
        <v>0.36784355120975581</v>
      </c>
      <c r="G12" s="406">
        <f t="shared" si="2"/>
        <v>0.13242034500958361</v>
      </c>
      <c r="H12" s="407">
        <f t="shared" si="3"/>
        <v>8.227352078918887E-2</v>
      </c>
      <c r="K12" s="225" t="s">
        <v>223</v>
      </c>
      <c r="L12" s="158" t="s">
        <v>191</v>
      </c>
      <c r="M12" s="383">
        <f>取引基本表!AX9</f>
        <v>31935</v>
      </c>
      <c r="N12" s="367">
        <f>ABS(取引基本表!BB9)</f>
        <v>28322</v>
      </c>
      <c r="O12" s="411">
        <f t="shared" si="4"/>
        <v>0.8868639423829654</v>
      </c>
      <c r="P12" s="407">
        <f t="shared" si="5"/>
        <v>0.1131360576170346</v>
      </c>
      <c r="R12" s="225" t="s">
        <v>223</v>
      </c>
      <c r="S12" s="158" t="s">
        <v>191</v>
      </c>
      <c r="T12" s="365">
        <f>取引基本表!BD9</f>
        <v>35999</v>
      </c>
      <c r="U12" s="446">
        <f>雇用表!S9</f>
        <v>1055</v>
      </c>
      <c r="V12" s="447">
        <f>雇用表!S55</f>
        <v>1051</v>
      </c>
      <c r="W12" s="413">
        <f t="shared" si="7"/>
        <v>2.9306369621378371E-2</v>
      </c>
      <c r="X12" s="413">
        <f t="shared" si="8"/>
        <v>2.9195255423761772E-2</v>
      </c>
      <c r="Z12" s="225" t="s">
        <v>223</v>
      </c>
      <c r="AA12" s="48" t="s">
        <v>191</v>
      </c>
      <c r="AB12" s="452">
        <v>4767</v>
      </c>
      <c r="AC12" s="387">
        <v>3135</v>
      </c>
      <c r="AD12" s="387">
        <v>2023</v>
      </c>
      <c r="AE12" s="387">
        <v>3429</v>
      </c>
      <c r="AF12" s="387">
        <v>-112</v>
      </c>
      <c r="AG12" s="369">
        <v>35999</v>
      </c>
      <c r="AH12" s="407">
        <f t="shared" si="9"/>
        <v>0.36784355120975581</v>
      </c>
      <c r="AI12" s="411">
        <f t="shared" si="10"/>
        <v>0.13242034500958361</v>
      </c>
      <c r="AK12" s="225" t="s">
        <v>223</v>
      </c>
      <c r="AL12" s="158" t="s">
        <v>191</v>
      </c>
      <c r="AM12" s="383">
        <f>取引基本表!AR9</f>
        <v>19841</v>
      </c>
      <c r="AN12" s="407">
        <f t="shared" si="6"/>
        <v>8.227352078918887E-2</v>
      </c>
      <c r="AP12" s="225" t="s">
        <v>223</v>
      </c>
      <c r="AQ12" s="158" t="s">
        <v>191</v>
      </c>
      <c r="AR12" s="386">
        <f>取引基本表!AX9</f>
        <v>31935</v>
      </c>
      <c r="AS12" s="387">
        <f>取引基本表!AY9</f>
        <v>32386</v>
      </c>
      <c r="AT12" s="387">
        <f>ABS(取引基本表!BB9)</f>
        <v>28322</v>
      </c>
      <c r="AU12" s="388">
        <f t="shared" si="11"/>
        <v>4064</v>
      </c>
      <c r="AV12" s="411">
        <v>0.73020703224841943</v>
      </c>
      <c r="AW12" s="407">
        <v>0.26979296775158057</v>
      </c>
    </row>
    <row r="13" spans="1:49" x14ac:dyDescent="0.2">
      <c r="A13" s="225" t="s">
        <v>224</v>
      </c>
      <c r="B13" s="158" t="s">
        <v>28</v>
      </c>
      <c r="C13" s="405">
        <f t="shared" si="0"/>
        <v>0</v>
      </c>
      <c r="D13" s="406">
        <f t="shared" si="1"/>
        <v>0.16062176165803108</v>
      </c>
      <c r="E13" s="406">
        <f t="shared" si="1"/>
        <v>0.14729829755736493</v>
      </c>
      <c r="F13" s="406">
        <f t="shared" si="2"/>
        <v>0.38341968911917096</v>
      </c>
      <c r="G13" s="406">
        <f t="shared" si="2"/>
        <v>0.24500370096225019</v>
      </c>
      <c r="H13" s="407">
        <f t="shared" si="3"/>
        <v>1.2974842323943954E-2</v>
      </c>
      <c r="K13" s="225" t="s">
        <v>224</v>
      </c>
      <c r="L13" s="158" t="s">
        <v>28</v>
      </c>
      <c r="M13" s="383">
        <f>取引基本表!AX10</f>
        <v>5502</v>
      </c>
      <c r="N13" s="367">
        <f>ABS(取引基本表!BB10)</f>
        <v>5502</v>
      </c>
      <c r="O13" s="411">
        <f t="shared" si="4"/>
        <v>1</v>
      </c>
      <c r="P13" s="407">
        <f t="shared" si="5"/>
        <v>0</v>
      </c>
      <c r="R13" s="225" t="s">
        <v>224</v>
      </c>
      <c r="S13" s="158" t="s">
        <v>28</v>
      </c>
      <c r="T13" s="365">
        <f>取引基本表!BD10</f>
        <v>1351</v>
      </c>
      <c r="U13" s="446">
        <f>雇用表!S10</f>
        <v>217</v>
      </c>
      <c r="V13" s="447">
        <f>雇用表!S56</f>
        <v>199</v>
      </c>
      <c r="W13" s="413">
        <f t="shared" si="7"/>
        <v>0.16062176165803108</v>
      </c>
      <c r="X13" s="413">
        <f t="shared" si="8"/>
        <v>0.14729829755736493</v>
      </c>
      <c r="Z13" s="225" t="s">
        <v>224</v>
      </c>
      <c r="AA13" s="48" t="s">
        <v>28</v>
      </c>
      <c r="AB13" s="452">
        <v>331</v>
      </c>
      <c r="AC13" s="387">
        <v>-26</v>
      </c>
      <c r="AD13" s="387">
        <v>153</v>
      </c>
      <c r="AE13" s="387">
        <v>60</v>
      </c>
      <c r="AF13" s="387">
        <v>0</v>
      </c>
      <c r="AG13" s="369">
        <v>1351</v>
      </c>
      <c r="AH13" s="407">
        <f t="shared" si="9"/>
        <v>0.38341968911917096</v>
      </c>
      <c r="AI13" s="411">
        <f t="shared" si="10"/>
        <v>0.24500370096225019</v>
      </c>
      <c r="AK13" s="225" t="s">
        <v>224</v>
      </c>
      <c r="AL13" s="158" t="s">
        <v>28</v>
      </c>
      <c r="AM13" s="383">
        <f>取引基本表!AR10</f>
        <v>3129</v>
      </c>
      <c r="AN13" s="407">
        <f t="shared" si="6"/>
        <v>1.2974842323943954E-2</v>
      </c>
      <c r="AP13" s="225" t="s">
        <v>224</v>
      </c>
      <c r="AQ13" s="158" t="s">
        <v>28</v>
      </c>
      <c r="AR13" s="386">
        <f>取引基本表!AX10</f>
        <v>5502</v>
      </c>
      <c r="AS13" s="387">
        <f>取引基本表!AY10</f>
        <v>1351</v>
      </c>
      <c r="AT13" s="387">
        <f>ABS(取引基本表!BB10)</f>
        <v>5502</v>
      </c>
      <c r="AU13" s="388">
        <f t="shared" si="11"/>
        <v>-4151</v>
      </c>
      <c r="AV13" s="411">
        <v>0.93315766467397665</v>
      </c>
      <c r="AW13" s="407">
        <v>6.684233532602335E-2</v>
      </c>
    </row>
    <row r="14" spans="1:49" x14ac:dyDescent="0.2">
      <c r="A14" s="225" t="s">
        <v>225</v>
      </c>
      <c r="B14" s="158" t="s">
        <v>268</v>
      </c>
      <c r="C14" s="405">
        <f t="shared" si="0"/>
        <v>0.20006209251785156</v>
      </c>
      <c r="D14" s="406">
        <f t="shared" si="1"/>
        <v>3.9017341040462429E-2</v>
      </c>
      <c r="E14" s="406">
        <f t="shared" si="1"/>
        <v>4.0148278461925105E-2</v>
      </c>
      <c r="F14" s="406">
        <f t="shared" si="2"/>
        <v>0.29957275697411412</v>
      </c>
      <c r="G14" s="406">
        <f t="shared" si="2"/>
        <v>0.15826840914802714</v>
      </c>
      <c r="H14" s="407">
        <f t="shared" si="3"/>
        <v>1.0573936697365637E-3</v>
      </c>
      <c r="K14" s="225" t="s">
        <v>225</v>
      </c>
      <c r="L14" s="158" t="s">
        <v>268</v>
      </c>
      <c r="M14" s="383">
        <f>取引基本表!AX11</f>
        <v>16105</v>
      </c>
      <c r="N14" s="367">
        <f>ABS(取引基本表!BB11)</f>
        <v>12883</v>
      </c>
      <c r="O14" s="411">
        <f t="shared" si="4"/>
        <v>0.79993790748214844</v>
      </c>
      <c r="P14" s="407">
        <f t="shared" si="5"/>
        <v>0.20006209251785156</v>
      </c>
      <c r="R14" s="225" t="s">
        <v>225</v>
      </c>
      <c r="S14" s="158" t="s">
        <v>268</v>
      </c>
      <c r="T14" s="365">
        <f>取引基本表!BD11</f>
        <v>15916</v>
      </c>
      <c r="U14" s="446">
        <f>雇用表!S11</f>
        <v>621</v>
      </c>
      <c r="V14" s="447">
        <f>雇用表!S57</f>
        <v>639</v>
      </c>
      <c r="W14" s="413">
        <f t="shared" si="7"/>
        <v>3.9017341040462429E-2</v>
      </c>
      <c r="X14" s="413">
        <f t="shared" si="8"/>
        <v>4.0148278461925105E-2</v>
      </c>
      <c r="Z14" s="225" t="s">
        <v>225</v>
      </c>
      <c r="AA14" s="48" t="s">
        <v>268</v>
      </c>
      <c r="AB14" s="452">
        <v>2519</v>
      </c>
      <c r="AC14" s="387">
        <v>1042</v>
      </c>
      <c r="AD14" s="387">
        <v>825</v>
      </c>
      <c r="AE14" s="387">
        <v>382</v>
      </c>
      <c r="AF14" s="387">
        <v>0</v>
      </c>
      <c r="AG14" s="369">
        <v>15916</v>
      </c>
      <c r="AH14" s="407">
        <f t="shared" si="9"/>
        <v>0.29957275697411412</v>
      </c>
      <c r="AI14" s="411">
        <f t="shared" si="10"/>
        <v>0.15826840914802714</v>
      </c>
      <c r="AK14" s="225" t="s">
        <v>225</v>
      </c>
      <c r="AL14" s="158" t="s">
        <v>268</v>
      </c>
      <c r="AM14" s="383">
        <f>取引基本表!AR11</f>
        <v>255</v>
      </c>
      <c r="AN14" s="407">
        <f t="shared" si="6"/>
        <v>1.0573936697365637E-3</v>
      </c>
      <c r="AP14" s="225" t="s">
        <v>225</v>
      </c>
      <c r="AQ14" s="158" t="s">
        <v>268</v>
      </c>
      <c r="AR14" s="386">
        <f>取引基本表!AX11</f>
        <v>16105</v>
      </c>
      <c r="AS14" s="387">
        <f>取引基本表!AY11</f>
        <v>12694</v>
      </c>
      <c r="AT14" s="387">
        <f>ABS(取引基本表!BB11)</f>
        <v>12883</v>
      </c>
      <c r="AU14" s="388">
        <f t="shared" si="11"/>
        <v>-189</v>
      </c>
      <c r="AV14" s="411">
        <v>0.78289172072298208</v>
      </c>
      <c r="AW14" s="407">
        <v>0.21710827927701792</v>
      </c>
    </row>
    <row r="15" spans="1:49" x14ac:dyDescent="0.2">
      <c r="A15" s="225" t="s">
        <v>226</v>
      </c>
      <c r="B15" s="158" t="s">
        <v>29</v>
      </c>
      <c r="C15" s="405">
        <f t="shared" si="0"/>
        <v>0</v>
      </c>
      <c r="D15" s="406">
        <f t="shared" si="1"/>
        <v>1.4877049180327869E-2</v>
      </c>
      <c r="E15" s="406">
        <f t="shared" si="1"/>
        <v>1.3844262295081967E-2</v>
      </c>
      <c r="F15" s="406">
        <f t="shared" si="2"/>
        <v>0.30379508196721311</v>
      </c>
      <c r="G15" s="406">
        <f t="shared" si="2"/>
        <v>9.5606557377049178E-2</v>
      </c>
      <c r="H15" s="407">
        <f t="shared" si="3"/>
        <v>7.5634747199980097E-3</v>
      </c>
      <c r="K15" s="225" t="s">
        <v>226</v>
      </c>
      <c r="L15" s="158" t="s">
        <v>29</v>
      </c>
      <c r="M15" s="383">
        <f>取引基本表!AX12</f>
        <v>63382</v>
      </c>
      <c r="N15" s="367">
        <f>ABS(取引基本表!BB12)</f>
        <v>63382</v>
      </c>
      <c r="O15" s="411">
        <f t="shared" si="4"/>
        <v>1</v>
      </c>
      <c r="P15" s="407">
        <f t="shared" si="5"/>
        <v>0</v>
      </c>
      <c r="R15" s="225" t="s">
        <v>226</v>
      </c>
      <c r="S15" s="158" t="s">
        <v>29</v>
      </c>
      <c r="T15" s="365">
        <f>取引基本表!BD12</f>
        <v>122000</v>
      </c>
      <c r="U15" s="446">
        <f>雇用表!S12</f>
        <v>1815</v>
      </c>
      <c r="V15" s="447">
        <f>雇用表!S58</f>
        <v>1689</v>
      </c>
      <c r="W15" s="413">
        <f t="shared" si="7"/>
        <v>1.4877049180327869E-2</v>
      </c>
      <c r="X15" s="413">
        <f t="shared" si="8"/>
        <v>1.3844262295081967E-2</v>
      </c>
      <c r="Z15" s="225" t="s">
        <v>226</v>
      </c>
      <c r="AA15" s="48" t="s">
        <v>29</v>
      </c>
      <c r="AB15" s="452">
        <v>11664</v>
      </c>
      <c r="AC15" s="387">
        <v>7395</v>
      </c>
      <c r="AD15" s="387">
        <v>15617</v>
      </c>
      <c r="AE15" s="387">
        <v>2387</v>
      </c>
      <c r="AF15" s="387">
        <v>0</v>
      </c>
      <c r="AG15" s="369">
        <v>122000</v>
      </c>
      <c r="AH15" s="407">
        <f t="shared" si="9"/>
        <v>0.30379508196721311</v>
      </c>
      <c r="AI15" s="411">
        <f t="shared" si="10"/>
        <v>9.5606557377049178E-2</v>
      </c>
      <c r="AK15" s="225" t="s">
        <v>226</v>
      </c>
      <c r="AL15" s="158" t="s">
        <v>29</v>
      </c>
      <c r="AM15" s="383">
        <f>取引基本表!AR12</f>
        <v>1824</v>
      </c>
      <c r="AN15" s="407">
        <f t="shared" si="6"/>
        <v>7.5634747199980097E-3</v>
      </c>
      <c r="AP15" s="225" t="s">
        <v>226</v>
      </c>
      <c r="AQ15" s="158" t="s">
        <v>29</v>
      </c>
      <c r="AR15" s="386">
        <f>取引基本表!AX12</f>
        <v>63382</v>
      </c>
      <c r="AS15" s="387">
        <f>取引基本表!AY12</f>
        <v>122000</v>
      </c>
      <c r="AT15" s="387">
        <f>ABS(取引基本表!BB12)</f>
        <v>63382</v>
      </c>
      <c r="AU15" s="388">
        <f t="shared" si="11"/>
        <v>58618</v>
      </c>
      <c r="AV15" s="411">
        <v>0.8222762164835401</v>
      </c>
      <c r="AW15" s="407">
        <v>0.1777237835164599</v>
      </c>
    </row>
    <row r="16" spans="1:49" x14ac:dyDescent="0.2">
      <c r="A16" s="225" t="s">
        <v>227</v>
      </c>
      <c r="B16" s="158" t="s">
        <v>30</v>
      </c>
      <c r="C16" s="405">
        <f t="shared" si="0"/>
        <v>4.6443435489973539E-2</v>
      </c>
      <c r="D16" s="406">
        <f t="shared" si="1"/>
        <v>0</v>
      </c>
      <c r="E16" s="406">
        <f t="shared" si="1"/>
        <v>0</v>
      </c>
      <c r="F16" s="406">
        <f t="shared" si="2"/>
        <v>0.28887863405629904</v>
      </c>
      <c r="G16" s="406">
        <f t="shared" si="2"/>
        <v>3.3687125057683433E-2</v>
      </c>
      <c r="H16" s="407">
        <f t="shared" si="3"/>
        <v>1.5193295709469685E-2</v>
      </c>
      <c r="K16" s="225" t="s">
        <v>227</v>
      </c>
      <c r="L16" s="158" t="s">
        <v>30</v>
      </c>
      <c r="M16" s="383">
        <f>取引基本表!AX13</f>
        <v>21144</v>
      </c>
      <c r="N16" s="367">
        <f>ABS(取引基本表!BB13)</f>
        <v>20162</v>
      </c>
      <c r="O16" s="411">
        <f t="shared" si="4"/>
        <v>0.95355656451002646</v>
      </c>
      <c r="P16" s="407">
        <f t="shared" si="5"/>
        <v>4.6443435489973539E-2</v>
      </c>
      <c r="R16" s="225" t="s">
        <v>227</v>
      </c>
      <c r="S16" s="158" t="s">
        <v>30</v>
      </c>
      <c r="T16" s="365">
        <f>取引基本表!BD13</f>
        <v>2167</v>
      </c>
      <c r="U16" s="446">
        <f>雇用表!S13</f>
        <v>0</v>
      </c>
      <c r="V16" s="447">
        <f>雇用表!S59</f>
        <v>0</v>
      </c>
      <c r="W16" s="413">
        <f t="shared" si="7"/>
        <v>0</v>
      </c>
      <c r="X16" s="413">
        <f t="shared" si="8"/>
        <v>0</v>
      </c>
      <c r="Z16" s="225" t="s">
        <v>227</v>
      </c>
      <c r="AA16" s="48" t="s">
        <v>30</v>
      </c>
      <c r="AB16" s="452">
        <v>73</v>
      </c>
      <c r="AC16" s="387">
        <v>60</v>
      </c>
      <c r="AD16" s="387">
        <v>203</v>
      </c>
      <c r="AE16" s="387">
        <v>295</v>
      </c>
      <c r="AF16" s="387">
        <v>-5</v>
      </c>
      <c r="AG16" s="369">
        <v>2167</v>
      </c>
      <c r="AH16" s="407">
        <f t="shared" si="9"/>
        <v>0.28887863405629904</v>
      </c>
      <c r="AI16" s="411">
        <f t="shared" si="10"/>
        <v>3.3687125057683433E-2</v>
      </c>
      <c r="AK16" s="225" t="s">
        <v>227</v>
      </c>
      <c r="AL16" s="158" t="s">
        <v>30</v>
      </c>
      <c r="AM16" s="383">
        <f>取引基本表!AR13</f>
        <v>3664</v>
      </c>
      <c r="AN16" s="407">
        <f t="shared" si="6"/>
        <v>1.5193295709469685E-2</v>
      </c>
      <c r="AP16" s="225" t="s">
        <v>227</v>
      </c>
      <c r="AQ16" s="158" t="s">
        <v>30</v>
      </c>
      <c r="AR16" s="386">
        <f>取引基本表!AX13</f>
        <v>21144</v>
      </c>
      <c r="AS16" s="387">
        <f>取引基本表!AY13</f>
        <v>1185</v>
      </c>
      <c r="AT16" s="387">
        <f>ABS(取引基本表!BB13)</f>
        <v>20162</v>
      </c>
      <c r="AU16" s="388">
        <f t="shared" si="11"/>
        <v>-18977</v>
      </c>
      <c r="AV16" s="411">
        <v>0.87631747448336361</v>
      </c>
      <c r="AW16" s="407">
        <v>0.12368252551663639</v>
      </c>
    </row>
    <row r="17" spans="1:49" x14ac:dyDescent="0.2">
      <c r="A17" s="225" t="s">
        <v>2</v>
      </c>
      <c r="B17" s="158" t="s">
        <v>375</v>
      </c>
      <c r="C17" s="405">
        <f t="shared" si="0"/>
        <v>4.6514856984171016E-2</v>
      </c>
      <c r="D17" s="406">
        <f t="shared" si="1"/>
        <v>4.8240503379165696E-2</v>
      </c>
      <c r="E17" s="406">
        <f t="shared" si="1"/>
        <v>4.8939641109298535E-2</v>
      </c>
      <c r="F17" s="406">
        <f t="shared" si="2"/>
        <v>0.33325565136331858</v>
      </c>
      <c r="G17" s="406">
        <f t="shared" si="2"/>
        <v>0.21533442088091354</v>
      </c>
      <c r="H17" s="407">
        <f t="shared" si="3"/>
        <v>2.6953171973677116E-3</v>
      </c>
      <c r="K17" s="225" t="s">
        <v>2</v>
      </c>
      <c r="L17" s="158" t="s">
        <v>375</v>
      </c>
      <c r="M17" s="383">
        <f>取引基本表!AX14</f>
        <v>14404</v>
      </c>
      <c r="N17" s="367">
        <f>ABS(取引基本表!BB14)</f>
        <v>13734</v>
      </c>
      <c r="O17" s="411">
        <f t="shared" si="4"/>
        <v>0.95348514301582898</v>
      </c>
      <c r="P17" s="407">
        <f t="shared" si="5"/>
        <v>4.6514856984171016E-2</v>
      </c>
      <c r="R17" s="225" t="s">
        <v>2</v>
      </c>
      <c r="S17" s="158" t="s">
        <v>375</v>
      </c>
      <c r="T17" s="365">
        <f>取引基本表!BD14</f>
        <v>4291</v>
      </c>
      <c r="U17" s="446">
        <f>雇用表!S14</f>
        <v>207</v>
      </c>
      <c r="V17" s="447">
        <f>雇用表!S60</f>
        <v>210</v>
      </c>
      <c r="W17" s="413">
        <f t="shared" si="7"/>
        <v>4.8240503379165696E-2</v>
      </c>
      <c r="X17" s="413">
        <f t="shared" si="8"/>
        <v>4.8939641109298535E-2</v>
      </c>
      <c r="Z17" s="225" t="s">
        <v>2</v>
      </c>
      <c r="AA17" s="48" t="s">
        <v>375</v>
      </c>
      <c r="AB17" s="452">
        <v>924</v>
      </c>
      <c r="AC17" s="387">
        <v>-14</v>
      </c>
      <c r="AD17" s="387">
        <v>365</v>
      </c>
      <c r="AE17" s="387">
        <v>155</v>
      </c>
      <c r="AF17" s="387">
        <v>0</v>
      </c>
      <c r="AG17" s="369">
        <v>4291</v>
      </c>
      <c r="AH17" s="407">
        <f t="shared" si="9"/>
        <v>0.33325565136331858</v>
      </c>
      <c r="AI17" s="411">
        <f t="shared" si="10"/>
        <v>0.21533442088091354</v>
      </c>
      <c r="AK17" s="225" t="s">
        <v>2</v>
      </c>
      <c r="AL17" s="158" t="s">
        <v>375</v>
      </c>
      <c r="AM17" s="383">
        <f>取引基本表!AR14</f>
        <v>650</v>
      </c>
      <c r="AN17" s="407">
        <f t="shared" si="6"/>
        <v>2.6953171973677116E-3</v>
      </c>
      <c r="AP17" s="225" t="s">
        <v>2</v>
      </c>
      <c r="AQ17" s="158" t="s">
        <v>365</v>
      </c>
      <c r="AR17" s="386">
        <f>取引基本表!AX14</f>
        <v>14404</v>
      </c>
      <c r="AS17" s="387">
        <f>取引基本表!AY14</f>
        <v>3621</v>
      </c>
      <c r="AT17" s="387">
        <f>ABS(取引基本表!BB14)</f>
        <v>13734</v>
      </c>
      <c r="AU17" s="388">
        <f t="shared" si="11"/>
        <v>-10113</v>
      </c>
      <c r="AV17" s="411">
        <v>0.80716043298169571</v>
      </c>
      <c r="AW17" s="407">
        <v>0.19283956701830429</v>
      </c>
    </row>
    <row r="18" spans="1:49" x14ac:dyDescent="0.2">
      <c r="A18" s="225" t="s">
        <v>3</v>
      </c>
      <c r="B18" s="158" t="s">
        <v>31</v>
      </c>
      <c r="C18" s="405">
        <f t="shared" si="0"/>
        <v>0.85217062328572779</v>
      </c>
      <c r="D18" s="406">
        <f t="shared" si="1"/>
        <v>2.6460437172440239E-2</v>
      </c>
      <c r="E18" s="406">
        <f t="shared" si="1"/>
        <v>2.8487427183579554E-2</v>
      </c>
      <c r="F18" s="406">
        <f t="shared" si="2"/>
        <v>0.45957889739047864</v>
      </c>
      <c r="G18" s="406">
        <f t="shared" si="2"/>
        <v>0.21571921623052903</v>
      </c>
      <c r="H18" s="407">
        <f t="shared" si="3"/>
        <v>4.022242586841047E-4</v>
      </c>
      <c r="K18" s="225" t="s">
        <v>3</v>
      </c>
      <c r="L18" s="158" t="s">
        <v>31</v>
      </c>
      <c r="M18" s="383">
        <f>取引基本表!AX15</f>
        <v>10573</v>
      </c>
      <c r="N18" s="367">
        <f>ABS(取引基本表!BB15)</f>
        <v>1563</v>
      </c>
      <c r="O18" s="411">
        <f t="shared" si="4"/>
        <v>0.14782937671427221</v>
      </c>
      <c r="P18" s="407">
        <f t="shared" si="5"/>
        <v>0.85217062328572779</v>
      </c>
      <c r="R18" s="225" t="s">
        <v>3</v>
      </c>
      <c r="S18" s="158" t="s">
        <v>31</v>
      </c>
      <c r="T18" s="365">
        <f>取引基本表!BD15</f>
        <v>54761</v>
      </c>
      <c r="U18" s="446">
        <f>雇用表!S15</f>
        <v>1449</v>
      </c>
      <c r="V18" s="447">
        <f>雇用表!S61</f>
        <v>1560</v>
      </c>
      <c r="W18" s="413">
        <f t="shared" si="7"/>
        <v>2.6460437172440239E-2</v>
      </c>
      <c r="X18" s="413">
        <f t="shared" si="8"/>
        <v>2.8487427183579554E-2</v>
      </c>
      <c r="Z18" s="225" t="s">
        <v>3</v>
      </c>
      <c r="AA18" s="48" t="s">
        <v>31</v>
      </c>
      <c r="AB18" s="452">
        <v>11813</v>
      </c>
      <c r="AC18" s="387">
        <v>5299</v>
      </c>
      <c r="AD18" s="387">
        <v>6361</v>
      </c>
      <c r="AE18" s="387">
        <v>1694</v>
      </c>
      <c r="AF18" s="387">
        <v>0</v>
      </c>
      <c r="AG18" s="369">
        <v>54761</v>
      </c>
      <c r="AH18" s="407">
        <f t="shared" si="9"/>
        <v>0.45957889739047864</v>
      </c>
      <c r="AI18" s="411">
        <f t="shared" si="10"/>
        <v>0.21571921623052903</v>
      </c>
      <c r="AK18" s="225" t="s">
        <v>3</v>
      </c>
      <c r="AL18" s="158" t="s">
        <v>31</v>
      </c>
      <c r="AM18" s="383">
        <f>取引基本表!AR15</f>
        <v>97</v>
      </c>
      <c r="AN18" s="407">
        <f t="shared" si="6"/>
        <v>4.022242586841047E-4</v>
      </c>
      <c r="AP18" s="225" t="s">
        <v>3</v>
      </c>
      <c r="AQ18" s="158" t="s">
        <v>31</v>
      </c>
      <c r="AR18" s="386">
        <f>取引基本表!AX15</f>
        <v>10573</v>
      </c>
      <c r="AS18" s="387">
        <f>取引基本表!AY15</f>
        <v>45751</v>
      </c>
      <c r="AT18" s="387">
        <f>ABS(取引基本表!BB15)</f>
        <v>1563</v>
      </c>
      <c r="AU18" s="388">
        <f t="shared" si="11"/>
        <v>44188</v>
      </c>
      <c r="AV18" s="411">
        <v>0.69369460950567885</v>
      </c>
      <c r="AW18" s="407">
        <v>0.30630539049432115</v>
      </c>
    </row>
    <row r="19" spans="1:49" x14ac:dyDescent="0.2">
      <c r="A19" s="225" t="s">
        <v>4</v>
      </c>
      <c r="B19" s="158" t="s">
        <v>32</v>
      </c>
      <c r="C19" s="405">
        <f t="shared" si="0"/>
        <v>5.907451152740395E-2</v>
      </c>
      <c r="D19" s="406">
        <f t="shared" si="1"/>
        <v>1.0654703490817327E-2</v>
      </c>
      <c r="E19" s="406">
        <f t="shared" si="1"/>
        <v>1.044441329034067E-2</v>
      </c>
      <c r="F19" s="406">
        <f t="shared" si="2"/>
        <v>0.24001121547735876</v>
      </c>
      <c r="G19" s="406">
        <f t="shared" si="2"/>
        <v>5.7619514930604236E-2</v>
      </c>
      <c r="H19" s="407">
        <f t="shared" si="3"/>
        <v>-1.036660460526043E-4</v>
      </c>
      <c r="K19" s="225" t="s">
        <v>4</v>
      </c>
      <c r="L19" s="158" t="s">
        <v>32</v>
      </c>
      <c r="M19" s="383">
        <f>取引基本表!AX16</f>
        <v>54609</v>
      </c>
      <c r="N19" s="367">
        <f>ABS(取引基本表!BB16)</f>
        <v>51383</v>
      </c>
      <c r="O19" s="411">
        <f t="shared" si="4"/>
        <v>0.94092548847259605</v>
      </c>
      <c r="P19" s="407">
        <f t="shared" si="5"/>
        <v>5.907451152740395E-2</v>
      </c>
      <c r="R19" s="225" t="s">
        <v>4</v>
      </c>
      <c r="S19" s="158" t="s">
        <v>32</v>
      </c>
      <c r="T19" s="365">
        <f>取引基本表!BD16</f>
        <v>14266</v>
      </c>
      <c r="U19" s="446">
        <f>雇用表!S16</f>
        <v>152</v>
      </c>
      <c r="V19" s="447">
        <f>雇用表!S62</f>
        <v>149</v>
      </c>
      <c r="W19" s="413">
        <f t="shared" si="7"/>
        <v>1.0654703490817327E-2</v>
      </c>
      <c r="X19" s="413">
        <f t="shared" si="8"/>
        <v>1.044441329034067E-2</v>
      </c>
      <c r="Z19" s="225" t="s">
        <v>4</v>
      </c>
      <c r="AA19" s="48" t="s">
        <v>32</v>
      </c>
      <c r="AB19" s="452">
        <v>822</v>
      </c>
      <c r="AC19" s="387">
        <v>1566</v>
      </c>
      <c r="AD19" s="387">
        <v>785</v>
      </c>
      <c r="AE19" s="387">
        <v>251</v>
      </c>
      <c r="AF19" s="387">
        <v>0</v>
      </c>
      <c r="AG19" s="369">
        <v>14266</v>
      </c>
      <c r="AH19" s="407">
        <f t="shared" si="9"/>
        <v>0.24001121547735876</v>
      </c>
      <c r="AI19" s="411">
        <f t="shared" si="10"/>
        <v>5.7619514930604236E-2</v>
      </c>
      <c r="AK19" s="225" t="s">
        <v>4</v>
      </c>
      <c r="AL19" s="158" t="s">
        <v>32</v>
      </c>
      <c r="AM19" s="383">
        <f>取引基本表!AR16</f>
        <v>-25</v>
      </c>
      <c r="AN19" s="407">
        <f t="shared" si="6"/>
        <v>-1.036660460526043E-4</v>
      </c>
      <c r="AP19" s="225" t="s">
        <v>4</v>
      </c>
      <c r="AQ19" s="158" t="s">
        <v>32</v>
      </c>
      <c r="AR19" s="386">
        <f>取引基本表!AX16</f>
        <v>54609</v>
      </c>
      <c r="AS19" s="387">
        <f>取引基本表!AY16</f>
        <v>11040</v>
      </c>
      <c r="AT19" s="387">
        <f>ABS(取引基本表!BB16)</f>
        <v>51383</v>
      </c>
      <c r="AU19" s="388">
        <f t="shared" si="11"/>
        <v>-40343</v>
      </c>
      <c r="AV19" s="411">
        <v>0.63033685044372512</v>
      </c>
      <c r="AW19" s="407">
        <v>0.36966314955627488</v>
      </c>
    </row>
    <row r="20" spans="1:49" x14ac:dyDescent="0.2">
      <c r="A20" s="225" t="s">
        <v>5</v>
      </c>
      <c r="B20" s="158" t="s">
        <v>33</v>
      </c>
      <c r="C20" s="405">
        <f t="shared" si="0"/>
        <v>0.1238117647058824</v>
      </c>
      <c r="D20" s="406">
        <f t="shared" si="1"/>
        <v>1.3129963047409387E-2</v>
      </c>
      <c r="E20" s="406">
        <f t="shared" si="1"/>
        <v>1.4466546112115732E-2</v>
      </c>
      <c r="F20" s="406">
        <f t="shared" si="2"/>
        <v>0.22289488167308752</v>
      </c>
      <c r="G20" s="406">
        <f t="shared" si="2"/>
        <v>0.1000078622533218</v>
      </c>
      <c r="H20" s="407">
        <f t="shared" si="3"/>
        <v>5.0174366289460479E-4</v>
      </c>
      <c r="K20" s="225" t="s">
        <v>5</v>
      </c>
      <c r="L20" s="158" t="s">
        <v>33</v>
      </c>
      <c r="M20" s="383">
        <f>取引基本表!AX17</f>
        <v>21250</v>
      </c>
      <c r="N20" s="367">
        <f>ABS(取引基本表!BB17)</f>
        <v>18619</v>
      </c>
      <c r="O20" s="411">
        <f t="shared" si="4"/>
        <v>0.8761882352941176</v>
      </c>
      <c r="P20" s="407">
        <f t="shared" si="5"/>
        <v>0.1238117647058824</v>
      </c>
      <c r="R20" s="225" t="s">
        <v>5</v>
      </c>
      <c r="S20" s="158" t="s">
        <v>33</v>
      </c>
      <c r="T20" s="365">
        <f>取引基本表!BD17</f>
        <v>12719</v>
      </c>
      <c r="U20" s="446">
        <f>雇用表!S17</f>
        <v>167</v>
      </c>
      <c r="V20" s="447">
        <f>雇用表!S63</f>
        <v>184</v>
      </c>
      <c r="W20" s="413">
        <f t="shared" si="7"/>
        <v>1.3129963047409387E-2</v>
      </c>
      <c r="X20" s="413">
        <f t="shared" si="8"/>
        <v>1.4466546112115732E-2</v>
      </c>
      <c r="Z20" s="225" t="s">
        <v>5</v>
      </c>
      <c r="AA20" s="48" t="s">
        <v>33</v>
      </c>
      <c r="AB20" s="452">
        <v>1272</v>
      </c>
      <c r="AC20" s="387">
        <v>1089</v>
      </c>
      <c r="AD20" s="387">
        <v>381</v>
      </c>
      <c r="AE20" s="387">
        <v>93</v>
      </c>
      <c r="AF20" s="387">
        <v>0</v>
      </c>
      <c r="AG20" s="369">
        <v>12719</v>
      </c>
      <c r="AH20" s="407">
        <f t="shared" si="9"/>
        <v>0.22289488167308752</v>
      </c>
      <c r="AI20" s="411">
        <f t="shared" si="10"/>
        <v>0.1000078622533218</v>
      </c>
      <c r="AK20" s="225" t="s">
        <v>5</v>
      </c>
      <c r="AL20" s="158" t="s">
        <v>33</v>
      </c>
      <c r="AM20" s="383">
        <f>取引基本表!AR17</f>
        <v>121</v>
      </c>
      <c r="AN20" s="407">
        <f t="shared" si="6"/>
        <v>5.0174366289460479E-4</v>
      </c>
      <c r="AP20" s="225" t="s">
        <v>5</v>
      </c>
      <c r="AQ20" s="158" t="s">
        <v>33</v>
      </c>
      <c r="AR20" s="386">
        <f>取引基本表!AX17</f>
        <v>21250</v>
      </c>
      <c r="AS20" s="387">
        <f>取引基本表!AY17</f>
        <v>10088</v>
      </c>
      <c r="AT20" s="387">
        <f>ABS(取引基本表!BB17)</f>
        <v>18619</v>
      </c>
      <c r="AU20" s="388">
        <f t="shared" si="11"/>
        <v>-8531</v>
      </c>
      <c r="AV20" s="411">
        <v>0.88159848319713086</v>
      </c>
      <c r="AW20" s="407">
        <v>0.11840151680286914</v>
      </c>
    </row>
    <row r="21" spans="1:49" x14ac:dyDescent="0.2">
      <c r="A21" s="225" t="s">
        <v>6</v>
      </c>
      <c r="B21" s="158" t="s">
        <v>34</v>
      </c>
      <c r="C21" s="405">
        <f t="shared" si="0"/>
        <v>0.10123797610317908</v>
      </c>
      <c r="D21" s="406">
        <f t="shared" si="1"/>
        <v>4.8757943385326401E-2</v>
      </c>
      <c r="E21" s="406">
        <f t="shared" si="1"/>
        <v>4.2345465049104566E-2</v>
      </c>
      <c r="F21" s="406">
        <f t="shared" si="2"/>
        <v>0.42576545349508954</v>
      </c>
      <c r="G21" s="406">
        <f t="shared" si="2"/>
        <v>0.28509532062391679</v>
      </c>
      <c r="H21" s="407">
        <f t="shared" si="3"/>
        <v>8.3762165210504269E-4</v>
      </c>
      <c r="K21" s="225" t="s">
        <v>6</v>
      </c>
      <c r="L21" s="158" t="s">
        <v>34</v>
      </c>
      <c r="M21" s="383">
        <f>取引基本表!AX18</f>
        <v>23183</v>
      </c>
      <c r="N21" s="367">
        <f>ABS(取引基本表!BB18)</f>
        <v>20836</v>
      </c>
      <c r="O21" s="411">
        <f t="shared" si="4"/>
        <v>0.89876202389682092</v>
      </c>
      <c r="P21" s="407">
        <f t="shared" si="5"/>
        <v>0.10123797610317908</v>
      </c>
      <c r="R21" s="225" t="s">
        <v>6</v>
      </c>
      <c r="S21" s="158" t="s">
        <v>34</v>
      </c>
      <c r="T21" s="365">
        <f>取引基本表!BD18</f>
        <v>17310</v>
      </c>
      <c r="U21" s="446">
        <f>雇用表!S18</f>
        <v>844</v>
      </c>
      <c r="V21" s="447">
        <f>雇用表!S64</f>
        <v>733</v>
      </c>
      <c r="W21" s="413">
        <f t="shared" si="7"/>
        <v>4.8757943385326401E-2</v>
      </c>
      <c r="X21" s="413">
        <f t="shared" si="8"/>
        <v>4.2345465049104566E-2</v>
      </c>
      <c r="Z21" s="225" t="s">
        <v>6</v>
      </c>
      <c r="AA21" s="48" t="s">
        <v>34</v>
      </c>
      <c r="AB21" s="452">
        <v>4935</v>
      </c>
      <c r="AC21" s="387">
        <v>516</v>
      </c>
      <c r="AD21" s="387">
        <v>1441</v>
      </c>
      <c r="AE21" s="387">
        <v>478</v>
      </c>
      <c r="AF21" s="387">
        <v>0</v>
      </c>
      <c r="AG21" s="369">
        <v>17310</v>
      </c>
      <c r="AH21" s="407">
        <f t="shared" si="9"/>
        <v>0.42576545349508954</v>
      </c>
      <c r="AI21" s="411">
        <f t="shared" si="10"/>
        <v>0.28509532062391679</v>
      </c>
      <c r="AK21" s="225" t="s">
        <v>6</v>
      </c>
      <c r="AL21" s="158" t="s">
        <v>34</v>
      </c>
      <c r="AM21" s="383">
        <f>取引基本表!AR18</f>
        <v>202</v>
      </c>
      <c r="AN21" s="407">
        <f t="shared" si="6"/>
        <v>8.3762165210504269E-4</v>
      </c>
      <c r="AP21" s="225" t="s">
        <v>6</v>
      </c>
      <c r="AQ21" s="158" t="s">
        <v>34</v>
      </c>
      <c r="AR21" s="386">
        <f>取引基本表!AX18</f>
        <v>23183</v>
      </c>
      <c r="AS21" s="387">
        <f>取引基本表!AY18</f>
        <v>14963</v>
      </c>
      <c r="AT21" s="387">
        <f>ABS(取引基本表!BB18)</f>
        <v>20836</v>
      </c>
      <c r="AU21" s="388">
        <f t="shared" si="11"/>
        <v>-5873</v>
      </c>
      <c r="AV21" s="411">
        <v>0.73741787363403832</v>
      </c>
      <c r="AW21" s="407">
        <v>0.26258212636596168</v>
      </c>
    </row>
    <row r="22" spans="1:49" x14ac:dyDescent="0.2">
      <c r="A22" s="225" t="s">
        <v>7</v>
      </c>
      <c r="B22" s="158" t="s">
        <v>269</v>
      </c>
      <c r="C22" s="405">
        <f t="shared" si="0"/>
        <v>0.18558159091777837</v>
      </c>
      <c r="D22" s="406">
        <f t="shared" si="1"/>
        <v>3.1055601679721812E-2</v>
      </c>
      <c r="E22" s="406">
        <f t="shared" si="1"/>
        <v>3.3855138031581015E-2</v>
      </c>
      <c r="F22" s="406">
        <f t="shared" si="2"/>
        <v>0.41305594660826944</v>
      </c>
      <c r="G22" s="406">
        <f t="shared" si="2"/>
        <v>0.19466002478672587</v>
      </c>
      <c r="H22" s="407">
        <f t="shared" si="3"/>
        <v>4.1466418421041717E-5</v>
      </c>
      <c r="K22" s="225" t="s">
        <v>7</v>
      </c>
      <c r="L22" s="158" t="s">
        <v>269</v>
      </c>
      <c r="M22" s="383">
        <f>取引基本表!AX19</f>
        <v>52322</v>
      </c>
      <c r="N22" s="367">
        <f>ABS(取引基本表!BB19)</f>
        <v>42612</v>
      </c>
      <c r="O22" s="411">
        <f t="shared" si="4"/>
        <v>0.81441840908222163</v>
      </c>
      <c r="P22" s="407">
        <f t="shared" si="5"/>
        <v>0.18558159091777837</v>
      </c>
      <c r="R22" s="225" t="s">
        <v>7</v>
      </c>
      <c r="S22" s="158" t="s">
        <v>269</v>
      </c>
      <c r="T22" s="365">
        <f>取引基本表!BD19</f>
        <v>249327</v>
      </c>
      <c r="U22" s="446">
        <f>雇用表!S19</f>
        <v>7743</v>
      </c>
      <c r="V22" s="447">
        <f>雇用表!S65</f>
        <v>8441</v>
      </c>
      <c r="W22" s="413">
        <f t="shared" si="7"/>
        <v>3.1055601679721812E-2</v>
      </c>
      <c r="X22" s="413">
        <f t="shared" si="8"/>
        <v>3.3855138031581015E-2</v>
      </c>
      <c r="Z22" s="225" t="s">
        <v>7</v>
      </c>
      <c r="AA22" s="48" t="s">
        <v>269</v>
      </c>
      <c r="AB22" s="452">
        <v>48534</v>
      </c>
      <c r="AC22" s="387">
        <v>26582</v>
      </c>
      <c r="AD22" s="387">
        <v>26251</v>
      </c>
      <c r="AE22" s="387">
        <v>1620</v>
      </c>
      <c r="AF22" s="387">
        <v>-1</v>
      </c>
      <c r="AG22" s="369">
        <v>249327</v>
      </c>
      <c r="AH22" s="407">
        <f t="shared" si="9"/>
        <v>0.41305594660826944</v>
      </c>
      <c r="AI22" s="411">
        <f t="shared" si="10"/>
        <v>0.19466002478672587</v>
      </c>
      <c r="AK22" s="225" t="s">
        <v>7</v>
      </c>
      <c r="AL22" s="158" t="s">
        <v>269</v>
      </c>
      <c r="AM22" s="383">
        <f>取引基本表!AR19</f>
        <v>10</v>
      </c>
      <c r="AN22" s="407">
        <f t="shared" si="6"/>
        <v>4.1466418421041717E-5</v>
      </c>
      <c r="AP22" s="225" t="s">
        <v>7</v>
      </c>
      <c r="AQ22" s="158" t="s">
        <v>269</v>
      </c>
      <c r="AR22" s="386">
        <f>取引基本表!AX19</f>
        <v>52322</v>
      </c>
      <c r="AS22" s="387">
        <f>取引基本表!AY19</f>
        <v>239617</v>
      </c>
      <c r="AT22" s="387">
        <f>ABS(取引基本表!BB19)</f>
        <v>42612</v>
      </c>
      <c r="AU22" s="388">
        <f t="shared" si="11"/>
        <v>197005</v>
      </c>
      <c r="AV22" s="411">
        <v>0.80743251432126495</v>
      </c>
      <c r="AW22" s="407">
        <v>0.19256748567873505</v>
      </c>
    </row>
    <row r="23" spans="1:49" x14ac:dyDescent="0.2">
      <c r="A23" s="225" t="s">
        <v>8</v>
      </c>
      <c r="B23" s="158" t="s">
        <v>270</v>
      </c>
      <c r="C23" s="405">
        <f t="shared" si="0"/>
        <v>0</v>
      </c>
      <c r="D23" s="406">
        <f t="shared" si="1"/>
        <v>2.1453546225545239E-3</v>
      </c>
      <c r="E23" s="406">
        <f t="shared" si="1"/>
        <v>1.9627712504222241E-3</v>
      </c>
      <c r="F23" s="406">
        <f t="shared" si="2"/>
        <v>0.4411214270716366</v>
      </c>
      <c r="G23" s="406">
        <f t="shared" si="2"/>
        <v>0.21585006253480496</v>
      </c>
      <c r="H23" s="407">
        <f t="shared" si="3"/>
        <v>2.487985105262503E-5</v>
      </c>
      <c r="K23" s="225" t="s">
        <v>8</v>
      </c>
      <c r="L23" s="158" t="s">
        <v>270</v>
      </c>
      <c r="M23" s="383">
        <f>取引基本表!AX20</f>
        <v>19760</v>
      </c>
      <c r="N23" s="367">
        <f>ABS(取引基本表!BB20)</f>
        <v>19760</v>
      </c>
      <c r="O23" s="411">
        <f t="shared" si="4"/>
        <v>1</v>
      </c>
      <c r="P23" s="407">
        <f t="shared" si="5"/>
        <v>0</v>
      </c>
      <c r="R23" s="225" t="s">
        <v>8</v>
      </c>
      <c r="S23" s="158" t="s">
        <v>270</v>
      </c>
      <c r="T23" s="365">
        <f>取引基本表!BD20</f>
        <v>109539</v>
      </c>
      <c r="U23" s="446">
        <f>雇用表!S20</f>
        <v>235</v>
      </c>
      <c r="V23" s="447">
        <f>雇用表!S66</f>
        <v>215</v>
      </c>
      <c r="W23" s="413">
        <f t="shared" si="7"/>
        <v>2.1453546225545239E-3</v>
      </c>
      <c r="X23" s="413">
        <f t="shared" si="8"/>
        <v>1.9627712504222241E-3</v>
      </c>
      <c r="Z23" s="225" t="s">
        <v>8</v>
      </c>
      <c r="AA23" s="48" t="s">
        <v>270</v>
      </c>
      <c r="AB23" s="452">
        <v>23644</v>
      </c>
      <c r="AC23" s="387">
        <v>12310</v>
      </c>
      <c r="AD23" s="387">
        <v>11296</v>
      </c>
      <c r="AE23" s="387">
        <v>1070</v>
      </c>
      <c r="AF23" s="387">
        <v>0</v>
      </c>
      <c r="AG23" s="369">
        <v>109539</v>
      </c>
      <c r="AH23" s="407">
        <f t="shared" si="9"/>
        <v>0.4411214270716366</v>
      </c>
      <c r="AI23" s="411">
        <f t="shared" si="10"/>
        <v>0.21585006253480496</v>
      </c>
      <c r="AK23" s="225" t="s">
        <v>8</v>
      </c>
      <c r="AL23" s="158" t="s">
        <v>270</v>
      </c>
      <c r="AM23" s="383">
        <f>取引基本表!AR20</f>
        <v>6</v>
      </c>
      <c r="AN23" s="407">
        <f t="shared" si="6"/>
        <v>2.487985105262503E-5</v>
      </c>
      <c r="AP23" s="225" t="s">
        <v>8</v>
      </c>
      <c r="AQ23" s="158" t="s">
        <v>270</v>
      </c>
      <c r="AR23" s="386">
        <f>取引基本表!AX20</f>
        <v>19760</v>
      </c>
      <c r="AS23" s="387">
        <f>取引基本表!AY20</f>
        <v>109539</v>
      </c>
      <c r="AT23" s="387">
        <f>ABS(取引基本表!BB20)</f>
        <v>19760</v>
      </c>
      <c r="AU23" s="388">
        <f t="shared" si="11"/>
        <v>89779</v>
      </c>
      <c r="AV23" s="411">
        <v>0.79883567479416906</v>
      </c>
      <c r="AW23" s="407">
        <v>0.20116432520583094</v>
      </c>
    </row>
    <row r="24" spans="1:49" x14ac:dyDescent="0.2">
      <c r="A24" s="225" t="s">
        <v>9</v>
      </c>
      <c r="B24" s="158" t="s">
        <v>271</v>
      </c>
      <c r="C24" s="405">
        <f t="shared" si="0"/>
        <v>0.34092150792205422</v>
      </c>
      <c r="D24" s="406">
        <f t="shared" si="1"/>
        <v>1.5811552113585026E-2</v>
      </c>
      <c r="E24" s="406">
        <f t="shared" si="1"/>
        <v>1.5166182639561149E-2</v>
      </c>
      <c r="F24" s="406">
        <f t="shared" si="2"/>
        <v>0.39206195546950628</v>
      </c>
      <c r="G24" s="406">
        <f t="shared" si="2"/>
        <v>0.20813165537270087</v>
      </c>
      <c r="H24" s="407">
        <f t="shared" si="3"/>
        <v>3.0270485447360455E-4</v>
      </c>
      <c r="K24" s="225" t="s">
        <v>9</v>
      </c>
      <c r="L24" s="158" t="s">
        <v>271</v>
      </c>
      <c r="M24" s="383">
        <f>取引基本表!AX21</f>
        <v>5491</v>
      </c>
      <c r="N24" s="367">
        <f>ABS(取引基本表!BB21)</f>
        <v>3619</v>
      </c>
      <c r="O24" s="411">
        <f t="shared" si="4"/>
        <v>0.65907849207794578</v>
      </c>
      <c r="P24" s="407">
        <f t="shared" si="5"/>
        <v>0.34092150792205422</v>
      </c>
      <c r="R24" s="225" t="s">
        <v>9</v>
      </c>
      <c r="S24" s="158" t="s">
        <v>271</v>
      </c>
      <c r="T24" s="365">
        <f>取引基本表!BD21</f>
        <v>3099</v>
      </c>
      <c r="U24" s="446">
        <f>雇用表!S21</f>
        <v>49</v>
      </c>
      <c r="V24" s="447">
        <f>雇用表!S67</f>
        <v>47</v>
      </c>
      <c r="W24" s="413">
        <f t="shared" si="7"/>
        <v>1.5811552113585026E-2</v>
      </c>
      <c r="X24" s="413">
        <f t="shared" si="8"/>
        <v>1.5166182639561149E-2</v>
      </c>
      <c r="Z24" s="225" t="s">
        <v>9</v>
      </c>
      <c r="AA24" s="48" t="s">
        <v>271</v>
      </c>
      <c r="AB24" s="452">
        <v>645</v>
      </c>
      <c r="AC24" s="387">
        <v>77</v>
      </c>
      <c r="AD24" s="387">
        <v>444</v>
      </c>
      <c r="AE24" s="387">
        <v>49</v>
      </c>
      <c r="AF24" s="387">
        <v>0</v>
      </c>
      <c r="AG24" s="369">
        <v>3099</v>
      </c>
      <c r="AH24" s="407">
        <f t="shared" si="9"/>
        <v>0.39206195546950628</v>
      </c>
      <c r="AI24" s="411">
        <f t="shared" si="10"/>
        <v>0.20813165537270087</v>
      </c>
      <c r="AK24" s="225" t="s">
        <v>9</v>
      </c>
      <c r="AL24" s="158" t="s">
        <v>271</v>
      </c>
      <c r="AM24" s="383">
        <f>取引基本表!AR21</f>
        <v>73</v>
      </c>
      <c r="AN24" s="407">
        <f t="shared" si="6"/>
        <v>3.0270485447360455E-4</v>
      </c>
      <c r="AP24" s="225" t="s">
        <v>9</v>
      </c>
      <c r="AQ24" s="158" t="s">
        <v>271</v>
      </c>
      <c r="AR24" s="386">
        <f>取引基本表!AX21</f>
        <v>5491</v>
      </c>
      <c r="AS24" s="387">
        <f>取引基本表!AY21</f>
        <v>1227</v>
      </c>
      <c r="AT24" s="387">
        <f>ABS(取引基本表!BB21)</f>
        <v>3619</v>
      </c>
      <c r="AU24" s="388">
        <f t="shared" si="11"/>
        <v>-2392</v>
      </c>
      <c r="AV24" s="411">
        <v>0.53203541493025519</v>
      </c>
      <c r="AW24" s="407">
        <v>0.46796458506974481</v>
      </c>
    </row>
    <row r="25" spans="1:49" x14ac:dyDescent="0.2">
      <c r="A25" s="225" t="s">
        <v>10</v>
      </c>
      <c r="B25" s="158" t="s">
        <v>272</v>
      </c>
      <c r="C25" s="405">
        <f t="shared" si="0"/>
        <v>1.146867511126326E-2</v>
      </c>
      <c r="D25" s="406">
        <f t="shared" si="1"/>
        <v>9.4786729857819912E-3</v>
      </c>
      <c r="E25" s="406">
        <f t="shared" si="1"/>
        <v>8.2938388625592423E-3</v>
      </c>
      <c r="F25" s="406">
        <f t="shared" si="2"/>
        <v>0.34834123222748814</v>
      </c>
      <c r="G25" s="406">
        <f t="shared" si="2"/>
        <v>0.19668246445497631</v>
      </c>
      <c r="H25" s="407">
        <f t="shared" si="3"/>
        <v>4.6442388631566723E-4</v>
      </c>
      <c r="K25" s="225" t="s">
        <v>10</v>
      </c>
      <c r="L25" s="158" t="s">
        <v>272</v>
      </c>
      <c r="M25" s="383">
        <f>取引基本表!AX22</f>
        <v>5842</v>
      </c>
      <c r="N25" s="367">
        <f>ABS(取引基本表!BB22)</f>
        <v>5775</v>
      </c>
      <c r="O25" s="411">
        <f t="shared" si="4"/>
        <v>0.98853132488873674</v>
      </c>
      <c r="P25" s="407">
        <f t="shared" si="5"/>
        <v>1.146867511126326E-2</v>
      </c>
      <c r="R25" s="225" t="s">
        <v>10</v>
      </c>
      <c r="S25" s="158" t="s">
        <v>272</v>
      </c>
      <c r="T25" s="365">
        <f>取引基本表!BD22</f>
        <v>844</v>
      </c>
      <c r="U25" s="446">
        <f>雇用表!S22</f>
        <v>8</v>
      </c>
      <c r="V25" s="447">
        <f>雇用表!S68</f>
        <v>7</v>
      </c>
      <c r="W25" s="413">
        <f t="shared" si="7"/>
        <v>9.4786729857819912E-3</v>
      </c>
      <c r="X25" s="413">
        <f t="shared" si="8"/>
        <v>8.2938388625592423E-3</v>
      </c>
      <c r="Z25" s="225" t="s">
        <v>10</v>
      </c>
      <c r="AA25" s="48" t="s">
        <v>272</v>
      </c>
      <c r="AB25" s="452">
        <v>166</v>
      </c>
      <c r="AC25" s="387">
        <v>-36</v>
      </c>
      <c r="AD25" s="387">
        <v>158</v>
      </c>
      <c r="AE25" s="387">
        <v>6</v>
      </c>
      <c r="AF25" s="387">
        <v>0</v>
      </c>
      <c r="AG25" s="369">
        <v>844</v>
      </c>
      <c r="AH25" s="407">
        <f t="shared" si="9"/>
        <v>0.34834123222748814</v>
      </c>
      <c r="AI25" s="411">
        <f t="shared" si="10"/>
        <v>0.19668246445497631</v>
      </c>
      <c r="AK25" s="225" t="s">
        <v>10</v>
      </c>
      <c r="AL25" s="158" t="s">
        <v>272</v>
      </c>
      <c r="AM25" s="383">
        <f>取引基本表!AR22</f>
        <v>112</v>
      </c>
      <c r="AN25" s="407">
        <f t="shared" si="6"/>
        <v>4.6442388631566723E-4</v>
      </c>
      <c r="AP25" s="225" t="s">
        <v>10</v>
      </c>
      <c r="AQ25" s="158" t="s">
        <v>272</v>
      </c>
      <c r="AR25" s="386">
        <f>取引基本表!AX22</f>
        <v>5842</v>
      </c>
      <c r="AS25" s="387">
        <f>取引基本表!AY22</f>
        <v>777</v>
      </c>
      <c r="AT25" s="387">
        <f>ABS(取引基本表!BB22)</f>
        <v>5775</v>
      </c>
      <c r="AU25" s="388">
        <f t="shared" si="11"/>
        <v>-4998</v>
      </c>
      <c r="AV25" s="411">
        <v>0.88160188384965898</v>
      </c>
      <c r="AW25" s="407">
        <v>0.11839811615034102</v>
      </c>
    </row>
    <row r="26" spans="1:49" x14ac:dyDescent="0.2">
      <c r="A26" s="225" t="s">
        <v>11</v>
      </c>
      <c r="B26" s="158" t="s">
        <v>35</v>
      </c>
      <c r="C26" s="405">
        <f t="shared" si="0"/>
        <v>9.1946569835300251E-2</v>
      </c>
      <c r="D26" s="406">
        <f t="shared" si="1"/>
        <v>6.9910725512385266E-2</v>
      </c>
      <c r="E26" s="406">
        <f t="shared" si="1"/>
        <v>7.6323399974852255E-2</v>
      </c>
      <c r="F26" s="406">
        <f t="shared" si="2"/>
        <v>0.33471645919778698</v>
      </c>
      <c r="G26" s="406">
        <f t="shared" si="2"/>
        <v>0.19627813403747013</v>
      </c>
      <c r="H26" s="407">
        <f t="shared" si="3"/>
        <v>9.5289829531553863E-3</v>
      </c>
      <c r="K26" s="225" t="s">
        <v>11</v>
      </c>
      <c r="L26" s="158" t="s">
        <v>35</v>
      </c>
      <c r="M26" s="383">
        <f>取引基本表!AX23</f>
        <v>15422</v>
      </c>
      <c r="N26" s="367">
        <f>ABS(取引基本表!BB23)</f>
        <v>14004</v>
      </c>
      <c r="O26" s="411">
        <f t="shared" si="4"/>
        <v>0.90805343016469975</v>
      </c>
      <c r="P26" s="407">
        <f t="shared" si="5"/>
        <v>9.1946569835300251E-2</v>
      </c>
      <c r="R26" s="225" t="s">
        <v>11</v>
      </c>
      <c r="S26" s="158" t="s">
        <v>35</v>
      </c>
      <c r="T26" s="365">
        <f>取引基本表!BD23</f>
        <v>7953</v>
      </c>
      <c r="U26" s="446">
        <f>雇用表!S23</f>
        <v>556</v>
      </c>
      <c r="V26" s="447">
        <f>雇用表!S69</f>
        <v>607</v>
      </c>
      <c r="W26" s="413">
        <f t="shared" si="7"/>
        <v>6.9910725512385266E-2</v>
      </c>
      <c r="X26" s="413">
        <f t="shared" si="8"/>
        <v>7.6323399974852255E-2</v>
      </c>
      <c r="Z26" s="225" t="s">
        <v>11</v>
      </c>
      <c r="AA26" s="48" t="s">
        <v>35</v>
      </c>
      <c r="AB26" s="452">
        <v>1561</v>
      </c>
      <c r="AC26" s="387">
        <v>-171</v>
      </c>
      <c r="AD26" s="387">
        <v>1241</v>
      </c>
      <c r="AE26" s="387">
        <v>31</v>
      </c>
      <c r="AF26" s="387">
        <v>0</v>
      </c>
      <c r="AG26" s="369">
        <v>7953</v>
      </c>
      <c r="AH26" s="407">
        <f t="shared" si="9"/>
        <v>0.33471645919778698</v>
      </c>
      <c r="AI26" s="411">
        <f t="shared" si="10"/>
        <v>0.19627813403747013</v>
      </c>
      <c r="AK26" s="225" t="s">
        <v>11</v>
      </c>
      <c r="AL26" s="158" t="s">
        <v>35</v>
      </c>
      <c r="AM26" s="383">
        <f>取引基本表!AR23</f>
        <v>2298</v>
      </c>
      <c r="AN26" s="407">
        <f t="shared" si="6"/>
        <v>9.5289829531553863E-3</v>
      </c>
      <c r="AP26" s="225" t="s">
        <v>11</v>
      </c>
      <c r="AQ26" s="158" t="s">
        <v>35</v>
      </c>
      <c r="AR26" s="386">
        <f>取引基本表!AX23</f>
        <v>15422</v>
      </c>
      <c r="AS26" s="387">
        <f>取引基本表!AY23</f>
        <v>6535</v>
      </c>
      <c r="AT26" s="387">
        <f>ABS(取引基本表!BB23)</f>
        <v>14004</v>
      </c>
      <c r="AU26" s="388">
        <f t="shared" si="11"/>
        <v>-7469</v>
      </c>
      <c r="AV26" s="411">
        <v>0.70886039128338962</v>
      </c>
      <c r="AW26" s="407">
        <v>0.29113960871661038</v>
      </c>
    </row>
    <row r="27" spans="1:49" x14ac:dyDescent="0.2">
      <c r="A27" s="225" t="s">
        <v>12</v>
      </c>
      <c r="B27" s="158" t="s">
        <v>376</v>
      </c>
      <c r="C27" s="405">
        <f t="shared" si="0"/>
        <v>2.4623475974181241E-2</v>
      </c>
      <c r="D27" s="406">
        <f t="shared" si="1"/>
        <v>0</v>
      </c>
      <c r="E27" s="406">
        <f t="shared" si="1"/>
        <v>0</v>
      </c>
      <c r="F27" s="406">
        <f t="shared" si="2"/>
        <v>0.31826741996233521</v>
      </c>
      <c r="G27" s="406">
        <f t="shared" si="2"/>
        <v>0.16949152542372881</v>
      </c>
      <c r="H27" s="407">
        <f t="shared" si="3"/>
        <v>1.0092926243681554E-2</v>
      </c>
      <c r="K27" s="225" t="s">
        <v>12</v>
      </c>
      <c r="L27" s="158" t="s">
        <v>377</v>
      </c>
      <c r="M27" s="383">
        <f>取引基本表!AX24</f>
        <v>8366</v>
      </c>
      <c r="N27" s="367">
        <f>ABS(取引基本表!BB24)</f>
        <v>8160</v>
      </c>
      <c r="O27" s="411">
        <f t="shared" si="4"/>
        <v>0.97537652402581876</v>
      </c>
      <c r="P27" s="407">
        <f t="shared" si="5"/>
        <v>2.4623475974181241E-2</v>
      </c>
      <c r="R27" s="225" t="s">
        <v>12</v>
      </c>
      <c r="S27" s="158" t="s">
        <v>377</v>
      </c>
      <c r="T27" s="365">
        <f>取引基本表!BD24</f>
        <v>531</v>
      </c>
      <c r="U27" s="446">
        <f>雇用表!S24</f>
        <v>0</v>
      </c>
      <c r="V27" s="447">
        <f>雇用表!S70</f>
        <v>0</v>
      </c>
      <c r="W27" s="413">
        <f t="shared" si="7"/>
        <v>0</v>
      </c>
      <c r="X27" s="413">
        <f t="shared" si="8"/>
        <v>0</v>
      </c>
      <c r="Z27" s="225" t="s">
        <v>12</v>
      </c>
      <c r="AA27" s="48" t="s">
        <v>366</v>
      </c>
      <c r="AB27" s="452">
        <v>90</v>
      </c>
      <c r="AC27" s="387">
        <v>-26</v>
      </c>
      <c r="AD27" s="387">
        <v>99</v>
      </c>
      <c r="AE27" s="387">
        <v>6</v>
      </c>
      <c r="AF27" s="387">
        <v>0</v>
      </c>
      <c r="AG27" s="369">
        <v>531</v>
      </c>
      <c r="AH27" s="407">
        <f t="shared" si="9"/>
        <v>0.31826741996233521</v>
      </c>
      <c r="AI27" s="411">
        <f t="shared" si="10"/>
        <v>0.16949152542372881</v>
      </c>
      <c r="AK27" s="225" t="s">
        <v>12</v>
      </c>
      <c r="AL27" s="158" t="s">
        <v>366</v>
      </c>
      <c r="AM27" s="383">
        <f>取引基本表!AR24</f>
        <v>2434</v>
      </c>
      <c r="AN27" s="407">
        <f t="shared" si="6"/>
        <v>1.0092926243681554E-2</v>
      </c>
      <c r="AP27" s="225" t="s">
        <v>12</v>
      </c>
      <c r="AQ27" s="158" t="s">
        <v>366</v>
      </c>
      <c r="AR27" s="386">
        <f>取引基本表!AX24</f>
        <v>8366</v>
      </c>
      <c r="AS27" s="387">
        <f>取引基本表!AY24</f>
        <v>325</v>
      </c>
      <c r="AT27" s="387">
        <f>ABS(取引基本表!BB24)</f>
        <v>8160</v>
      </c>
      <c r="AU27" s="388">
        <f t="shared" si="11"/>
        <v>-7835</v>
      </c>
      <c r="AV27" s="411">
        <v>0.77609965062016961</v>
      </c>
      <c r="AW27" s="407">
        <v>0.22390034937983039</v>
      </c>
    </row>
    <row r="28" spans="1:49" x14ac:dyDescent="0.2">
      <c r="A28" s="225" t="s">
        <v>13</v>
      </c>
      <c r="B28" s="158" t="s">
        <v>192</v>
      </c>
      <c r="C28" s="405">
        <f t="shared" si="0"/>
        <v>0.10144304574762053</v>
      </c>
      <c r="D28" s="406">
        <f t="shared" si="1"/>
        <v>3.8647768289462099E-2</v>
      </c>
      <c r="E28" s="406">
        <f t="shared" si="1"/>
        <v>3.9440091557355401E-2</v>
      </c>
      <c r="F28" s="406">
        <f t="shared" si="2"/>
        <v>0.21348710273791707</v>
      </c>
      <c r="G28" s="406">
        <f t="shared" si="2"/>
        <v>0.12483493265252223</v>
      </c>
      <c r="H28" s="407">
        <f t="shared" si="3"/>
        <v>1.8805020753942421E-2</v>
      </c>
      <c r="K28" s="225" t="s">
        <v>13</v>
      </c>
      <c r="L28" s="158" t="s">
        <v>192</v>
      </c>
      <c r="M28" s="383">
        <f>取引基本表!AX25</f>
        <v>16285</v>
      </c>
      <c r="N28" s="367">
        <f>ABS(取引基本表!BB25)</f>
        <v>14633</v>
      </c>
      <c r="O28" s="411">
        <f t="shared" si="4"/>
        <v>0.89855695425237947</v>
      </c>
      <c r="P28" s="407">
        <f t="shared" si="5"/>
        <v>0.10144304574762053</v>
      </c>
      <c r="R28" s="225" t="s">
        <v>13</v>
      </c>
      <c r="S28" s="158" t="s">
        <v>192</v>
      </c>
      <c r="T28" s="365">
        <f>取引基本表!BD25</f>
        <v>11359</v>
      </c>
      <c r="U28" s="446">
        <f>雇用表!S25</f>
        <v>439</v>
      </c>
      <c r="V28" s="447">
        <f>雇用表!S71</f>
        <v>448</v>
      </c>
      <c r="W28" s="413">
        <f t="shared" si="7"/>
        <v>3.8647768289462099E-2</v>
      </c>
      <c r="X28" s="413">
        <f t="shared" si="8"/>
        <v>3.9440091557355401E-2</v>
      </c>
      <c r="Z28" s="225" t="s">
        <v>13</v>
      </c>
      <c r="AA28" s="48" t="s">
        <v>192</v>
      </c>
      <c r="AB28" s="452">
        <v>1418</v>
      </c>
      <c r="AC28" s="387">
        <v>142</v>
      </c>
      <c r="AD28" s="387">
        <v>775</v>
      </c>
      <c r="AE28" s="387">
        <v>90</v>
      </c>
      <c r="AF28" s="387">
        <v>0</v>
      </c>
      <c r="AG28" s="369">
        <v>11359</v>
      </c>
      <c r="AH28" s="407">
        <f t="shared" si="9"/>
        <v>0.21348710273791707</v>
      </c>
      <c r="AI28" s="411">
        <f t="shared" si="10"/>
        <v>0.12483493265252223</v>
      </c>
      <c r="AK28" s="225" t="s">
        <v>13</v>
      </c>
      <c r="AL28" s="158" t="s">
        <v>192</v>
      </c>
      <c r="AM28" s="383">
        <f>取引基本表!AR25</f>
        <v>4535</v>
      </c>
      <c r="AN28" s="407">
        <f t="shared" si="6"/>
        <v>1.8805020753942421E-2</v>
      </c>
      <c r="AP28" s="225" t="s">
        <v>13</v>
      </c>
      <c r="AQ28" s="158" t="s">
        <v>192</v>
      </c>
      <c r="AR28" s="386">
        <f>取引基本表!AX25</f>
        <v>16285</v>
      </c>
      <c r="AS28" s="387">
        <f>取引基本表!AY25</f>
        <v>9707</v>
      </c>
      <c r="AT28" s="387">
        <f>ABS(取引基本表!BB25)</f>
        <v>14633</v>
      </c>
      <c r="AU28" s="388">
        <f t="shared" si="11"/>
        <v>-4926</v>
      </c>
      <c r="AV28" s="411">
        <v>0.77487185874795916</v>
      </c>
      <c r="AW28" s="407">
        <v>0.22512814125204084</v>
      </c>
    </row>
    <row r="29" spans="1:49" x14ac:dyDescent="0.2">
      <c r="A29" s="225" t="s">
        <v>14</v>
      </c>
      <c r="B29" s="158" t="s">
        <v>50</v>
      </c>
      <c r="C29" s="405">
        <f t="shared" si="0"/>
        <v>0.10401376146788988</v>
      </c>
      <c r="D29" s="406">
        <f t="shared" si="1"/>
        <v>9.155128567391918E-2</v>
      </c>
      <c r="E29" s="406">
        <f t="shared" si="1"/>
        <v>6.8946029951963833E-2</v>
      </c>
      <c r="F29" s="406">
        <f t="shared" si="2"/>
        <v>0.46764622774795139</v>
      </c>
      <c r="G29" s="406">
        <f t="shared" si="2"/>
        <v>0.26193840067815766</v>
      </c>
      <c r="H29" s="407">
        <f t="shared" si="3"/>
        <v>9.1640784710502205E-3</v>
      </c>
      <c r="K29" s="225" t="s">
        <v>14</v>
      </c>
      <c r="L29" s="158" t="s">
        <v>50</v>
      </c>
      <c r="M29" s="383">
        <f>取引基本表!AX26</f>
        <v>8720</v>
      </c>
      <c r="N29" s="367">
        <f>ABS(取引基本表!BB26)</f>
        <v>7813</v>
      </c>
      <c r="O29" s="411">
        <f t="shared" si="4"/>
        <v>0.89598623853211012</v>
      </c>
      <c r="P29" s="407">
        <f t="shared" si="5"/>
        <v>0.10401376146788988</v>
      </c>
      <c r="R29" s="225" t="s">
        <v>14</v>
      </c>
      <c r="S29" s="158" t="s">
        <v>50</v>
      </c>
      <c r="T29" s="365">
        <f>取引基本表!BD26</f>
        <v>3539</v>
      </c>
      <c r="U29" s="446">
        <f>雇用表!S26</f>
        <v>324</v>
      </c>
      <c r="V29" s="447">
        <f>雇用表!S72</f>
        <v>244</v>
      </c>
      <c r="W29" s="413">
        <f t="shared" si="7"/>
        <v>9.155128567391918E-2</v>
      </c>
      <c r="X29" s="413">
        <f t="shared" si="8"/>
        <v>6.8946029951963833E-2</v>
      </c>
      <c r="Z29" s="225" t="s">
        <v>14</v>
      </c>
      <c r="AA29" s="48" t="s">
        <v>50</v>
      </c>
      <c r="AB29" s="452">
        <v>927</v>
      </c>
      <c r="AC29" s="387">
        <v>233</v>
      </c>
      <c r="AD29" s="387">
        <v>380</v>
      </c>
      <c r="AE29" s="387">
        <v>115</v>
      </c>
      <c r="AF29" s="387">
        <v>0</v>
      </c>
      <c r="AG29" s="369">
        <v>3539</v>
      </c>
      <c r="AH29" s="407">
        <f t="shared" si="9"/>
        <v>0.46764622774795139</v>
      </c>
      <c r="AI29" s="411">
        <f t="shared" si="10"/>
        <v>0.26193840067815766</v>
      </c>
      <c r="AK29" s="225" t="s">
        <v>14</v>
      </c>
      <c r="AL29" s="158" t="s">
        <v>50</v>
      </c>
      <c r="AM29" s="383">
        <f>取引基本表!AR26</f>
        <v>2210</v>
      </c>
      <c r="AN29" s="407">
        <f t="shared" si="6"/>
        <v>9.1640784710502205E-3</v>
      </c>
      <c r="AP29" s="225" t="s">
        <v>14</v>
      </c>
      <c r="AQ29" s="158" t="s">
        <v>50</v>
      </c>
      <c r="AR29" s="386">
        <f>取引基本表!AX26</f>
        <v>8720</v>
      </c>
      <c r="AS29" s="387">
        <f>取引基本表!AY26</f>
        <v>2632</v>
      </c>
      <c r="AT29" s="387">
        <f>ABS(取引基本表!BB26)</f>
        <v>7813</v>
      </c>
      <c r="AU29" s="388">
        <f t="shared" si="11"/>
        <v>-5181</v>
      </c>
      <c r="AV29" s="411">
        <v>0.79707187916920597</v>
      </c>
      <c r="AW29" s="407">
        <v>0.20292812083079403</v>
      </c>
    </row>
    <row r="30" spans="1:49" x14ac:dyDescent="0.2">
      <c r="A30" s="225" t="s">
        <v>15</v>
      </c>
      <c r="B30" s="158" t="s">
        <v>36</v>
      </c>
      <c r="C30" s="405">
        <f t="shared" si="0"/>
        <v>1</v>
      </c>
      <c r="D30" s="406">
        <f t="shared" si="1"/>
        <v>7.9190891925744522E-2</v>
      </c>
      <c r="E30" s="406">
        <f t="shared" si="1"/>
        <v>6.0327905628984317E-2</v>
      </c>
      <c r="F30" s="406">
        <f t="shared" si="2"/>
        <v>0.44048531528668372</v>
      </c>
      <c r="G30" s="406">
        <f t="shared" si="2"/>
        <v>0.34450655250415957</v>
      </c>
      <c r="H30" s="407">
        <f t="shared" si="3"/>
        <v>0</v>
      </c>
      <c r="K30" s="225" t="s">
        <v>15</v>
      </c>
      <c r="L30" s="158" t="s">
        <v>36</v>
      </c>
      <c r="M30" s="383">
        <f>取引基本表!AX27</f>
        <v>53491</v>
      </c>
      <c r="N30" s="367">
        <f>ABS(取引基本表!BB27)</f>
        <v>0</v>
      </c>
      <c r="O30" s="411">
        <f t="shared" si="4"/>
        <v>0</v>
      </c>
      <c r="P30" s="407">
        <f t="shared" si="5"/>
        <v>1</v>
      </c>
      <c r="R30" s="225" t="s">
        <v>15</v>
      </c>
      <c r="S30" s="158" t="s">
        <v>36</v>
      </c>
      <c r="T30" s="365">
        <f>取引基本表!BD27</f>
        <v>53491</v>
      </c>
      <c r="U30" s="446">
        <f>雇用表!S27</f>
        <v>4236</v>
      </c>
      <c r="V30" s="447">
        <f>雇用表!S73</f>
        <v>3227</v>
      </c>
      <c r="W30" s="413">
        <f t="shared" si="7"/>
        <v>7.9190891925744522E-2</v>
      </c>
      <c r="X30" s="413">
        <f t="shared" si="8"/>
        <v>6.0327905628984317E-2</v>
      </c>
      <c r="Z30" s="225" t="s">
        <v>15</v>
      </c>
      <c r="AA30" s="48" t="s">
        <v>36</v>
      </c>
      <c r="AB30" s="452">
        <v>18428</v>
      </c>
      <c r="AC30" s="387">
        <v>1429</v>
      </c>
      <c r="AD30" s="387">
        <v>1961</v>
      </c>
      <c r="AE30" s="387">
        <v>1971</v>
      </c>
      <c r="AF30" s="387">
        <v>-227</v>
      </c>
      <c r="AG30" s="369">
        <v>53491</v>
      </c>
      <c r="AH30" s="407">
        <f t="shared" si="9"/>
        <v>0.44048531528668372</v>
      </c>
      <c r="AI30" s="411">
        <f t="shared" si="10"/>
        <v>0.34450655250415957</v>
      </c>
      <c r="AK30" s="225" t="s">
        <v>15</v>
      </c>
      <c r="AL30" s="158" t="s">
        <v>36</v>
      </c>
      <c r="AM30" s="383">
        <f>取引基本表!AR27</f>
        <v>0</v>
      </c>
      <c r="AN30" s="407">
        <f t="shared" si="6"/>
        <v>0</v>
      </c>
      <c r="AP30" s="225" t="s">
        <v>15</v>
      </c>
      <c r="AQ30" s="158" t="s">
        <v>36</v>
      </c>
      <c r="AR30" s="386">
        <f>取引基本表!AX27</f>
        <v>53491</v>
      </c>
      <c r="AS30" s="387">
        <f>取引基本表!AY27</f>
        <v>0</v>
      </c>
      <c r="AT30" s="387">
        <f>ABS(取引基本表!BB27)</f>
        <v>0</v>
      </c>
      <c r="AU30" s="388">
        <f t="shared" si="11"/>
        <v>0</v>
      </c>
      <c r="AV30" s="411">
        <v>0</v>
      </c>
      <c r="AW30" s="407">
        <v>1</v>
      </c>
    </row>
    <row r="31" spans="1:49" x14ac:dyDescent="0.2">
      <c r="A31" s="225" t="s">
        <v>16</v>
      </c>
      <c r="B31" s="158" t="s">
        <v>193</v>
      </c>
      <c r="C31" s="405">
        <f t="shared" si="0"/>
        <v>0.93997640825324391</v>
      </c>
      <c r="D31" s="406">
        <f t="shared" si="1"/>
        <v>3.2074199677215062E-3</v>
      </c>
      <c r="E31" s="406">
        <f t="shared" si="1"/>
        <v>2.7988314368015692E-3</v>
      </c>
      <c r="F31" s="406">
        <f t="shared" si="2"/>
        <v>0.34466485525751295</v>
      </c>
      <c r="G31" s="406">
        <f t="shared" si="2"/>
        <v>7.0890110114609078E-2</v>
      </c>
      <c r="H31" s="407">
        <f t="shared" si="3"/>
        <v>0.11755729622365327</v>
      </c>
      <c r="K31" s="225" t="s">
        <v>16</v>
      </c>
      <c r="L31" s="158" t="s">
        <v>193</v>
      </c>
      <c r="M31" s="383">
        <f>取引基本表!AX28</f>
        <v>51713</v>
      </c>
      <c r="N31" s="367">
        <f>ABS(取引基本表!BB28)</f>
        <v>3104</v>
      </c>
      <c r="O31" s="411">
        <f t="shared" si="4"/>
        <v>6.0023591746756137E-2</v>
      </c>
      <c r="P31" s="407">
        <f t="shared" si="5"/>
        <v>0.93997640825324391</v>
      </c>
      <c r="R31" s="225" t="s">
        <v>16</v>
      </c>
      <c r="S31" s="158" t="s">
        <v>193</v>
      </c>
      <c r="T31" s="365">
        <f>取引基本表!BD28</f>
        <v>48949</v>
      </c>
      <c r="U31" s="446">
        <f>雇用表!S28</f>
        <v>157</v>
      </c>
      <c r="V31" s="447">
        <f>雇用表!S74</f>
        <v>137</v>
      </c>
      <c r="W31" s="413">
        <f t="shared" si="7"/>
        <v>3.2074199677215062E-3</v>
      </c>
      <c r="X31" s="413">
        <f t="shared" si="8"/>
        <v>2.7988314368015692E-3</v>
      </c>
      <c r="Z31" s="225" t="s">
        <v>16</v>
      </c>
      <c r="AA31" s="48" t="s">
        <v>193</v>
      </c>
      <c r="AB31" s="452">
        <v>3470</v>
      </c>
      <c r="AC31" s="387">
        <v>2523</v>
      </c>
      <c r="AD31" s="387">
        <v>9385</v>
      </c>
      <c r="AE31" s="387">
        <v>1494</v>
      </c>
      <c r="AF31" s="387">
        <v>-1</v>
      </c>
      <c r="AG31" s="369">
        <v>48949</v>
      </c>
      <c r="AH31" s="407">
        <f t="shared" si="9"/>
        <v>0.34466485525751295</v>
      </c>
      <c r="AI31" s="411">
        <f t="shared" si="10"/>
        <v>7.0890110114609078E-2</v>
      </c>
      <c r="AK31" s="225" t="s">
        <v>16</v>
      </c>
      <c r="AL31" s="158" t="s">
        <v>193</v>
      </c>
      <c r="AM31" s="383">
        <f>取引基本表!AR28</f>
        <v>28350</v>
      </c>
      <c r="AN31" s="407">
        <f t="shared" si="6"/>
        <v>0.11755729622365327</v>
      </c>
      <c r="AP31" s="225" t="s">
        <v>16</v>
      </c>
      <c r="AQ31" s="158" t="s">
        <v>193</v>
      </c>
      <c r="AR31" s="386">
        <f>取引基本表!AX28</f>
        <v>51713</v>
      </c>
      <c r="AS31" s="387">
        <f>取引基本表!AY28</f>
        <v>340</v>
      </c>
      <c r="AT31" s="387">
        <f>ABS(取引基本表!BB28)</f>
        <v>3104</v>
      </c>
      <c r="AU31" s="388">
        <f t="shared" si="11"/>
        <v>-2764</v>
      </c>
      <c r="AV31" s="411">
        <v>3.3200621348077096E-3</v>
      </c>
      <c r="AW31" s="407">
        <v>0.99667993786519227</v>
      </c>
    </row>
    <row r="32" spans="1:49" x14ac:dyDescent="0.2">
      <c r="A32" s="225" t="s">
        <v>17</v>
      </c>
      <c r="B32" s="158" t="s">
        <v>273</v>
      </c>
      <c r="C32" s="405">
        <f t="shared" si="0"/>
        <v>1</v>
      </c>
      <c r="D32" s="406">
        <f t="shared" si="1"/>
        <v>3.4764826175869123E-2</v>
      </c>
      <c r="E32" s="406">
        <f t="shared" si="1"/>
        <v>5.2293309962021618E-2</v>
      </c>
      <c r="F32" s="406">
        <f t="shared" si="2"/>
        <v>0.48261758691206547</v>
      </c>
      <c r="G32" s="406">
        <f t="shared" si="2"/>
        <v>0.14022787028921999</v>
      </c>
      <c r="H32" s="407">
        <f t="shared" si="3"/>
        <v>5.7721254442090076E-3</v>
      </c>
      <c r="K32" s="225" t="s">
        <v>17</v>
      </c>
      <c r="L32" s="158" t="s">
        <v>273</v>
      </c>
      <c r="M32" s="383">
        <f>取引基本表!AX29</f>
        <v>3275</v>
      </c>
      <c r="N32" s="367">
        <f>ABS(取引基本表!BB29)</f>
        <v>0</v>
      </c>
      <c r="O32" s="411">
        <f t="shared" si="4"/>
        <v>0</v>
      </c>
      <c r="P32" s="407">
        <f t="shared" si="5"/>
        <v>1</v>
      </c>
      <c r="R32" s="225" t="s">
        <v>17</v>
      </c>
      <c r="S32" s="158" t="s">
        <v>273</v>
      </c>
      <c r="T32" s="365">
        <f>取引基本表!BD29</f>
        <v>3423</v>
      </c>
      <c r="U32" s="446">
        <f>雇用表!S29</f>
        <v>119</v>
      </c>
      <c r="V32" s="447">
        <f>雇用表!S75</f>
        <v>179</v>
      </c>
      <c r="W32" s="413">
        <f t="shared" si="7"/>
        <v>3.4764826175869123E-2</v>
      </c>
      <c r="X32" s="413">
        <f t="shared" si="8"/>
        <v>5.2293309962021618E-2</v>
      </c>
      <c r="Z32" s="225" t="s">
        <v>17</v>
      </c>
      <c r="AA32" s="48" t="s">
        <v>273</v>
      </c>
      <c r="AB32" s="452">
        <v>480</v>
      </c>
      <c r="AC32" s="387">
        <v>445</v>
      </c>
      <c r="AD32" s="387">
        <v>737</v>
      </c>
      <c r="AE32" s="387">
        <v>156</v>
      </c>
      <c r="AF32" s="387">
        <v>-166</v>
      </c>
      <c r="AG32" s="369">
        <v>3423</v>
      </c>
      <c r="AH32" s="407">
        <f t="shared" si="9"/>
        <v>0.48261758691206547</v>
      </c>
      <c r="AI32" s="411">
        <f t="shared" si="10"/>
        <v>0.14022787028921999</v>
      </c>
      <c r="AK32" s="225" t="s">
        <v>17</v>
      </c>
      <c r="AL32" s="158" t="s">
        <v>273</v>
      </c>
      <c r="AM32" s="383">
        <f>取引基本表!AR29</f>
        <v>1392</v>
      </c>
      <c r="AN32" s="407">
        <f t="shared" si="6"/>
        <v>5.7721254442090076E-3</v>
      </c>
      <c r="AP32" s="225" t="s">
        <v>17</v>
      </c>
      <c r="AQ32" s="158" t="s">
        <v>273</v>
      </c>
      <c r="AR32" s="386">
        <f>取引基本表!AX29</f>
        <v>3275</v>
      </c>
      <c r="AS32" s="387">
        <f>取引基本表!AY29</f>
        <v>148</v>
      </c>
      <c r="AT32" s="387">
        <f>ABS(取引基本表!BB29)</f>
        <v>0</v>
      </c>
      <c r="AU32" s="388">
        <f t="shared" si="11"/>
        <v>148</v>
      </c>
      <c r="AV32" s="411">
        <v>2.6249531258370389E-4</v>
      </c>
      <c r="AW32" s="407">
        <v>0.99973750468741629</v>
      </c>
    </row>
    <row r="33" spans="1:49" x14ac:dyDescent="0.2">
      <c r="A33" s="225" t="s">
        <v>18</v>
      </c>
      <c r="B33" s="158" t="s">
        <v>274</v>
      </c>
      <c r="C33" s="405">
        <f t="shared" si="0"/>
        <v>0.67109402306885713</v>
      </c>
      <c r="D33" s="406">
        <f t="shared" si="1"/>
        <v>0.19906444906444906</v>
      </c>
      <c r="E33" s="406">
        <f t="shared" si="1"/>
        <v>0.18035343035343035</v>
      </c>
      <c r="F33" s="406">
        <f t="shared" si="2"/>
        <v>0.64656964656964655</v>
      </c>
      <c r="G33" s="406">
        <f t="shared" si="2"/>
        <v>0.50883575883575882</v>
      </c>
      <c r="H33" s="407">
        <f t="shared" si="3"/>
        <v>8.6664814499977198E-4</v>
      </c>
      <c r="K33" s="225" t="s">
        <v>18</v>
      </c>
      <c r="L33" s="158" t="s">
        <v>274</v>
      </c>
      <c r="M33" s="383">
        <f>取引基本表!AX30</f>
        <v>2861</v>
      </c>
      <c r="N33" s="367">
        <f>ABS(取引基本表!BB30)</f>
        <v>941</v>
      </c>
      <c r="O33" s="411">
        <f t="shared" si="4"/>
        <v>0.32890597693114293</v>
      </c>
      <c r="P33" s="407">
        <f t="shared" si="5"/>
        <v>0.67109402306885713</v>
      </c>
      <c r="R33" s="225" t="s">
        <v>18</v>
      </c>
      <c r="S33" s="158" t="s">
        <v>274</v>
      </c>
      <c r="T33" s="365">
        <f>取引基本表!BD30</f>
        <v>1924</v>
      </c>
      <c r="U33" s="446">
        <f>雇用表!S30</f>
        <v>383</v>
      </c>
      <c r="V33" s="447">
        <f>雇用表!S76</f>
        <v>347</v>
      </c>
      <c r="W33" s="413">
        <f t="shared" si="7"/>
        <v>0.19906444906444906</v>
      </c>
      <c r="X33" s="413">
        <f t="shared" si="8"/>
        <v>0.18035343035343035</v>
      </c>
      <c r="Z33" s="225" t="s">
        <v>18</v>
      </c>
      <c r="AA33" s="48" t="s">
        <v>274</v>
      </c>
      <c r="AB33" s="452">
        <v>979</v>
      </c>
      <c r="AC33" s="387">
        <v>72</v>
      </c>
      <c r="AD33" s="387">
        <v>156</v>
      </c>
      <c r="AE33" s="387">
        <v>37</v>
      </c>
      <c r="AF33" s="387">
        <v>0</v>
      </c>
      <c r="AG33" s="369">
        <v>1924</v>
      </c>
      <c r="AH33" s="407">
        <f t="shared" si="9"/>
        <v>0.64656964656964655</v>
      </c>
      <c r="AI33" s="411">
        <f t="shared" si="10"/>
        <v>0.50883575883575882</v>
      </c>
      <c r="AK33" s="225" t="s">
        <v>18</v>
      </c>
      <c r="AL33" s="158" t="s">
        <v>274</v>
      </c>
      <c r="AM33" s="383">
        <f>取引基本表!AR30</f>
        <v>209</v>
      </c>
      <c r="AN33" s="407">
        <f t="shared" si="6"/>
        <v>8.6664814499977198E-4</v>
      </c>
      <c r="AP33" s="225" t="s">
        <v>18</v>
      </c>
      <c r="AQ33" s="158" t="s">
        <v>274</v>
      </c>
      <c r="AR33" s="386">
        <f>取引基本表!AX30</f>
        <v>2861</v>
      </c>
      <c r="AS33" s="387">
        <f>取引基本表!AY30</f>
        <v>4</v>
      </c>
      <c r="AT33" s="387">
        <f>ABS(取引基本表!BB30)</f>
        <v>941</v>
      </c>
      <c r="AU33" s="388">
        <f t="shared" si="11"/>
        <v>-937</v>
      </c>
      <c r="AV33" s="411">
        <v>7.2791995281517016E-2</v>
      </c>
      <c r="AW33" s="407">
        <v>0.92720800471848297</v>
      </c>
    </row>
    <row r="34" spans="1:49" x14ac:dyDescent="0.2">
      <c r="A34" s="225" t="s">
        <v>19</v>
      </c>
      <c r="B34" s="158" t="s">
        <v>275</v>
      </c>
      <c r="C34" s="405">
        <f t="shared" si="0"/>
        <v>0.15699510206111233</v>
      </c>
      <c r="D34" s="406">
        <f t="shared" si="1"/>
        <v>0.29129302863754702</v>
      </c>
      <c r="E34" s="406">
        <f t="shared" si="1"/>
        <v>0.21111753929225727</v>
      </c>
      <c r="F34" s="406">
        <f t="shared" si="2"/>
        <v>0.69954681322919676</v>
      </c>
      <c r="G34" s="406">
        <f t="shared" si="2"/>
        <v>0.42474206923151092</v>
      </c>
      <c r="H34" s="407">
        <f t="shared" si="3"/>
        <v>0.14441094879311989</v>
      </c>
      <c r="K34" s="225" t="s">
        <v>19</v>
      </c>
      <c r="L34" s="158" t="s">
        <v>275</v>
      </c>
      <c r="M34" s="383">
        <f>取引基本表!AX31</f>
        <v>80442</v>
      </c>
      <c r="N34" s="367">
        <f>ABS(取引基本表!BB31)</f>
        <v>67813</v>
      </c>
      <c r="O34" s="411">
        <f t="shared" si="4"/>
        <v>0.84300489793888767</v>
      </c>
      <c r="P34" s="407">
        <f t="shared" si="5"/>
        <v>0.15699510206111233</v>
      </c>
      <c r="R34" s="225" t="s">
        <v>19</v>
      </c>
      <c r="S34" s="158" t="s">
        <v>275</v>
      </c>
      <c r="T34" s="365">
        <f>取引基本表!BD31</f>
        <v>20742</v>
      </c>
      <c r="U34" s="446">
        <f>雇用表!S31</f>
        <v>6042</v>
      </c>
      <c r="V34" s="447">
        <f>雇用表!S77</f>
        <v>4379</v>
      </c>
      <c r="W34" s="413">
        <f t="shared" si="7"/>
        <v>0.29129302863754702</v>
      </c>
      <c r="X34" s="413">
        <f t="shared" si="8"/>
        <v>0.21111753929225727</v>
      </c>
      <c r="Z34" s="225" t="s">
        <v>19</v>
      </c>
      <c r="AA34" s="48" t="s">
        <v>275</v>
      </c>
      <c r="AB34" s="452">
        <v>8810</v>
      </c>
      <c r="AC34" s="387">
        <v>2838</v>
      </c>
      <c r="AD34" s="387">
        <v>1970</v>
      </c>
      <c r="AE34" s="387">
        <v>902</v>
      </c>
      <c r="AF34" s="387">
        <v>-10</v>
      </c>
      <c r="AG34" s="369">
        <v>20742</v>
      </c>
      <c r="AH34" s="407">
        <f t="shared" si="9"/>
        <v>0.69954681322919676</v>
      </c>
      <c r="AI34" s="411">
        <f t="shared" si="10"/>
        <v>0.42474206923151092</v>
      </c>
      <c r="AK34" s="225" t="s">
        <v>19</v>
      </c>
      <c r="AL34" s="158" t="s">
        <v>275</v>
      </c>
      <c r="AM34" s="383">
        <f>取引基本表!AR31</f>
        <v>34826</v>
      </c>
      <c r="AN34" s="407">
        <f t="shared" si="6"/>
        <v>0.14441094879311989</v>
      </c>
      <c r="AP34" s="225" t="s">
        <v>19</v>
      </c>
      <c r="AQ34" s="158" t="s">
        <v>275</v>
      </c>
      <c r="AR34" s="386">
        <f>取引基本表!AX31</f>
        <v>80442</v>
      </c>
      <c r="AS34" s="387">
        <f>取引基本表!AY31</f>
        <v>8113</v>
      </c>
      <c r="AT34" s="387">
        <f>ABS(取引基本表!BB31)</f>
        <v>67813</v>
      </c>
      <c r="AU34" s="388">
        <f t="shared" si="11"/>
        <v>-59700</v>
      </c>
      <c r="AV34" s="411">
        <v>0.56941832909614032</v>
      </c>
      <c r="AW34" s="407">
        <v>0.43058167090385968</v>
      </c>
    </row>
    <row r="35" spans="1:49" x14ac:dyDescent="0.2">
      <c r="A35" s="225" t="s">
        <v>20</v>
      </c>
      <c r="B35" s="158" t="s">
        <v>37</v>
      </c>
      <c r="C35" s="405">
        <f t="shared" si="0"/>
        <v>0.39629748357108507</v>
      </c>
      <c r="D35" s="406">
        <f t="shared" si="1"/>
        <v>5.7914691943127962E-2</v>
      </c>
      <c r="E35" s="406">
        <f t="shared" si="1"/>
        <v>5.251184834123223E-2</v>
      </c>
      <c r="F35" s="406">
        <f t="shared" si="2"/>
        <v>0.64417061611374404</v>
      </c>
      <c r="G35" s="406">
        <f t="shared" si="2"/>
        <v>0.3138388625592417</v>
      </c>
      <c r="H35" s="407">
        <f t="shared" si="3"/>
        <v>5.4188315592617317E-2</v>
      </c>
      <c r="K35" s="225" t="s">
        <v>20</v>
      </c>
      <c r="L35" s="158" t="s">
        <v>37</v>
      </c>
      <c r="M35" s="383">
        <f>取引基本表!AX32</f>
        <v>24956</v>
      </c>
      <c r="N35" s="367">
        <f>ABS(取引基本表!BB32)</f>
        <v>15066</v>
      </c>
      <c r="O35" s="411">
        <f t="shared" si="4"/>
        <v>0.60370251642891493</v>
      </c>
      <c r="P35" s="407">
        <f t="shared" si="5"/>
        <v>0.39629748357108507</v>
      </c>
      <c r="R35" s="225" t="s">
        <v>20</v>
      </c>
      <c r="S35" s="158" t="s">
        <v>37</v>
      </c>
      <c r="T35" s="365">
        <f>取引基本表!BD32</f>
        <v>10550</v>
      </c>
      <c r="U35" s="446">
        <f>雇用表!S32</f>
        <v>611</v>
      </c>
      <c r="V35" s="447">
        <f>雇用表!S78</f>
        <v>554</v>
      </c>
      <c r="W35" s="413">
        <f t="shared" si="7"/>
        <v>5.7914691943127962E-2</v>
      </c>
      <c r="X35" s="413">
        <f t="shared" si="8"/>
        <v>5.251184834123223E-2</v>
      </c>
      <c r="Z35" s="225" t="s">
        <v>20</v>
      </c>
      <c r="AA35" s="48" t="s">
        <v>37</v>
      </c>
      <c r="AB35" s="452">
        <v>3311</v>
      </c>
      <c r="AC35" s="387">
        <v>2646</v>
      </c>
      <c r="AD35" s="387">
        <v>780</v>
      </c>
      <c r="AE35" s="387">
        <v>218</v>
      </c>
      <c r="AF35" s="387">
        <v>-159</v>
      </c>
      <c r="AG35" s="369">
        <v>10550</v>
      </c>
      <c r="AH35" s="407">
        <f t="shared" si="9"/>
        <v>0.64417061611374404</v>
      </c>
      <c r="AI35" s="411">
        <f t="shared" si="10"/>
        <v>0.3138388625592417</v>
      </c>
      <c r="AK35" s="225" t="s">
        <v>20</v>
      </c>
      <c r="AL35" s="158" t="s">
        <v>37</v>
      </c>
      <c r="AM35" s="383">
        <f>取引基本表!AR32</f>
        <v>13068</v>
      </c>
      <c r="AN35" s="407">
        <f t="shared" si="6"/>
        <v>5.4188315592617317E-2</v>
      </c>
      <c r="AP35" s="225" t="s">
        <v>20</v>
      </c>
      <c r="AQ35" s="158" t="s">
        <v>37</v>
      </c>
      <c r="AR35" s="386">
        <f>取引基本表!AX32</f>
        <v>24956</v>
      </c>
      <c r="AS35" s="387">
        <f>取引基本表!AY32</f>
        <v>660</v>
      </c>
      <c r="AT35" s="387">
        <f>ABS(取引基本表!BB32)</f>
        <v>15066</v>
      </c>
      <c r="AU35" s="388">
        <f t="shared" si="11"/>
        <v>-14406</v>
      </c>
      <c r="AV35" s="411">
        <v>0.14958058191588852</v>
      </c>
      <c r="AW35" s="407">
        <v>0.85041941808411148</v>
      </c>
    </row>
    <row r="36" spans="1:49" x14ac:dyDescent="0.2">
      <c r="A36" s="225" t="s">
        <v>21</v>
      </c>
      <c r="B36" s="158" t="s">
        <v>38</v>
      </c>
      <c r="C36" s="405">
        <f t="shared" si="0"/>
        <v>0.84710123832769779</v>
      </c>
      <c r="D36" s="406">
        <f t="shared" si="1"/>
        <v>1.1366799665955276E-2</v>
      </c>
      <c r="E36" s="406">
        <f t="shared" si="1"/>
        <v>4.8482880207850049E-3</v>
      </c>
      <c r="F36" s="406">
        <f t="shared" si="2"/>
        <v>0.84954068850329401</v>
      </c>
      <c r="G36" s="406">
        <f t="shared" si="2"/>
        <v>4.8807645912591631E-2</v>
      </c>
      <c r="H36" s="407">
        <f t="shared" si="3"/>
        <v>0.16462168113153564</v>
      </c>
      <c r="K36" s="225" t="s">
        <v>21</v>
      </c>
      <c r="L36" s="158" t="s">
        <v>38</v>
      </c>
      <c r="M36" s="383">
        <f>取引基本表!AX33</f>
        <v>44657</v>
      </c>
      <c r="N36" s="367">
        <f>ABS(取引基本表!BB33)</f>
        <v>6828</v>
      </c>
      <c r="O36" s="411">
        <f t="shared" si="4"/>
        <v>0.15289876167230221</v>
      </c>
      <c r="P36" s="407">
        <f t="shared" si="5"/>
        <v>0.84710123832769779</v>
      </c>
      <c r="R36" s="225" t="s">
        <v>21</v>
      </c>
      <c r="S36" s="158" t="s">
        <v>38</v>
      </c>
      <c r="T36" s="365">
        <f>取引基本表!BD33</f>
        <v>43108</v>
      </c>
      <c r="U36" s="446">
        <f>雇用表!S33</f>
        <v>490</v>
      </c>
      <c r="V36" s="447">
        <f>雇用表!S79</f>
        <v>209</v>
      </c>
      <c r="W36" s="413">
        <f t="shared" si="7"/>
        <v>1.1366799665955276E-2</v>
      </c>
      <c r="X36" s="413">
        <f t="shared" si="8"/>
        <v>4.8482880207850049E-3</v>
      </c>
      <c r="Z36" s="225" t="s">
        <v>21</v>
      </c>
      <c r="AA36" s="48" t="s">
        <v>38</v>
      </c>
      <c r="AB36" s="452">
        <v>2104</v>
      </c>
      <c r="AC36" s="387">
        <v>17493</v>
      </c>
      <c r="AD36" s="387">
        <v>14771</v>
      </c>
      <c r="AE36" s="387">
        <v>2258</v>
      </c>
      <c r="AF36" s="387">
        <v>-4</v>
      </c>
      <c r="AG36" s="369">
        <v>43108</v>
      </c>
      <c r="AH36" s="407">
        <f>SUM(AB36:AF36)/AG36</f>
        <v>0.84954068850329401</v>
      </c>
      <c r="AI36" s="411">
        <f>AB36/AG36</f>
        <v>4.8807645912591631E-2</v>
      </c>
      <c r="AK36" s="225" t="s">
        <v>21</v>
      </c>
      <c r="AL36" s="158" t="s">
        <v>38</v>
      </c>
      <c r="AM36" s="383">
        <f>取引基本表!AR33</f>
        <v>39700</v>
      </c>
      <c r="AN36" s="407">
        <f t="shared" si="6"/>
        <v>0.16462168113153564</v>
      </c>
      <c r="AP36" s="225" t="s">
        <v>21</v>
      </c>
      <c r="AQ36" s="158" t="s">
        <v>38</v>
      </c>
      <c r="AR36" s="386">
        <f>取引基本表!AX33</f>
        <v>44657</v>
      </c>
      <c r="AS36" s="387">
        <f>取引基本表!AY33</f>
        <v>5279</v>
      </c>
      <c r="AT36" s="387">
        <f>ABS(取引基本表!BB33)</f>
        <v>6828</v>
      </c>
      <c r="AU36" s="388">
        <f t="shared" si="11"/>
        <v>-1549</v>
      </c>
      <c r="AV36" s="411">
        <v>6.3278791478513889E-3</v>
      </c>
      <c r="AW36" s="407">
        <v>0.99367212085214862</v>
      </c>
    </row>
    <row r="37" spans="1:49" x14ac:dyDescent="0.2">
      <c r="A37" s="225" t="s">
        <v>22</v>
      </c>
      <c r="B37" s="158" t="s">
        <v>378</v>
      </c>
      <c r="C37" s="405">
        <f t="shared" si="0"/>
        <v>0.28253997483350213</v>
      </c>
      <c r="D37" s="406">
        <f t="shared" si="1"/>
        <v>9.4272389037363097E-2</v>
      </c>
      <c r="E37" s="406">
        <f t="shared" si="1"/>
        <v>8.6411989729078237E-2</v>
      </c>
      <c r="F37" s="406">
        <f t="shared" si="2"/>
        <v>0.69774144526541948</v>
      </c>
      <c r="G37" s="406">
        <f t="shared" si="2"/>
        <v>0.45113451763349577</v>
      </c>
      <c r="H37" s="407">
        <f t="shared" si="3"/>
        <v>4.3875617331304247E-2</v>
      </c>
      <c r="K37" s="225" t="s">
        <v>22</v>
      </c>
      <c r="L37" s="158" t="s">
        <v>378</v>
      </c>
      <c r="M37" s="383">
        <f>取引基本表!AX34</f>
        <v>32583</v>
      </c>
      <c r="N37" s="367">
        <f>ABS(取引基本表!BB34)</f>
        <v>23377</v>
      </c>
      <c r="O37" s="411">
        <f t="shared" si="4"/>
        <v>0.71746002516649787</v>
      </c>
      <c r="P37" s="407">
        <f t="shared" si="5"/>
        <v>0.28253997483350213</v>
      </c>
      <c r="R37" s="225" t="s">
        <v>22</v>
      </c>
      <c r="S37" s="158" t="s">
        <v>378</v>
      </c>
      <c r="T37" s="365">
        <f>取引基本表!BD34</f>
        <v>19083</v>
      </c>
      <c r="U37" s="446">
        <f>雇用表!S34</f>
        <v>1799</v>
      </c>
      <c r="V37" s="447">
        <f>雇用表!S80</f>
        <v>1649</v>
      </c>
      <c r="W37" s="413">
        <f t="shared" si="7"/>
        <v>9.4272389037363097E-2</v>
      </c>
      <c r="X37" s="413">
        <f t="shared" si="8"/>
        <v>8.6411989729078237E-2</v>
      </c>
      <c r="Z37" s="225" t="s">
        <v>22</v>
      </c>
      <c r="AA37" s="48" t="s">
        <v>378</v>
      </c>
      <c r="AB37" s="452">
        <v>8609</v>
      </c>
      <c r="AC37" s="387">
        <v>1543</v>
      </c>
      <c r="AD37" s="387">
        <v>1701</v>
      </c>
      <c r="AE37" s="387">
        <v>1517</v>
      </c>
      <c r="AF37" s="387">
        <v>-55</v>
      </c>
      <c r="AG37" s="369">
        <v>19083</v>
      </c>
      <c r="AH37" s="407">
        <f t="shared" si="9"/>
        <v>0.69774144526541948</v>
      </c>
      <c r="AI37" s="411">
        <f t="shared" si="10"/>
        <v>0.45113451763349577</v>
      </c>
      <c r="AK37" s="225" t="s">
        <v>22</v>
      </c>
      <c r="AL37" s="158" t="s">
        <v>378</v>
      </c>
      <c r="AM37" s="383">
        <f>取引基本表!AR34</f>
        <v>10581</v>
      </c>
      <c r="AN37" s="407">
        <f t="shared" si="6"/>
        <v>4.3875617331304247E-2</v>
      </c>
      <c r="AP37" s="225" t="s">
        <v>22</v>
      </c>
      <c r="AQ37" s="158" t="s">
        <v>378</v>
      </c>
      <c r="AR37" s="386">
        <f>取引基本表!AX34</f>
        <v>32583</v>
      </c>
      <c r="AS37" s="387">
        <f>取引基本表!AY34</f>
        <v>9877</v>
      </c>
      <c r="AT37" s="387">
        <f>ABS(取引基本表!BB34)</f>
        <v>23377</v>
      </c>
      <c r="AU37" s="388">
        <f t="shared" si="11"/>
        <v>-13500</v>
      </c>
      <c r="AV37" s="411">
        <v>0.42821641302313979</v>
      </c>
      <c r="AW37" s="407">
        <v>0.57178358697686016</v>
      </c>
    </row>
    <row r="38" spans="1:49" x14ac:dyDescent="0.2">
      <c r="A38" s="225" t="s">
        <v>23</v>
      </c>
      <c r="B38" s="158" t="s">
        <v>194</v>
      </c>
      <c r="C38" s="405">
        <f t="shared" si="0"/>
        <v>4.1342922192909581E-2</v>
      </c>
      <c r="D38" s="406">
        <f t="shared" si="1"/>
        <v>0.31629908552985475</v>
      </c>
      <c r="E38" s="406">
        <f t="shared" si="1"/>
        <v>0.37385691231845081</v>
      </c>
      <c r="F38" s="406">
        <f t="shared" si="2"/>
        <v>0.49596557288864979</v>
      </c>
      <c r="G38" s="406">
        <f t="shared" si="2"/>
        <v>0.30500268961807425</v>
      </c>
      <c r="H38" s="407">
        <f t="shared" si="3"/>
        <v>3.9185765407884425E-2</v>
      </c>
      <c r="K38" s="225" t="s">
        <v>23</v>
      </c>
      <c r="L38" s="158" t="s">
        <v>194</v>
      </c>
      <c r="M38" s="383">
        <f>取引基本表!AX35</f>
        <v>27671</v>
      </c>
      <c r="N38" s="367">
        <f>ABS(取引基本表!BB35)</f>
        <v>26527</v>
      </c>
      <c r="O38" s="411">
        <f t="shared" si="4"/>
        <v>0.95865707780709042</v>
      </c>
      <c r="P38" s="407">
        <f t="shared" si="5"/>
        <v>4.1342922192909581E-2</v>
      </c>
      <c r="R38" s="225" t="s">
        <v>23</v>
      </c>
      <c r="S38" s="158" t="s">
        <v>194</v>
      </c>
      <c r="T38" s="365">
        <f>取引基本表!BD35</f>
        <v>1859</v>
      </c>
      <c r="U38" s="446">
        <f>雇用表!S35</f>
        <v>588</v>
      </c>
      <c r="V38" s="447">
        <f>雇用表!S81</f>
        <v>695</v>
      </c>
      <c r="W38" s="413">
        <f t="shared" si="7"/>
        <v>0.31629908552985475</v>
      </c>
      <c r="X38" s="413">
        <f t="shared" si="8"/>
        <v>0.37385691231845081</v>
      </c>
      <c r="Z38" s="225" t="s">
        <v>23</v>
      </c>
      <c r="AA38" s="48" t="s">
        <v>194</v>
      </c>
      <c r="AB38" s="452">
        <v>567</v>
      </c>
      <c r="AC38" s="387">
        <v>179</v>
      </c>
      <c r="AD38" s="387">
        <v>126</v>
      </c>
      <c r="AE38" s="387">
        <v>50</v>
      </c>
      <c r="AF38" s="387">
        <v>0</v>
      </c>
      <c r="AG38" s="369">
        <v>1859</v>
      </c>
      <c r="AH38" s="407">
        <f t="shared" si="9"/>
        <v>0.49596557288864979</v>
      </c>
      <c r="AI38" s="411">
        <f t="shared" si="10"/>
        <v>0.30500268961807425</v>
      </c>
      <c r="AK38" s="225" t="s">
        <v>23</v>
      </c>
      <c r="AL38" s="158" t="s">
        <v>194</v>
      </c>
      <c r="AM38" s="383">
        <f>取引基本表!AR35</f>
        <v>9450</v>
      </c>
      <c r="AN38" s="407">
        <f t="shared" si="6"/>
        <v>3.9185765407884425E-2</v>
      </c>
      <c r="AP38" s="225" t="s">
        <v>23</v>
      </c>
      <c r="AQ38" s="158" t="s">
        <v>194</v>
      </c>
      <c r="AR38" s="386">
        <f>取引基本表!AX35</f>
        <v>27671</v>
      </c>
      <c r="AS38" s="387">
        <f>取引基本表!AY35</f>
        <v>715</v>
      </c>
      <c r="AT38" s="387">
        <f>ABS(取引基本表!BB35)</f>
        <v>26527</v>
      </c>
      <c r="AU38" s="388">
        <f t="shared" si="11"/>
        <v>-25812</v>
      </c>
      <c r="AV38" s="411">
        <v>0.57331716017527301</v>
      </c>
      <c r="AW38" s="407">
        <v>0.42668283982472699</v>
      </c>
    </row>
    <row r="39" spans="1:49" x14ac:dyDescent="0.2">
      <c r="A39" s="225" t="s">
        <v>24</v>
      </c>
      <c r="B39" s="158" t="s">
        <v>39</v>
      </c>
      <c r="C39" s="405">
        <f t="shared" si="0"/>
        <v>1</v>
      </c>
      <c r="D39" s="406">
        <f t="shared" si="1"/>
        <v>6.2887123806747797E-2</v>
      </c>
      <c r="E39" s="406">
        <f t="shared" si="1"/>
        <v>7.4837863440938568E-2</v>
      </c>
      <c r="F39" s="406">
        <f t="shared" si="2"/>
        <v>0.70145012023609998</v>
      </c>
      <c r="G39" s="406">
        <f t="shared" si="2"/>
        <v>0.35079793048167313</v>
      </c>
      <c r="H39" s="407">
        <f t="shared" si="3"/>
        <v>3.4624459381569837E-3</v>
      </c>
      <c r="K39" s="225" t="s">
        <v>24</v>
      </c>
      <c r="L39" s="158" t="s">
        <v>39</v>
      </c>
      <c r="M39" s="383">
        <f>取引基本表!AX36</f>
        <v>13723</v>
      </c>
      <c r="N39" s="367">
        <f>ABS(取引基本表!BB36)</f>
        <v>0</v>
      </c>
      <c r="O39" s="411">
        <f t="shared" si="4"/>
        <v>0</v>
      </c>
      <c r="P39" s="407">
        <f t="shared" si="5"/>
        <v>1</v>
      </c>
      <c r="R39" s="225" t="s">
        <v>24</v>
      </c>
      <c r="S39" s="158" t="s">
        <v>39</v>
      </c>
      <c r="T39" s="365">
        <f>取引基本表!BD36</f>
        <v>13723</v>
      </c>
      <c r="U39" s="446">
        <f>雇用表!S36</f>
        <v>863</v>
      </c>
      <c r="V39" s="447">
        <f>雇用表!S82</f>
        <v>1027</v>
      </c>
      <c r="W39" s="413">
        <f t="shared" si="7"/>
        <v>6.2887123806747797E-2</v>
      </c>
      <c r="X39" s="413">
        <f t="shared" si="8"/>
        <v>7.4837863440938568E-2</v>
      </c>
      <c r="Z39" s="225" t="s">
        <v>24</v>
      </c>
      <c r="AA39" s="48" t="s">
        <v>39</v>
      </c>
      <c r="AB39" s="452">
        <v>4814</v>
      </c>
      <c r="AC39" s="387">
        <v>0</v>
      </c>
      <c r="AD39" s="387">
        <v>4790</v>
      </c>
      <c r="AE39" s="387">
        <v>22</v>
      </c>
      <c r="AF39" s="387">
        <v>0</v>
      </c>
      <c r="AG39" s="369">
        <v>13723</v>
      </c>
      <c r="AH39" s="407">
        <f t="shared" si="9"/>
        <v>0.70145012023609998</v>
      </c>
      <c r="AI39" s="411">
        <f t="shared" si="10"/>
        <v>0.35079793048167313</v>
      </c>
      <c r="AK39" s="225" t="s">
        <v>24</v>
      </c>
      <c r="AL39" s="158" t="s">
        <v>39</v>
      </c>
      <c r="AM39" s="383">
        <f>取引基本表!AR36</f>
        <v>835</v>
      </c>
      <c r="AN39" s="407">
        <f t="shared" si="6"/>
        <v>3.4624459381569837E-3</v>
      </c>
      <c r="AP39" s="225" t="s">
        <v>24</v>
      </c>
      <c r="AQ39" s="158" t="s">
        <v>39</v>
      </c>
      <c r="AR39" s="386">
        <f>取引基本表!AX36</f>
        <v>13723</v>
      </c>
      <c r="AS39" s="387">
        <f>取引基本表!AY36</f>
        <v>0</v>
      </c>
      <c r="AT39" s="387">
        <f>ABS(取引基本表!BB36)</f>
        <v>0</v>
      </c>
      <c r="AU39" s="388">
        <f t="shared" si="11"/>
        <v>0</v>
      </c>
      <c r="AV39" s="411">
        <v>0</v>
      </c>
      <c r="AW39" s="407">
        <v>1</v>
      </c>
    </row>
    <row r="40" spans="1:49" x14ac:dyDescent="0.2">
      <c r="A40" s="225" t="s">
        <v>25</v>
      </c>
      <c r="B40" s="158" t="s">
        <v>40</v>
      </c>
      <c r="C40" s="405">
        <f t="shared" si="0"/>
        <v>0.65368852459016391</v>
      </c>
      <c r="D40" s="406">
        <f t="shared" si="1"/>
        <v>6.6728964023276563E-2</v>
      </c>
      <c r="E40" s="406">
        <f t="shared" si="1"/>
        <v>4.1795862889181495E-2</v>
      </c>
      <c r="F40" s="406">
        <f t="shared" si="2"/>
        <v>0.73971031729176395</v>
      </c>
      <c r="G40" s="406">
        <f t="shared" si="2"/>
        <v>0.54296393832561696</v>
      </c>
      <c r="H40" s="407">
        <f t="shared" si="3"/>
        <v>2.8732081323939809E-2</v>
      </c>
      <c r="K40" s="225" t="s">
        <v>25</v>
      </c>
      <c r="L40" s="158" t="s">
        <v>40</v>
      </c>
      <c r="M40" s="383">
        <f>取引基本表!AX37</f>
        <v>31232</v>
      </c>
      <c r="N40" s="367">
        <f>ABS(取引基本表!BB37)</f>
        <v>10816</v>
      </c>
      <c r="O40" s="411">
        <f t="shared" si="4"/>
        <v>0.34631147540983609</v>
      </c>
      <c r="P40" s="407">
        <f t="shared" si="5"/>
        <v>0.65368852459016391</v>
      </c>
      <c r="R40" s="225" t="s">
        <v>25</v>
      </c>
      <c r="S40" s="158" t="s">
        <v>40</v>
      </c>
      <c r="T40" s="365">
        <f>取引基本表!BD37</f>
        <v>23543</v>
      </c>
      <c r="U40" s="446">
        <f>雇用表!S37</f>
        <v>1571</v>
      </c>
      <c r="V40" s="447">
        <f>雇用表!S83</f>
        <v>984</v>
      </c>
      <c r="W40" s="413">
        <f t="shared" si="7"/>
        <v>6.6728964023276563E-2</v>
      </c>
      <c r="X40" s="413">
        <f t="shared" si="8"/>
        <v>4.1795862889181495E-2</v>
      </c>
      <c r="Z40" s="225" t="s">
        <v>25</v>
      </c>
      <c r="AA40" s="48" t="s">
        <v>40</v>
      </c>
      <c r="AB40" s="452">
        <v>12783</v>
      </c>
      <c r="AC40" s="387">
        <v>377</v>
      </c>
      <c r="AD40" s="387">
        <v>4031</v>
      </c>
      <c r="AE40" s="387">
        <v>277</v>
      </c>
      <c r="AF40" s="387">
        <v>-53</v>
      </c>
      <c r="AG40" s="369">
        <v>23543</v>
      </c>
      <c r="AH40" s="407">
        <f t="shared" si="9"/>
        <v>0.73971031729176395</v>
      </c>
      <c r="AI40" s="411">
        <f t="shared" si="10"/>
        <v>0.54296393832561696</v>
      </c>
      <c r="AK40" s="225" t="s">
        <v>25</v>
      </c>
      <c r="AL40" s="158" t="s">
        <v>40</v>
      </c>
      <c r="AM40" s="383">
        <f>取引基本表!AR37</f>
        <v>6929</v>
      </c>
      <c r="AN40" s="407">
        <f t="shared" si="6"/>
        <v>2.8732081323939809E-2</v>
      </c>
      <c r="AP40" s="225" t="s">
        <v>25</v>
      </c>
      <c r="AQ40" s="158" t="s">
        <v>40</v>
      </c>
      <c r="AR40" s="386">
        <f>取引基本表!AX37</f>
        <v>31232</v>
      </c>
      <c r="AS40" s="387">
        <f>取引基本表!AY37</f>
        <v>3127</v>
      </c>
      <c r="AT40" s="387">
        <f>ABS(取引基本表!BB37)</f>
        <v>10816</v>
      </c>
      <c r="AU40" s="388">
        <f t="shared" si="11"/>
        <v>-7689</v>
      </c>
      <c r="AV40" s="411">
        <v>0.13187533136804414</v>
      </c>
      <c r="AW40" s="407">
        <v>0.86812466863195592</v>
      </c>
    </row>
    <row r="41" spans="1:49" x14ac:dyDescent="0.2">
      <c r="A41" s="225" t="s">
        <v>26</v>
      </c>
      <c r="B41" s="158" t="s">
        <v>277</v>
      </c>
      <c r="C41" s="405">
        <f t="shared" si="0"/>
        <v>0.74623649477748177</v>
      </c>
      <c r="D41" s="406">
        <f t="shared" si="1"/>
        <v>0.15112321307011573</v>
      </c>
      <c r="E41" s="406">
        <f t="shared" si="1"/>
        <v>0.14359508268930446</v>
      </c>
      <c r="F41" s="406">
        <f t="shared" si="2"/>
        <v>0.55435870740399629</v>
      </c>
      <c r="G41" s="406">
        <f t="shared" si="2"/>
        <v>0.4504064389540704</v>
      </c>
      <c r="H41" s="407">
        <f t="shared" si="3"/>
        <v>4.8308377460513606E-2</v>
      </c>
      <c r="K41" s="225" t="s">
        <v>26</v>
      </c>
      <c r="L41" s="158" t="s">
        <v>277</v>
      </c>
      <c r="M41" s="383">
        <f>取引基本表!AX38</f>
        <v>33413</v>
      </c>
      <c r="N41" s="367">
        <f>ABS(取引基本表!BB38)</f>
        <v>8479</v>
      </c>
      <c r="O41" s="411">
        <f t="shared" si="4"/>
        <v>0.25376350522251817</v>
      </c>
      <c r="P41" s="407">
        <f t="shared" si="5"/>
        <v>0.74623649477748177</v>
      </c>
      <c r="R41" s="225" t="s">
        <v>26</v>
      </c>
      <c r="S41" s="158" t="s">
        <v>277</v>
      </c>
      <c r="T41" s="365">
        <f>取引基本表!BD38</f>
        <v>24973</v>
      </c>
      <c r="U41" s="446">
        <f>雇用表!S38</f>
        <v>3774</v>
      </c>
      <c r="V41" s="447">
        <f>雇用表!S84</f>
        <v>3586</v>
      </c>
      <c r="W41" s="413">
        <f t="shared" si="7"/>
        <v>0.15112321307011573</v>
      </c>
      <c r="X41" s="413">
        <f t="shared" si="8"/>
        <v>0.14359508268930446</v>
      </c>
      <c r="Z41" s="225" t="s">
        <v>26</v>
      </c>
      <c r="AA41" s="48" t="s">
        <v>277</v>
      </c>
      <c r="AB41" s="452">
        <v>11248</v>
      </c>
      <c r="AC41" s="387">
        <v>937</v>
      </c>
      <c r="AD41" s="387">
        <v>1616</v>
      </c>
      <c r="AE41" s="387">
        <v>372</v>
      </c>
      <c r="AF41" s="387">
        <v>-329</v>
      </c>
      <c r="AG41" s="369">
        <v>24973</v>
      </c>
      <c r="AH41" s="407">
        <f t="shared" si="9"/>
        <v>0.55435870740399629</v>
      </c>
      <c r="AI41" s="411">
        <f t="shared" si="10"/>
        <v>0.4504064389540704</v>
      </c>
      <c r="AK41" s="225" t="s">
        <v>26</v>
      </c>
      <c r="AL41" s="158" t="s">
        <v>277</v>
      </c>
      <c r="AM41" s="383">
        <f>取引基本表!AR38</f>
        <v>11650</v>
      </c>
      <c r="AN41" s="407">
        <f t="shared" si="6"/>
        <v>4.8308377460513606E-2</v>
      </c>
      <c r="AP41" s="225" t="s">
        <v>26</v>
      </c>
      <c r="AQ41" s="158" t="s">
        <v>277</v>
      </c>
      <c r="AR41" s="386">
        <f>取引基本表!AX38</f>
        <v>33413</v>
      </c>
      <c r="AS41" s="387">
        <f>取引基本表!AY38</f>
        <v>39</v>
      </c>
      <c r="AT41" s="387">
        <f>ABS(取引基本表!BB38)</f>
        <v>8479</v>
      </c>
      <c r="AU41" s="388">
        <f t="shared" si="11"/>
        <v>-8440</v>
      </c>
      <c r="AV41" s="411">
        <v>5.6596812691101581E-5</v>
      </c>
      <c r="AW41" s="407">
        <v>0.9999434031873089</v>
      </c>
    </row>
    <row r="42" spans="1:49" x14ac:dyDescent="0.2">
      <c r="A42" s="225" t="s">
        <v>51</v>
      </c>
      <c r="B42" s="158" t="s">
        <v>368</v>
      </c>
      <c r="C42" s="405">
        <f t="shared" ref="C42:C47" si="12">P42</f>
        <v>0.40538573508005826</v>
      </c>
      <c r="D42" s="406">
        <f t="shared" ref="D42:E47" si="13">W42</f>
        <v>0.21199524940617578</v>
      </c>
      <c r="E42" s="406">
        <f t="shared" si="13"/>
        <v>0.14608076009501186</v>
      </c>
      <c r="F42" s="406">
        <f t="shared" ref="F42:G46" si="14">AH42</f>
        <v>0.55819477434679332</v>
      </c>
      <c r="G42" s="406">
        <f t="shared" si="14"/>
        <v>0.48634204275534443</v>
      </c>
      <c r="H42" s="407">
        <f t="shared" ref="H42:H47" si="15">AN42</f>
        <v>1.1287159094207556E-2</v>
      </c>
      <c r="K42" s="225" t="s">
        <v>51</v>
      </c>
      <c r="L42" s="158" t="s">
        <v>368</v>
      </c>
      <c r="M42" s="383">
        <f>取引基本表!AX39</f>
        <v>4122</v>
      </c>
      <c r="N42" s="367">
        <f>ABS(取引基本表!BB39)</f>
        <v>2451</v>
      </c>
      <c r="O42" s="411">
        <f t="shared" ref="O42:O47" si="16">N42/M42</f>
        <v>0.59461426491994174</v>
      </c>
      <c r="P42" s="407">
        <f t="shared" si="5"/>
        <v>0.40538573508005826</v>
      </c>
      <c r="R42" s="225" t="s">
        <v>51</v>
      </c>
      <c r="S42" s="158" t="s">
        <v>368</v>
      </c>
      <c r="T42" s="365">
        <f>取引基本表!BD39</f>
        <v>1684</v>
      </c>
      <c r="U42" s="446">
        <f>雇用表!S39</f>
        <v>357</v>
      </c>
      <c r="V42" s="447">
        <f>雇用表!S85</f>
        <v>246</v>
      </c>
      <c r="W42" s="413">
        <f t="shared" si="7"/>
        <v>0.21199524940617578</v>
      </c>
      <c r="X42" s="413">
        <f t="shared" si="8"/>
        <v>0.14608076009501186</v>
      </c>
      <c r="Z42" s="225" t="s">
        <v>51</v>
      </c>
      <c r="AA42" s="48" t="s">
        <v>368</v>
      </c>
      <c r="AB42" s="452">
        <v>819</v>
      </c>
      <c r="AC42" s="387">
        <v>-10</v>
      </c>
      <c r="AD42" s="387">
        <v>103</v>
      </c>
      <c r="AE42" s="387">
        <v>58</v>
      </c>
      <c r="AF42" s="387">
        <v>-30</v>
      </c>
      <c r="AG42" s="369">
        <v>1684</v>
      </c>
      <c r="AH42" s="407">
        <f t="shared" ref="AH42:AH47" si="17">SUM(AB42:AF42)/AG42</f>
        <v>0.55819477434679332</v>
      </c>
      <c r="AI42" s="411">
        <f t="shared" ref="AI42:AI47" si="18">AB42/AG42</f>
        <v>0.48634204275534443</v>
      </c>
      <c r="AK42" s="225" t="s">
        <v>51</v>
      </c>
      <c r="AL42" s="158" t="s">
        <v>368</v>
      </c>
      <c r="AM42" s="383">
        <f>取引基本表!AR39</f>
        <v>2722</v>
      </c>
      <c r="AN42" s="407">
        <f t="shared" si="6"/>
        <v>1.1287159094207556E-2</v>
      </c>
      <c r="AP42" s="225" t="s">
        <v>51</v>
      </c>
      <c r="AQ42" s="158" t="s">
        <v>368</v>
      </c>
      <c r="AR42" s="386">
        <f>取引基本表!AX39</f>
        <v>4122</v>
      </c>
      <c r="AS42" s="387">
        <f>取引基本表!AY39</f>
        <v>13</v>
      </c>
      <c r="AT42" s="387">
        <f>ABS(取引基本表!BB39)</f>
        <v>2451</v>
      </c>
      <c r="AU42" s="388">
        <f t="shared" si="11"/>
        <v>-2438</v>
      </c>
      <c r="AV42" s="411">
        <v>6.3071491241979305E-2</v>
      </c>
      <c r="AW42" s="407">
        <v>0.93692850875802069</v>
      </c>
    </row>
    <row r="43" spans="1:49" x14ac:dyDescent="0.2">
      <c r="A43" s="225" t="s">
        <v>195</v>
      </c>
      <c r="B43" s="158" t="s">
        <v>41</v>
      </c>
      <c r="C43" s="405">
        <f t="shared" si="12"/>
        <v>0.69968719053083295</v>
      </c>
      <c r="D43" s="406">
        <f t="shared" si="13"/>
        <v>0.16164840537198402</v>
      </c>
      <c r="E43" s="406">
        <f t="shared" si="13"/>
        <v>0.1317976591033273</v>
      </c>
      <c r="F43" s="406">
        <f t="shared" si="14"/>
        <v>0.68219595663301991</v>
      </c>
      <c r="G43" s="406">
        <f t="shared" si="14"/>
        <v>0.42616397779886694</v>
      </c>
      <c r="H43" s="407">
        <f t="shared" si="15"/>
        <v>3.1178600010781269E-2</v>
      </c>
      <c r="K43" s="225" t="s">
        <v>195</v>
      </c>
      <c r="L43" s="158" t="s">
        <v>41</v>
      </c>
      <c r="M43" s="383">
        <f>取引基本表!AX40</f>
        <v>63617</v>
      </c>
      <c r="N43" s="367">
        <f>ABS(取引基本表!BB40)</f>
        <v>19105</v>
      </c>
      <c r="O43" s="411">
        <f t="shared" si="16"/>
        <v>0.30031280946916705</v>
      </c>
      <c r="P43" s="407">
        <f t="shared" si="5"/>
        <v>0.69968719053083295</v>
      </c>
      <c r="R43" s="225" t="s">
        <v>195</v>
      </c>
      <c r="S43" s="158" t="s">
        <v>41</v>
      </c>
      <c r="T43" s="365">
        <f>取引基本表!BD40</f>
        <v>69546</v>
      </c>
      <c r="U43" s="446">
        <f>雇用表!S40</f>
        <v>11242</v>
      </c>
      <c r="V43" s="447">
        <f>雇用表!S86</f>
        <v>9166</v>
      </c>
      <c r="W43" s="413">
        <f t="shared" si="7"/>
        <v>0.16164840537198402</v>
      </c>
      <c r="X43" s="413">
        <f t="shared" si="8"/>
        <v>0.1317976591033273</v>
      </c>
      <c r="Z43" s="225" t="s">
        <v>195</v>
      </c>
      <c r="AA43" s="48" t="s">
        <v>41</v>
      </c>
      <c r="AB43" s="452">
        <v>29638</v>
      </c>
      <c r="AC43" s="387">
        <v>7261</v>
      </c>
      <c r="AD43" s="387">
        <v>6317</v>
      </c>
      <c r="AE43" s="387">
        <v>4232</v>
      </c>
      <c r="AF43" s="387">
        <v>-4</v>
      </c>
      <c r="AG43" s="369">
        <v>69546</v>
      </c>
      <c r="AH43" s="407">
        <f t="shared" si="17"/>
        <v>0.68219595663301991</v>
      </c>
      <c r="AI43" s="411">
        <f t="shared" si="18"/>
        <v>0.42616397779886694</v>
      </c>
      <c r="AK43" s="225" t="s">
        <v>195</v>
      </c>
      <c r="AL43" s="158" t="s">
        <v>41</v>
      </c>
      <c r="AM43" s="383">
        <f>取引基本表!AR40</f>
        <v>7519</v>
      </c>
      <c r="AN43" s="407">
        <f t="shared" si="6"/>
        <v>3.1178600010781269E-2</v>
      </c>
      <c r="AP43" s="225" t="s">
        <v>195</v>
      </c>
      <c r="AQ43" s="158" t="s">
        <v>41</v>
      </c>
      <c r="AR43" s="386">
        <f>取引基本表!AX40</f>
        <v>63617</v>
      </c>
      <c r="AS43" s="387">
        <f>取引基本表!AY40</f>
        <v>25034</v>
      </c>
      <c r="AT43" s="387">
        <f>ABS(取引基本表!BB40)</f>
        <v>19105</v>
      </c>
      <c r="AU43" s="388">
        <f t="shared" si="11"/>
        <v>5929</v>
      </c>
      <c r="AV43" s="411">
        <v>0.35331229564204947</v>
      </c>
      <c r="AW43" s="407">
        <v>0.64668770435795053</v>
      </c>
    </row>
    <row r="44" spans="1:49" x14ac:dyDescent="0.2">
      <c r="A44" s="225" t="s">
        <v>206</v>
      </c>
      <c r="B44" s="158" t="s">
        <v>346</v>
      </c>
      <c r="C44" s="405">
        <f t="shared" si="12"/>
        <v>0.39267545462210851</v>
      </c>
      <c r="D44" s="406">
        <f t="shared" si="13"/>
        <v>0.22804897272870581</v>
      </c>
      <c r="E44" s="406">
        <f t="shared" si="13"/>
        <v>0.15248804581997794</v>
      </c>
      <c r="F44" s="406">
        <f t="shared" si="14"/>
        <v>0.47233461194892545</v>
      </c>
      <c r="G44" s="406">
        <f t="shared" si="14"/>
        <v>0.27061110819189743</v>
      </c>
      <c r="H44" s="407">
        <f t="shared" si="15"/>
        <v>0.10303160985076236</v>
      </c>
      <c r="K44" s="225" t="s">
        <v>206</v>
      </c>
      <c r="L44" s="158" t="s">
        <v>278</v>
      </c>
      <c r="M44" s="383">
        <f>取引基本表!AX41</f>
        <v>35579</v>
      </c>
      <c r="N44" s="367">
        <f>ABS(取引基本表!BB41)</f>
        <v>21608</v>
      </c>
      <c r="O44" s="411">
        <f t="shared" si="16"/>
        <v>0.60732454537789149</v>
      </c>
      <c r="P44" s="407">
        <f>1-O44</f>
        <v>0.39267545462210851</v>
      </c>
      <c r="R44" s="225" t="s">
        <v>206</v>
      </c>
      <c r="S44" s="158" t="s">
        <v>361</v>
      </c>
      <c r="T44" s="365">
        <f>取引基本表!BD41</f>
        <v>19031</v>
      </c>
      <c r="U44" s="446">
        <f>雇用表!S41</f>
        <v>4340</v>
      </c>
      <c r="V44" s="447">
        <f>雇用表!S87</f>
        <v>2902</v>
      </c>
      <c r="W44" s="413">
        <f t="shared" si="7"/>
        <v>0.22804897272870581</v>
      </c>
      <c r="X44" s="413">
        <f t="shared" si="8"/>
        <v>0.15248804581997794</v>
      </c>
      <c r="Z44" s="225" t="s">
        <v>206</v>
      </c>
      <c r="AA44" s="48" t="s">
        <v>42</v>
      </c>
      <c r="AB44" s="452">
        <v>5150</v>
      </c>
      <c r="AC44" s="387">
        <v>1444</v>
      </c>
      <c r="AD44" s="387">
        <v>1490</v>
      </c>
      <c r="AE44" s="387">
        <v>905</v>
      </c>
      <c r="AF44" s="387">
        <v>0</v>
      </c>
      <c r="AG44" s="369">
        <v>19031</v>
      </c>
      <c r="AH44" s="407">
        <f t="shared" si="17"/>
        <v>0.47233461194892545</v>
      </c>
      <c r="AI44" s="411">
        <f t="shared" si="18"/>
        <v>0.27061110819189743</v>
      </c>
      <c r="AK44" s="225" t="s">
        <v>206</v>
      </c>
      <c r="AL44" s="158" t="s">
        <v>42</v>
      </c>
      <c r="AM44" s="383">
        <f>取引基本表!AR41</f>
        <v>24847</v>
      </c>
      <c r="AN44" s="407">
        <f t="shared" si="6"/>
        <v>0.10303160985076236</v>
      </c>
      <c r="AP44" s="225" t="s">
        <v>201</v>
      </c>
      <c r="AQ44" s="158" t="s">
        <v>42</v>
      </c>
      <c r="AR44" s="386">
        <f>取引基本表!AX41</f>
        <v>35579</v>
      </c>
      <c r="AS44" s="387">
        <f>取引基本表!AY41</f>
        <v>5060</v>
      </c>
      <c r="AT44" s="387">
        <f>ABS(取引基本表!BB41)</f>
        <v>21608</v>
      </c>
      <c r="AU44" s="388">
        <f t="shared" si="11"/>
        <v>-16548</v>
      </c>
      <c r="AV44" s="411">
        <v>0.30843419542811235</v>
      </c>
      <c r="AW44" s="407">
        <v>0.69156580457188765</v>
      </c>
    </row>
    <row r="45" spans="1:49" x14ac:dyDescent="0.2">
      <c r="A45" s="225" t="s">
        <v>342</v>
      </c>
      <c r="B45" s="158" t="s">
        <v>279</v>
      </c>
      <c r="C45" s="405">
        <f t="shared" si="12"/>
        <v>1</v>
      </c>
      <c r="D45" s="406">
        <f t="shared" si="13"/>
        <v>0</v>
      </c>
      <c r="E45" s="406">
        <f t="shared" si="13"/>
        <v>0</v>
      </c>
      <c r="F45" s="406">
        <f t="shared" si="14"/>
        <v>0</v>
      </c>
      <c r="G45" s="406">
        <f t="shared" si="14"/>
        <v>0</v>
      </c>
      <c r="H45" s="407">
        <f t="shared" si="15"/>
        <v>0</v>
      </c>
      <c r="K45" s="225" t="s">
        <v>342</v>
      </c>
      <c r="L45" s="158" t="s">
        <v>279</v>
      </c>
      <c r="M45" s="383">
        <f>取引基本表!AX42</f>
        <v>1751</v>
      </c>
      <c r="N45" s="367">
        <f>ABS(取引基本表!BB42)</f>
        <v>0</v>
      </c>
      <c r="O45" s="411">
        <f t="shared" si="16"/>
        <v>0</v>
      </c>
      <c r="P45" s="407">
        <f>1-O45</f>
        <v>1</v>
      </c>
      <c r="R45" s="225" t="s">
        <v>342</v>
      </c>
      <c r="S45" s="158" t="s">
        <v>279</v>
      </c>
      <c r="T45" s="365">
        <f>取引基本表!BD42</f>
        <v>1751</v>
      </c>
      <c r="U45" s="446">
        <f>雇用表!S42</f>
        <v>0</v>
      </c>
      <c r="V45" s="447">
        <f>雇用表!S88</f>
        <v>0</v>
      </c>
      <c r="W45" s="413">
        <f t="shared" si="7"/>
        <v>0</v>
      </c>
      <c r="X45" s="413">
        <f t="shared" si="8"/>
        <v>0</v>
      </c>
      <c r="Z45" s="225" t="s">
        <v>342</v>
      </c>
      <c r="AA45" s="48" t="s">
        <v>279</v>
      </c>
      <c r="AB45" s="452">
        <v>0</v>
      </c>
      <c r="AC45" s="387">
        <v>0</v>
      </c>
      <c r="AD45" s="387">
        <v>0</v>
      </c>
      <c r="AE45" s="387">
        <v>0</v>
      </c>
      <c r="AF45" s="387">
        <v>0</v>
      </c>
      <c r="AG45" s="369">
        <v>1751</v>
      </c>
      <c r="AH45" s="407">
        <v>0</v>
      </c>
      <c r="AI45" s="411">
        <v>0</v>
      </c>
      <c r="AK45" s="225" t="s">
        <v>342</v>
      </c>
      <c r="AL45" s="158" t="s">
        <v>279</v>
      </c>
      <c r="AM45" s="383">
        <f>取引基本表!AR42</f>
        <v>0</v>
      </c>
      <c r="AN45" s="407">
        <f t="shared" si="6"/>
        <v>0</v>
      </c>
      <c r="AP45" s="225" t="s">
        <v>202</v>
      </c>
      <c r="AQ45" s="158" t="s">
        <v>279</v>
      </c>
      <c r="AR45" s="386">
        <f>取引基本表!AX42</f>
        <v>1751</v>
      </c>
      <c r="AS45" s="387">
        <f>取引基本表!AY42</f>
        <v>0</v>
      </c>
      <c r="AT45" s="387">
        <f>ABS(取引基本表!BB42)</f>
        <v>0</v>
      </c>
      <c r="AU45" s="388">
        <f t="shared" si="11"/>
        <v>0</v>
      </c>
      <c r="AV45" s="411">
        <v>0</v>
      </c>
      <c r="AW45" s="407">
        <v>1</v>
      </c>
    </row>
    <row r="46" spans="1:49" x14ac:dyDescent="0.2">
      <c r="A46" s="225" t="s">
        <v>343</v>
      </c>
      <c r="B46" s="158" t="s">
        <v>280</v>
      </c>
      <c r="C46" s="405">
        <f t="shared" si="12"/>
        <v>0.19269273551809707</v>
      </c>
      <c r="D46" s="406">
        <f t="shared" si="13"/>
        <v>3.544528134692069E-3</v>
      </c>
      <c r="E46" s="406">
        <f t="shared" si="13"/>
        <v>9.3043863535666807E-3</v>
      </c>
      <c r="F46" s="406">
        <f t="shared" si="14"/>
        <v>0.3136907399202481</v>
      </c>
      <c r="G46" s="406">
        <f t="shared" si="14"/>
        <v>9.3043863535666807E-3</v>
      </c>
      <c r="H46" s="407">
        <f t="shared" si="15"/>
        <v>2.0061453232099985E-2</v>
      </c>
      <c r="K46" s="225" t="s">
        <v>343</v>
      </c>
      <c r="L46" s="158" t="s">
        <v>280</v>
      </c>
      <c r="M46" s="383">
        <f>取引基本表!AX43</f>
        <v>11687</v>
      </c>
      <c r="N46" s="367">
        <f>ABS(取引基本表!BB43)</f>
        <v>9435</v>
      </c>
      <c r="O46" s="411">
        <f t="shared" si="16"/>
        <v>0.80730726448190293</v>
      </c>
      <c r="P46" s="407">
        <f>1-O46</f>
        <v>0.19269273551809707</v>
      </c>
      <c r="R46" s="225" t="s">
        <v>343</v>
      </c>
      <c r="S46" s="158" t="s">
        <v>280</v>
      </c>
      <c r="T46" s="365">
        <f>取引基本表!BD43</f>
        <v>2257</v>
      </c>
      <c r="U46" s="446">
        <f>雇用表!S43</f>
        <v>8</v>
      </c>
      <c r="V46" s="447">
        <f>雇用表!S89</f>
        <v>21</v>
      </c>
      <c r="W46" s="413">
        <f t="shared" si="7"/>
        <v>3.544528134692069E-3</v>
      </c>
      <c r="X46" s="413">
        <f t="shared" si="8"/>
        <v>9.3043863535666807E-3</v>
      </c>
      <c r="Z46" s="225" t="s">
        <v>343</v>
      </c>
      <c r="AA46" s="48" t="s">
        <v>280</v>
      </c>
      <c r="AB46" s="452">
        <v>21</v>
      </c>
      <c r="AC46" s="387">
        <v>585</v>
      </c>
      <c r="AD46" s="387">
        <v>81</v>
      </c>
      <c r="AE46" s="387">
        <v>29</v>
      </c>
      <c r="AF46" s="387">
        <v>-8</v>
      </c>
      <c r="AG46" s="369">
        <v>2257</v>
      </c>
      <c r="AH46" s="407">
        <f t="shared" si="17"/>
        <v>0.3136907399202481</v>
      </c>
      <c r="AI46" s="411">
        <f t="shared" si="18"/>
        <v>9.3043863535666807E-3</v>
      </c>
      <c r="AK46" s="225" t="s">
        <v>343</v>
      </c>
      <c r="AL46" s="158" t="s">
        <v>280</v>
      </c>
      <c r="AM46" s="383">
        <f>取引基本表!AR43</f>
        <v>4838</v>
      </c>
      <c r="AN46" s="407">
        <f t="shared" si="6"/>
        <v>2.0061453232099985E-2</v>
      </c>
      <c r="AP46" s="225" t="s">
        <v>203</v>
      </c>
      <c r="AQ46" s="158" t="s">
        <v>280</v>
      </c>
      <c r="AR46" s="386">
        <f>取引基本表!AX43</f>
        <v>11687</v>
      </c>
      <c r="AS46" s="387">
        <f>取引基本表!AY43</f>
        <v>5</v>
      </c>
      <c r="AT46" s="387">
        <f>ABS(取引基本表!BB43)</f>
        <v>9435</v>
      </c>
      <c r="AU46" s="388">
        <f t="shared" si="11"/>
        <v>-9430</v>
      </c>
      <c r="AV46" s="411">
        <v>6.99850635196259E-3</v>
      </c>
      <c r="AW46" s="407">
        <v>0.99300149364803736</v>
      </c>
    </row>
    <row r="47" spans="1:49" x14ac:dyDescent="0.2">
      <c r="A47" s="226" t="s">
        <v>348</v>
      </c>
      <c r="B47" s="227" t="s">
        <v>43</v>
      </c>
      <c r="C47" s="408">
        <f t="shared" si="12"/>
        <v>0.36342947545192861</v>
      </c>
      <c r="D47" s="409">
        <f t="shared" si="13"/>
        <v>5.1302381010287716E-2</v>
      </c>
      <c r="E47" s="409">
        <f t="shared" si="13"/>
        <v>4.4653063209864535E-2</v>
      </c>
      <c r="F47" s="409">
        <f>AH47</f>
        <v>0.45852567064717759</v>
      </c>
      <c r="G47" s="409">
        <f>AI47</f>
        <v>0.22147530218644357</v>
      </c>
      <c r="H47" s="410">
        <f t="shared" si="15"/>
        <v>1</v>
      </c>
      <c r="K47" s="226" t="s">
        <v>348</v>
      </c>
      <c r="L47" s="228" t="s">
        <v>43</v>
      </c>
      <c r="M47" s="384">
        <f>取引基本表!AX44</f>
        <v>945614</v>
      </c>
      <c r="N47" s="385">
        <f>ABS(取引基本表!BB44)</f>
        <v>601950</v>
      </c>
      <c r="O47" s="412">
        <f t="shared" si="16"/>
        <v>0.63657052454807139</v>
      </c>
      <c r="P47" s="410">
        <f>1-O47</f>
        <v>0.36342947545192861</v>
      </c>
      <c r="R47" s="226" t="s">
        <v>348</v>
      </c>
      <c r="S47" s="228" t="s">
        <v>43</v>
      </c>
      <c r="T47" s="366">
        <f>取引基本表!BD44</f>
        <v>1027925</v>
      </c>
      <c r="U47" s="448">
        <f>雇用表!S44</f>
        <v>52735</v>
      </c>
      <c r="V47" s="449">
        <f>雇用表!S90</f>
        <v>45900</v>
      </c>
      <c r="W47" s="414">
        <f t="shared" si="7"/>
        <v>5.1302381010287716E-2</v>
      </c>
      <c r="X47" s="414">
        <f t="shared" si="8"/>
        <v>4.4653063209864535E-2</v>
      </c>
      <c r="Z47" s="226" t="s">
        <v>348</v>
      </c>
      <c r="AA47" s="229" t="s">
        <v>43</v>
      </c>
      <c r="AB47" s="453">
        <v>227660</v>
      </c>
      <c r="AC47" s="390">
        <v>99084</v>
      </c>
      <c r="AD47" s="390">
        <v>118983</v>
      </c>
      <c r="AE47" s="390">
        <v>26785</v>
      </c>
      <c r="AF47" s="390">
        <v>-1182</v>
      </c>
      <c r="AG47" s="370">
        <v>1027925</v>
      </c>
      <c r="AH47" s="410">
        <f t="shared" si="17"/>
        <v>0.45852567064717759</v>
      </c>
      <c r="AI47" s="412">
        <f t="shared" si="18"/>
        <v>0.22147530218644357</v>
      </c>
      <c r="AK47" s="226" t="s">
        <v>348</v>
      </c>
      <c r="AL47" s="228" t="s">
        <v>43</v>
      </c>
      <c r="AM47" s="384">
        <f>取引基本表!AR44</f>
        <v>241159</v>
      </c>
      <c r="AN47" s="410">
        <f t="shared" si="6"/>
        <v>1</v>
      </c>
      <c r="AP47" s="226" t="s">
        <v>204</v>
      </c>
      <c r="AQ47" s="228" t="s">
        <v>43</v>
      </c>
      <c r="AR47" s="389">
        <f>取引基本表!AX44</f>
        <v>945614</v>
      </c>
      <c r="AS47" s="390">
        <f>取引基本表!AY44</f>
        <v>684261</v>
      </c>
      <c r="AT47" s="391">
        <f>ABS(取引基本表!BB44)</f>
        <v>601950</v>
      </c>
      <c r="AU47" s="392">
        <f t="shared" si="11"/>
        <v>82311</v>
      </c>
      <c r="AV47" s="412">
        <v>0.41467476400433478</v>
      </c>
      <c r="AW47" s="410">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396046</v>
      </c>
      <c r="AS49" s="231">
        <f>SUM(AS12:AS29)+AS45</f>
        <v>625438</v>
      </c>
      <c r="AT49" s="231">
        <f>SUM(AT12:AT29)+AT45</f>
        <v>352762</v>
      </c>
      <c r="AU49" s="231">
        <f>SUM(AU12:AU29)+AU45</f>
        <v>272676</v>
      </c>
      <c r="AV49" s="230">
        <f>AT49/AR49</f>
        <v>0.89070966503890958</v>
      </c>
      <c r="AW49" s="230">
        <f>1-AV49</f>
        <v>0.10929033496109042</v>
      </c>
    </row>
    <row r="50" spans="43:49" x14ac:dyDescent="0.2">
      <c r="AQ50" s="48" t="s">
        <v>395</v>
      </c>
      <c r="AR50" s="231">
        <f>SUM(AR8:AR11)+SUM(AR30:AR44)+AR46</f>
        <v>549568</v>
      </c>
      <c r="AS50" s="231">
        <f>SUM(AS8:AS11)+SUM(AS30:AS44)+AS46</f>
        <v>58823</v>
      </c>
      <c r="AT50" s="231">
        <f>SUM(AT8:AT11)+SUM(AT30:AT44)+AT46</f>
        <v>249188</v>
      </c>
      <c r="AU50" s="231">
        <f>SUM(AU8:AU11)+SUM(AU30:AU44)+AU46</f>
        <v>-190365</v>
      </c>
      <c r="AV50" s="230">
        <f>AT50/AR50</f>
        <v>0.45342523582159078</v>
      </c>
      <c r="AW50" s="230">
        <f>1-AV50</f>
        <v>0.54657476417840922</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I41"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612</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35</v>
      </c>
      <c r="D5" s="269">
        <v>0</v>
      </c>
      <c r="E5" s="269">
        <v>0</v>
      </c>
      <c r="F5" s="269">
        <v>0</v>
      </c>
      <c r="G5" s="269">
        <v>5962</v>
      </c>
      <c r="H5" s="269">
        <v>11</v>
      </c>
      <c r="I5" s="269">
        <v>7</v>
      </c>
      <c r="J5" s="269">
        <v>159</v>
      </c>
      <c r="K5" s="269">
        <v>0</v>
      </c>
      <c r="L5" s="269">
        <v>22</v>
      </c>
      <c r="M5" s="269">
        <v>9</v>
      </c>
      <c r="N5" s="269">
        <v>0</v>
      </c>
      <c r="O5" s="269">
        <v>0</v>
      </c>
      <c r="P5" s="269">
        <v>0</v>
      </c>
      <c r="Q5" s="269">
        <v>0</v>
      </c>
      <c r="R5" s="269">
        <v>0</v>
      </c>
      <c r="S5" s="269">
        <v>0</v>
      </c>
      <c r="T5" s="269">
        <v>0</v>
      </c>
      <c r="U5" s="269">
        <v>0</v>
      </c>
      <c r="V5" s="269">
        <v>0</v>
      </c>
      <c r="W5" s="269">
        <v>0</v>
      </c>
      <c r="X5" s="269">
        <v>3</v>
      </c>
      <c r="Y5" s="269">
        <v>57</v>
      </c>
      <c r="Z5" s="269">
        <v>0</v>
      </c>
      <c r="AA5" s="269">
        <v>0</v>
      </c>
      <c r="AB5" s="269">
        <v>0</v>
      </c>
      <c r="AC5" s="269">
        <v>2</v>
      </c>
      <c r="AD5" s="269">
        <v>0</v>
      </c>
      <c r="AE5" s="269">
        <v>0</v>
      </c>
      <c r="AF5" s="269">
        <v>1</v>
      </c>
      <c r="AG5" s="269">
        <v>0</v>
      </c>
      <c r="AH5" s="269">
        <v>1</v>
      </c>
      <c r="AI5" s="269">
        <v>54</v>
      </c>
      <c r="AJ5" s="269">
        <v>44</v>
      </c>
      <c r="AK5" s="269">
        <v>3</v>
      </c>
      <c r="AL5" s="269">
        <v>0</v>
      </c>
      <c r="AM5" s="269">
        <v>420</v>
      </c>
      <c r="AN5" s="269">
        <v>0</v>
      </c>
      <c r="AO5" s="269">
        <v>0</v>
      </c>
      <c r="AP5" s="270">
        <v>6790</v>
      </c>
      <c r="AQ5" s="269">
        <v>48</v>
      </c>
      <c r="AR5" s="269">
        <v>2437</v>
      </c>
      <c r="AS5" s="269">
        <v>0</v>
      </c>
      <c r="AT5" s="269">
        <v>0</v>
      </c>
      <c r="AU5" s="269">
        <v>14</v>
      </c>
      <c r="AV5" s="269">
        <v>0</v>
      </c>
      <c r="AW5" s="270">
        <v>2499</v>
      </c>
      <c r="AX5" s="269">
        <v>9289</v>
      </c>
      <c r="AY5" s="270">
        <v>130</v>
      </c>
      <c r="AZ5" s="270">
        <v>2629</v>
      </c>
      <c r="BA5" s="269">
        <v>9419</v>
      </c>
      <c r="BB5" s="270">
        <v>-9171</v>
      </c>
      <c r="BC5" s="269">
        <v>-6542</v>
      </c>
      <c r="BD5" s="270">
        <v>248</v>
      </c>
      <c r="BE5" s="271"/>
      <c r="BG5" s="267" t="s">
        <v>443</v>
      </c>
      <c r="BH5" s="272" t="s">
        <v>444</v>
      </c>
      <c r="BI5" s="273">
        <f>AX5</f>
        <v>9289</v>
      </c>
      <c r="BJ5" s="274">
        <f>ABS(BB5)</f>
        <v>9171</v>
      </c>
      <c r="BK5" s="275">
        <f>BJ5/BI5</f>
        <v>0.98729680266982456</v>
      </c>
      <c r="BL5" s="276">
        <f>1-BK5</f>
        <v>1.2703197330175442E-2</v>
      </c>
      <c r="BM5" s="277"/>
      <c r="BN5" s="267" t="s">
        <v>443</v>
      </c>
      <c r="BO5" s="272" t="s">
        <v>444</v>
      </c>
      <c r="BP5" s="278">
        <f>AY5</f>
        <v>130</v>
      </c>
      <c r="BQ5" s="279">
        <f>ABS(BB5)</f>
        <v>9171</v>
      </c>
      <c r="BR5" s="280">
        <f>BP5-BQ5</f>
        <v>-9041</v>
      </c>
      <c r="BS5" s="277"/>
    </row>
    <row r="6" spans="1:71" x14ac:dyDescent="0.2">
      <c r="A6" s="267" t="s">
        <v>445</v>
      </c>
      <c r="B6" s="268" t="s">
        <v>446</v>
      </c>
      <c r="C6" s="269">
        <v>0</v>
      </c>
      <c r="D6" s="269">
        <v>3</v>
      </c>
      <c r="E6" s="269">
        <v>0</v>
      </c>
      <c r="F6" s="269">
        <v>0</v>
      </c>
      <c r="G6" s="269">
        <v>12</v>
      </c>
      <c r="H6" s="269">
        <v>0</v>
      </c>
      <c r="I6" s="269">
        <v>205</v>
      </c>
      <c r="J6" s="269">
        <v>26</v>
      </c>
      <c r="K6" s="269">
        <v>0</v>
      </c>
      <c r="L6" s="269">
        <v>0</v>
      </c>
      <c r="M6" s="269">
        <v>0</v>
      </c>
      <c r="N6" s="269">
        <v>0</v>
      </c>
      <c r="O6" s="269">
        <v>0</v>
      </c>
      <c r="P6" s="269">
        <v>0</v>
      </c>
      <c r="Q6" s="269">
        <v>0</v>
      </c>
      <c r="R6" s="269">
        <v>0</v>
      </c>
      <c r="S6" s="269">
        <v>0</v>
      </c>
      <c r="T6" s="269">
        <v>0</v>
      </c>
      <c r="U6" s="269">
        <v>0</v>
      </c>
      <c r="V6" s="269">
        <v>0</v>
      </c>
      <c r="W6" s="269">
        <v>0</v>
      </c>
      <c r="X6" s="269">
        <v>0</v>
      </c>
      <c r="Y6" s="269">
        <v>2</v>
      </c>
      <c r="Z6" s="269">
        <v>0</v>
      </c>
      <c r="AA6" s="269">
        <v>0</v>
      </c>
      <c r="AB6" s="269">
        <v>0</v>
      </c>
      <c r="AC6" s="269">
        <v>0</v>
      </c>
      <c r="AD6" s="269">
        <v>0</v>
      </c>
      <c r="AE6" s="269">
        <v>0</v>
      </c>
      <c r="AF6" s="269">
        <v>0</v>
      </c>
      <c r="AG6" s="269">
        <v>0</v>
      </c>
      <c r="AH6" s="269">
        <v>0</v>
      </c>
      <c r="AI6" s="269">
        <v>1</v>
      </c>
      <c r="AJ6" s="269">
        <v>1</v>
      </c>
      <c r="AK6" s="269">
        <v>0</v>
      </c>
      <c r="AL6" s="269">
        <v>0</v>
      </c>
      <c r="AM6" s="269">
        <v>26</v>
      </c>
      <c r="AN6" s="269">
        <v>0</v>
      </c>
      <c r="AO6" s="269">
        <v>0</v>
      </c>
      <c r="AP6" s="270">
        <v>276</v>
      </c>
      <c r="AQ6" s="269">
        <v>3</v>
      </c>
      <c r="AR6" s="269">
        <v>129</v>
      </c>
      <c r="AS6" s="269">
        <v>0</v>
      </c>
      <c r="AT6" s="269">
        <v>0</v>
      </c>
      <c r="AU6" s="269">
        <v>0</v>
      </c>
      <c r="AV6" s="269">
        <v>6</v>
      </c>
      <c r="AW6" s="270">
        <v>138</v>
      </c>
      <c r="AX6" s="269">
        <v>414</v>
      </c>
      <c r="AY6" s="270">
        <v>1</v>
      </c>
      <c r="AZ6" s="270">
        <v>139</v>
      </c>
      <c r="BA6" s="269">
        <v>415</v>
      </c>
      <c r="BB6" s="270">
        <v>-399</v>
      </c>
      <c r="BC6" s="269">
        <v>-260</v>
      </c>
      <c r="BD6" s="270">
        <v>16</v>
      </c>
      <c r="BE6" s="271"/>
      <c r="BG6" s="267" t="s">
        <v>445</v>
      </c>
      <c r="BH6" s="272" t="s">
        <v>446</v>
      </c>
      <c r="BI6" s="273">
        <f t="shared" ref="BI6:BI44" si="0">AX6</f>
        <v>414</v>
      </c>
      <c r="BJ6" s="274">
        <f t="shared" ref="BJ6:BJ44" si="1">ABS(BB6)</f>
        <v>399</v>
      </c>
      <c r="BK6" s="275">
        <f t="shared" ref="BK6:BK44" si="2">BJ6/BI6</f>
        <v>0.96376811594202894</v>
      </c>
      <c r="BL6" s="276">
        <f t="shared" ref="BL6:BL44" si="3">1-BK6</f>
        <v>3.6231884057971064E-2</v>
      </c>
      <c r="BM6" s="277"/>
      <c r="BN6" s="267" t="s">
        <v>445</v>
      </c>
      <c r="BO6" s="272" t="s">
        <v>446</v>
      </c>
      <c r="BP6" s="278">
        <f t="shared" ref="BP6:BP44" si="4">AY6</f>
        <v>1</v>
      </c>
      <c r="BQ6" s="279">
        <f t="shared" ref="BQ6:BQ44" si="5">ABS(BB6)</f>
        <v>399</v>
      </c>
      <c r="BR6" s="280">
        <f t="shared" ref="BR6:BR44" si="6">BP6-BQ6</f>
        <v>-398</v>
      </c>
      <c r="BS6" s="277"/>
    </row>
    <row r="7" spans="1:71" x14ac:dyDescent="0.2">
      <c r="A7" s="267" t="s">
        <v>447</v>
      </c>
      <c r="B7" s="268" t="s">
        <v>250</v>
      </c>
      <c r="C7" s="269">
        <v>0</v>
      </c>
      <c r="D7" s="269">
        <v>0</v>
      </c>
      <c r="E7" s="269">
        <v>19</v>
      </c>
      <c r="F7" s="269">
        <v>0</v>
      </c>
      <c r="G7" s="269">
        <v>952</v>
      </c>
      <c r="H7" s="269">
        <v>0</v>
      </c>
      <c r="I7" s="269">
        <v>0</v>
      </c>
      <c r="J7" s="269">
        <v>5</v>
      </c>
      <c r="K7" s="269">
        <v>0</v>
      </c>
      <c r="L7" s="269">
        <v>0</v>
      </c>
      <c r="M7" s="269">
        <v>0</v>
      </c>
      <c r="N7" s="269">
        <v>0</v>
      </c>
      <c r="O7" s="269">
        <v>0</v>
      </c>
      <c r="P7" s="269">
        <v>0</v>
      </c>
      <c r="Q7" s="269">
        <v>0</v>
      </c>
      <c r="R7" s="269">
        <v>0</v>
      </c>
      <c r="S7" s="269">
        <v>0</v>
      </c>
      <c r="T7" s="269">
        <v>0</v>
      </c>
      <c r="U7" s="269">
        <v>0</v>
      </c>
      <c r="V7" s="269">
        <v>0</v>
      </c>
      <c r="W7" s="269">
        <v>0</v>
      </c>
      <c r="X7" s="269">
        <v>11</v>
      </c>
      <c r="Y7" s="269">
        <v>0</v>
      </c>
      <c r="Z7" s="269">
        <v>0</v>
      </c>
      <c r="AA7" s="269">
        <v>0</v>
      </c>
      <c r="AB7" s="269">
        <v>0</v>
      </c>
      <c r="AC7" s="269">
        <v>0</v>
      </c>
      <c r="AD7" s="269">
        <v>0</v>
      </c>
      <c r="AE7" s="269">
        <v>0</v>
      </c>
      <c r="AF7" s="269">
        <v>0</v>
      </c>
      <c r="AG7" s="269">
        <v>0</v>
      </c>
      <c r="AH7" s="269">
        <v>0</v>
      </c>
      <c r="AI7" s="269">
        <v>1</v>
      </c>
      <c r="AJ7" s="269">
        <v>10</v>
      </c>
      <c r="AK7" s="269">
        <v>0</v>
      </c>
      <c r="AL7" s="269">
        <v>0</v>
      </c>
      <c r="AM7" s="269">
        <v>91</v>
      </c>
      <c r="AN7" s="269">
        <v>0</v>
      </c>
      <c r="AO7" s="269">
        <v>0</v>
      </c>
      <c r="AP7" s="270">
        <v>1089</v>
      </c>
      <c r="AQ7" s="269">
        <v>15</v>
      </c>
      <c r="AR7" s="269">
        <v>245</v>
      </c>
      <c r="AS7" s="269">
        <v>0</v>
      </c>
      <c r="AT7" s="269">
        <v>0</v>
      </c>
      <c r="AU7" s="269">
        <v>0</v>
      </c>
      <c r="AV7" s="269">
        <v>3</v>
      </c>
      <c r="AW7" s="270">
        <v>263</v>
      </c>
      <c r="AX7" s="269">
        <v>1352</v>
      </c>
      <c r="AY7" s="270">
        <v>82</v>
      </c>
      <c r="AZ7" s="270">
        <v>345</v>
      </c>
      <c r="BA7" s="269">
        <v>1434</v>
      </c>
      <c r="BB7" s="270">
        <v>-998</v>
      </c>
      <c r="BC7" s="269">
        <v>-653</v>
      </c>
      <c r="BD7" s="270">
        <v>436</v>
      </c>
      <c r="BE7" s="271"/>
      <c r="BG7" s="267" t="s">
        <v>447</v>
      </c>
      <c r="BH7" s="272" t="s">
        <v>250</v>
      </c>
      <c r="BI7" s="273">
        <f t="shared" si="0"/>
        <v>1352</v>
      </c>
      <c r="BJ7" s="274">
        <f t="shared" si="1"/>
        <v>998</v>
      </c>
      <c r="BK7" s="275">
        <f t="shared" si="2"/>
        <v>0.73816568047337283</v>
      </c>
      <c r="BL7" s="276">
        <f t="shared" si="3"/>
        <v>0.26183431952662717</v>
      </c>
      <c r="BM7" s="277"/>
      <c r="BN7" s="267" t="s">
        <v>447</v>
      </c>
      <c r="BO7" s="272" t="s">
        <v>250</v>
      </c>
      <c r="BP7" s="278">
        <f t="shared" si="4"/>
        <v>82</v>
      </c>
      <c r="BQ7" s="279">
        <f t="shared" si="5"/>
        <v>998</v>
      </c>
      <c r="BR7" s="280">
        <f t="shared" si="6"/>
        <v>-916</v>
      </c>
      <c r="BS7" s="277"/>
    </row>
    <row r="8" spans="1:71" x14ac:dyDescent="0.2">
      <c r="A8" s="267" t="s">
        <v>448</v>
      </c>
      <c r="B8" s="268" t="s">
        <v>27</v>
      </c>
      <c r="C8" s="269">
        <v>0</v>
      </c>
      <c r="D8" s="269">
        <v>0</v>
      </c>
      <c r="E8" s="269">
        <v>0</v>
      </c>
      <c r="F8" s="269">
        <v>1</v>
      </c>
      <c r="G8" s="269">
        <v>10</v>
      </c>
      <c r="H8" s="269">
        <v>1</v>
      </c>
      <c r="I8" s="269">
        <v>104</v>
      </c>
      <c r="J8" s="269">
        <v>652</v>
      </c>
      <c r="K8" s="269">
        <v>1274</v>
      </c>
      <c r="L8" s="269">
        <v>0</v>
      </c>
      <c r="M8" s="269">
        <v>3763</v>
      </c>
      <c r="N8" s="269">
        <v>735</v>
      </c>
      <c r="O8" s="269">
        <v>1889</v>
      </c>
      <c r="P8" s="269">
        <v>5</v>
      </c>
      <c r="Q8" s="269">
        <v>16</v>
      </c>
      <c r="R8" s="269">
        <v>7</v>
      </c>
      <c r="S8" s="269">
        <v>0</v>
      </c>
      <c r="T8" s="269">
        <v>0</v>
      </c>
      <c r="U8" s="269">
        <v>0</v>
      </c>
      <c r="V8" s="269">
        <v>0</v>
      </c>
      <c r="W8" s="269">
        <v>1</v>
      </c>
      <c r="X8" s="269">
        <v>1</v>
      </c>
      <c r="Y8" s="269">
        <v>356</v>
      </c>
      <c r="Z8" s="269">
        <v>14704</v>
      </c>
      <c r="AA8" s="269">
        <v>0</v>
      </c>
      <c r="AB8" s="269">
        <v>0</v>
      </c>
      <c r="AC8" s="269">
        <v>0</v>
      </c>
      <c r="AD8" s="269">
        <v>0</v>
      </c>
      <c r="AE8" s="269">
        <v>0</v>
      </c>
      <c r="AF8" s="269">
        <v>0</v>
      </c>
      <c r="AG8" s="269">
        <v>0</v>
      </c>
      <c r="AH8" s="269">
        <v>0</v>
      </c>
      <c r="AI8" s="269">
        <v>1</v>
      </c>
      <c r="AJ8" s="269">
        <v>0</v>
      </c>
      <c r="AK8" s="269">
        <v>0</v>
      </c>
      <c r="AL8" s="269">
        <v>0</v>
      </c>
      <c r="AM8" s="269">
        <v>0</v>
      </c>
      <c r="AN8" s="269">
        <v>0</v>
      </c>
      <c r="AO8" s="269">
        <v>1</v>
      </c>
      <c r="AP8" s="270">
        <v>23521</v>
      </c>
      <c r="AQ8" s="269">
        <v>-5</v>
      </c>
      <c r="AR8" s="269">
        <v>-4</v>
      </c>
      <c r="AS8" s="269">
        <v>0</v>
      </c>
      <c r="AT8" s="269">
        <v>0</v>
      </c>
      <c r="AU8" s="269">
        <v>0</v>
      </c>
      <c r="AV8" s="269">
        <v>-21</v>
      </c>
      <c r="AW8" s="270">
        <v>-30</v>
      </c>
      <c r="AX8" s="269">
        <v>23491</v>
      </c>
      <c r="AY8" s="270">
        <v>196</v>
      </c>
      <c r="AZ8" s="270">
        <v>166</v>
      </c>
      <c r="BA8" s="269">
        <v>23687</v>
      </c>
      <c r="BB8" s="270">
        <v>-23070</v>
      </c>
      <c r="BC8" s="269">
        <v>-22904</v>
      </c>
      <c r="BD8" s="270">
        <v>617</v>
      </c>
      <c r="BE8" s="271"/>
      <c r="BG8" s="267" t="s">
        <v>448</v>
      </c>
      <c r="BH8" s="272" t="s">
        <v>27</v>
      </c>
      <c r="BI8" s="273">
        <f t="shared" si="0"/>
        <v>23491</v>
      </c>
      <c r="BJ8" s="274">
        <f t="shared" si="1"/>
        <v>23070</v>
      </c>
      <c r="BK8" s="275">
        <f t="shared" si="2"/>
        <v>0.98207824273125877</v>
      </c>
      <c r="BL8" s="276">
        <f t="shared" si="3"/>
        <v>1.7921757268741234E-2</v>
      </c>
      <c r="BM8" s="277"/>
      <c r="BN8" s="267" t="s">
        <v>448</v>
      </c>
      <c r="BO8" s="272" t="s">
        <v>27</v>
      </c>
      <c r="BP8" s="278">
        <f t="shared" si="4"/>
        <v>196</v>
      </c>
      <c r="BQ8" s="279">
        <f t="shared" si="5"/>
        <v>23070</v>
      </c>
      <c r="BR8" s="280">
        <f t="shared" si="6"/>
        <v>-22874</v>
      </c>
      <c r="BS8" s="277"/>
    </row>
    <row r="9" spans="1:71" x14ac:dyDescent="0.2">
      <c r="A9" s="267" t="s">
        <v>449</v>
      </c>
      <c r="B9" s="268" t="s">
        <v>191</v>
      </c>
      <c r="C9" s="269">
        <v>33</v>
      </c>
      <c r="D9" s="269">
        <v>0</v>
      </c>
      <c r="E9" s="269">
        <v>45</v>
      </c>
      <c r="F9" s="269">
        <v>0</v>
      </c>
      <c r="G9" s="269">
        <v>6657</v>
      </c>
      <c r="H9" s="269">
        <v>4</v>
      </c>
      <c r="I9" s="269">
        <v>35</v>
      </c>
      <c r="J9" s="269">
        <v>908</v>
      </c>
      <c r="K9" s="269">
        <v>0</v>
      </c>
      <c r="L9" s="269">
        <v>0</v>
      </c>
      <c r="M9" s="269">
        <v>28</v>
      </c>
      <c r="N9" s="269">
        <v>0</v>
      </c>
      <c r="O9" s="269">
        <v>0</v>
      </c>
      <c r="P9" s="269">
        <v>0</v>
      </c>
      <c r="Q9" s="269">
        <v>0</v>
      </c>
      <c r="R9" s="269">
        <v>0</v>
      </c>
      <c r="S9" s="269">
        <v>0</v>
      </c>
      <c r="T9" s="269">
        <v>0</v>
      </c>
      <c r="U9" s="269">
        <v>0</v>
      </c>
      <c r="V9" s="269">
        <v>0</v>
      </c>
      <c r="W9" s="269">
        <v>0</v>
      </c>
      <c r="X9" s="269">
        <v>3</v>
      </c>
      <c r="Y9" s="269">
        <v>1</v>
      </c>
      <c r="Z9" s="269">
        <v>0</v>
      </c>
      <c r="AA9" s="269">
        <v>0</v>
      </c>
      <c r="AB9" s="269">
        <v>0</v>
      </c>
      <c r="AC9" s="269">
        <v>3</v>
      </c>
      <c r="AD9" s="269">
        <v>0</v>
      </c>
      <c r="AE9" s="269">
        <v>0</v>
      </c>
      <c r="AF9" s="269">
        <v>4</v>
      </c>
      <c r="AG9" s="269">
        <v>0</v>
      </c>
      <c r="AH9" s="269">
        <v>4</v>
      </c>
      <c r="AI9" s="269">
        <v>152</v>
      </c>
      <c r="AJ9" s="269">
        <v>161</v>
      </c>
      <c r="AK9" s="269">
        <v>3</v>
      </c>
      <c r="AL9" s="269">
        <v>1</v>
      </c>
      <c r="AM9" s="269">
        <v>3336</v>
      </c>
      <c r="AN9" s="269">
        <v>0</v>
      </c>
      <c r="AO9" s="269">
        <v>6</v>
      </c>
      <c r="AP9" s="270">
        <v>11384</v>
      </c>
      <c r="AQ9" s="269">
        <v>873</v>
      </c>
      <c r="AR9" s="269">
        <v>19841</v>
      </c>
      <c r="AS9" s="269">
        <v>0</v>
      </c>
      <c r="AT9" s="269">
        <v>0</v>
      </c>
      <c r="AU9" s="269">
        <v>0</v>
      </c>
      <c r="AV9" s="269">
        <v>-163</v>
      </c>
      <c r="AW9" s="270">
        <v>20551</v>
      </c>
      <c r="AX9" s="269">
        <v>31935</v>
      </c>
      <c r="AY9" s="270">
        <v>32386</v>
      </c>
      <c r="AZ9" s="270">
        <v>52937</v>
      </c>
      <c r="BA9" s="269">
        <v>64321</v>
      </c>
      <c r="BB9" s="270">
        <v>-28322</v>
      </c>
      <c r="BC9" s="269">
        <v>24615</v>
      </c>
      <c r="BD9" s="270">
        <v>35999</v>
      </c>
      <c r="BE9" s="271"/>
      <c r="BG9" s="267" t="s">
        <v>449</v>
      </c>
      <c r="BH9" s="272" t="s">
        <v>191</v>
      </c>
      <c r="BI9" s="273">
        <f t="shared" si="0"/>
        <v>31935</v>
      </c>
      <c r="BJ9" s="274">
        <f t="shared" si="1"/>
        <v>28322</v>
      </c>
      <c r="BK9" s="275">
        <f t="shared" si="2"/>
        <v>0.8868639423829654</v>
      </c>
      <c r="BL9" s="276">
        <f t="shared" si="3"/>
        <v>0.1131360576170346</v>
      </c>
      <c r="BM9" s="277"/>
      <c r="BN9" s="267" t="s">
        <v>449</v>
      </c>
      <c r="BO9" s="272" t="s">
        <v>191</v>
      </c>
      <c r="BP9" s="278">
        <f t="shared" si="4"/>
        <v>32386</v>
      </c>
      <c r="BQ9" s="279">
        <f t="shared" si="5"/>
        <v>28322</v>
      </c>
      <c r="BR9" s="280">
        <f t="shared" si="6"/>
        <v>4064</v>
      </c>
      <c r="BS9" s="277"/>
    </row>
    <row r="10" spans="1:71" x14ac:dyDescent="0.2">
      <c r="A10" s="281" t="s">
        <v>450</v>
      </c>
      <c r="B10" s="282" t="s">
        <v>28</v>
      </c>
      <c r="C10" s="269">
        <v>1</v>
      </c>
      <c r="D10" s="269">
        <v>0</v>
      </c>
      <c r="E10" s="269">
        <v>10</v>
      </c>
      <c r="F10" s="269">
        <v>3</v>
      </c>
      <c r="G10" s="269">
        <v>36</v>
      </c>
      <c r="H10" s="269">
        <v>332</v>
      </c>
      <c r="I10" s="269">
        <v>106</v>
      </c>
      <c r="J10" s="269">
        <v>123</v>
      </c>
      <c r="K10" s="269">
        <v>0</v>
      </c>
      <c r="L10" s="269">
        <v>13</v>
      </c>
      <c r="M10" s="269">
        <v>184</v>
      </c>
      <c r="N10" s="269">
        <v>5</v>
      </c>
      <c r="O10" s="269">
        <v>11</v>
      </c>
      <c r="P10" s="269">
        <v>22</v>
      </c>
      <c r="Q10" s="269">
        <v>281</v>
      </c>
      <c r="R10" s="269">
        <v>151</v>
      </c>
      <c r="S10" s="269">
        <v>4</v>
      </c>
      <c r="T10" s="269">
        <v>3</v>
      </c>
      <c r="U10" s="269">
        <v>21</v>
      </c>
      <c r="V10" s="269">
        <v>2</v>
      </c>
      <c r="W10" s="269">
        <v>20</v>
      </c>
      <c r="X10" s="269">
        <v>9</v>
      </c>
      <c r="Y10" s="269">
        <v>178</v>
      </c>
      <c r="Z10" s="269">
        <v>4</v>
      </c>
      <c r="AA10" s="269">
        <v>3</v>
      </c>
      <c r="AB10" s="269">
        <v>4</v>
      </c>
      <c r="AC10" s="269">
        <v>93</v>
      </c>
      <c r="AD10" s="269">
        <v>18</v>
      </c>
      <c r="AE10" s="269">
        <v>1</v>
      </c>
      <c r="AF10" s="269">
        <v>29</v>
      </c>
      <c r="AG10" s="269">
        <v>3</v>
      </c>
      <c r="AH10" s="269">
        <v>46</v>
      </c>
      <c r="AI10" s="269">
        <v>11</v>
      </c>
      <c r="AJ10" s="269">
        <v>69</v>
      </c>
      <c r="AK10" s="269">
        <v>45</v>
      </c>
      <c r="AL10" s="269">
        <v>151</v>
      </c>
      <c r="AM10" s="269">
        <v>49</v>
      </c>
      <c r="AN10" s="269">
        <v>27</v>
      </c>
      <c r="AO10" s="269">
        <v>12</v>
      </c>
      <c r="AP10" s="270">
        <v>2080</v>
      </c>
      <c r="AQ10" s="269">
        <v>107</v>
      </c>
      <c r="AR10" s="269">
        <v>3129</v>
      </c>
      <c r="AS10" s="269">
        <v>0</v>
      </c>
      <c r="AT10" s="269">
        <v>5</v>
      </c>
      <c r="AU10" s="269">
        <v>15</v>
      </c>
      <c r="AV10" s="269">
        <v>166</v>
      </c>
      <c r="AW10" s="270">
        <v>3422</v>
      </c>
      <c r="AX10" s="269">
        <v>5502</v>
      </c>
      <c r="AY10" s="270">
        <v>1351</v>
      </c>
      <c r="AZ10" s="270">
        <v>4773</v>
      </c>
      <c r="BA10" s="269">
        <v>6853</v>
      </c>
      <c r="BB10" s="270">
        <v>-5502</v>
      </c>
      <c r="BC10" s="269">
        <v>-729</v>
      </c>
      <c r="BD10" s="270">
        <v>1351</v>
      </c>
      <c r="BE10" s="271"/>
      <c r="BG10" s="281" t="s">
        <v>450</v>
      </c>
      <c r="BH10" s="283" t="s">
        <v>28</v>
      </c>
      <c r="BI10" s="273">
        <f t="shared" si="0"/>
        <v>5502</v>
      </c>
      <c r="BJ10" s="274">
        <f t="shared" si="1"/>
        <v>5502</v>
      </c>
      <c r="BK10" s="275">
        <f t="shared" si="2"/>
        <v>1</v>
      </c>
      <c r="BL10" s="276">
        <f t="shared" si="3"/>
        <v>0</v>
      </c>
      <c r="BM10" s="277"/>
      <c r="BN10" s="281" t="s">
        <v>450</v>
      </c>
      <c r="BO10" s="283" t="s">
        <v>28</v>
      </c>
      <c r="BP10" s="278">
        <f t="shared" si="4"/>
        <v>1351</v>
      </c>
      <c r="BQ10" s="279">
        <f t="shared" si="5"/>
        <v>5502</v>
      </c>
      <c r="BR10" s="280">
        <f t="shared" si="6"/>
        <v>-4151</v>
      </c>
      <c r="BS10" s="277"/>
    </row>
    <row r="11" spans="1:71" x14ac:dyDescent="0.2">
      <c r="A11" s="281" t="s">
        <v>451</v>
      </c>
      <c r="B11" s="282" t="s">
        <v>285</v>
      </c>
      <c r="C11" s="269">
        <v>6</v>
      </c>
      <c r="D11" s="269">
        <v>0</v>
      </c>
      <c r="E11" s="269">
        <v>2</v>
      </c>
      <c r="F11" s="269">
        <v>1</v>
      </c>
      <c r="G11" s="269">
        <v>652</v>
      </c>
      <c r="H11" s="269">
        <v>9</v>
      </c>
      <c r="I11" s="269">
        <v>5520</v>
      </c>
      <c r="J11" s="269">
        <v>1743</v>
      </c>
      <c r="K11" s="269">
        <v>0</v>
      </c>
      <c r="L11" s="269">
        <v>31</v>
      </c>
      <c r="M11" s="269">
        <v>1137</v>
      </c>
      <c r="N11" s="269">
        <v>6</v>
      </c>
      <c r="O11" s="269">
        <v>30</v>
      </c>
      <c r="P11" s="269">
        <v>63</v>
      </c>
      <c r="Q11" s="269">
        <v>416</v>
      </c>
      <c r="R11" s="269">
        <v>128</v>
      </c>
      <c r="S11" s="269">
        <v>17</v>
      </c>
      <c r="T11" s="269">
        <v>6</v>
      </c>
      <c r="U11" s="269">
        <v>59</v>
      </c>
      <c r="V11" s="269">
        <v>4</v>
      </c>
      <c r="W11" s="269">
        <v>16</v>
      </c>
      <c r="X11" s="269">
        <v>404</v>
      </c>
      <c r="Y11" s="269">
        <v>2677</v>
      </c>
      <c r="Z11" s="269">
        <v>149</v>
      </c>
      <c r="AA11" s="269">
        <v>10</v>
      </c>
      <c r="AB11" s="269">
        <v>7</v>
      </c>
      <c r="AC11" s="269">
        <v>176</v>
      </c>
      <c r="AD11" s="269">
        <v>48</v>
      </c>
      <c r="AE11" s="269">
        <v>14</v>
      </c>
      <c r="AF11" s="269">
        <v>109</v>
      </c>
      <c r="AG11" s="269">
        <v>67</v>
      </c>
      <c r="AH11" s="269">
        <v>19</v>
      </c>
      <c r="AI11" s="269">
        <v>154</v>
      </c>
      <c r="AJ11" s="269">
        <v>103</v>
      </c>
      <c r="AK11" s="269">
        <v>32</v>
      </c>
      <c r="AL11" s="269">
        <v>325</v>
      </c>
      <c r="AM11" s="269">
        <v>118</v>
      </c>
      <c r="AN11" s="269">
        <v>1374</v>
      </c>
      <c r="AO11" s="269">
        <v>236</v>
      </c>
      <c r="AP11" s="270">
        <v>15868</v>
      </c>
      <c r="AQ11" s="269">
        <v>75</v>
      </c>
      <c r="AR11" s="269">
        <v>255</v>
      </c>
      <c r="AS11" s="269">
        <v>0</v>
      </c>
      <c r="AT11" s="269">
        <v>79</v>
      </c>
      <c r="AU11" s="269">
        <v>23</v>
      </c>
      <c r="AV11" s="269">
        <v>-195</v>
      </c>
      <c r="AW11" s="270">
        <v>237</v>
      </c>
      <c r="AX11" s="269">
        <v>16105</v>
      </c>
      <c r="AY11" s="270">
        <v>12694</v>
      </c>
      <c r="AZ11" s="270">
        <v>12931</v>
      </c>
      <c r="BA11" s="269">
        <v>28799</v>
      </c>
      <c r="BB11" s="270">
        <v>-12883</v>
      </c>
      <c r="BC11" s="269">
        <v>48</v>
      </c>
      <c r="BD11" s="270">
        <v>15916</v>
      </c>
      <c r="BE11" s="271"/>
      <c r="BG11" s="281" t="s">
        <v>451</v>
      </c>
      <c r="BH11" s="283" t="s">
        <v>285</v>
      </c>
      <c r="BI11" s="273">
        <f t="shared" si="0"/>
        <v>16105</v>
      </c>
      <c r="BJ11" s="274">
        <f t="shared" si="1"/>
        <v>12883</v>
      </c>
      <c r="BK11" s="275">
        <f t="shared" si="2"/>
        <v>0.79993790748214844</v>
      </c>
      <c r="BL11" s="276">
        <f t="shared" si="3"/>
        <v>0.20006209251785156</v>
      </c>
      <c r="BM11" s="277"/>
      <c r="BN11" s="281" t="s">
        <v>451</v>
      </c>
      <c r="BO11" s="283" t="s">
        <v>285</v>
      </c>
      <c r="BP11" s="278">
        <f t="shared" si="4"/>
        <v>12694</v>
      </c>
      <c r="BQ11" s="279">
        <f t="shared" si="5"/>
        <v>12883</v>
      </c>
      <c r="BR11" s="280">
        <f t="shared" si="6"/>
        <v>-189</v>
      </c>
      <c r="BS11" s="277"/>
    </row>
    <row r="12" spans="1:71" x14ac:dyDescent="0.2">
      <c r="A12" s="281" t="s">
        <v>452</v>
      </c>
      <c r="B12" s="282" t="s">
        <v>29</v>
      </c>
      <c r="C12" s="269">
        <v>17</v>
      </c>
      <c r="D12" s="269">
        <v>0</v>
      </c>
      <c r="E12" s="269">
        <v>5</v>
      </c>
      <c r="F12" s="269">
        <v>12</v>
      </c>
      <c r="G12" s="269">
        <v>394</v>
      </c>
      <c r="H12" s="269">
        <v>154</v>
      </c>
      <c r="I12" s="269">
        <v>600</v>
      </c>
      <c r="J12" s="269">
        <v>44004</v>
      </c>
      <c r="K12" s="269">
        <v>4</v>
      </c>
      <c r="L12" s="269">
        <v>893</v>
      </c>
      <c r="M12" s="269">
        <v>1913</v>
      </c>
      <c r="N12" s="269">
        <v>54</v>
      </c>
      <c r="O12" s="269">
        <v>112</v>
      </c>
      <c r="P12" s="269">
        <v>158</v>
      </c>
      <c r="Q12" s="269">
        <v>1127</v>
      </c>
      <c r="R12" s="269">
        <v>453</v>
      </c>
      <c r="S12" s="269">
        <v>53</v>
      </c>
      <c r="T12" s="269">
        <v>15</v>
      </c>
      <c r="U12" s="269">
        <v>110</v>
      </c>
      <c r="V12" s="269">
        <v>6</v>
      </c>
      <c r="W12" s="269">
        <v>115</v>
      </c>
      <c r="X12" s="269">
        <v>126</v>
      </c>
      <c r="Y12" s="269">
        <v>307</v>
      </c>
      <c r="Z12" s="269">
        <v>18</v>
      </c>
      <c r="AA12" s="269">
        <v>31</v>
      </c>
      <c r="AB12" s="269">
        <v>28</v>
      </c>
      <c r="AC12" s="269">
        <v>0</v>
      </c>
      <c r="AD12" s="269">
        <v>0</v>
      </c>
      <c r="AE12" s="269">
        <v>1</v>
      </c>
      <c r="AF12" s="269">
        <v>12</v>
      </c>
      <c r="AG12" s="269">
        <v>7</v>
      </c>
      <c r="AH12" s="269">
        <v>13</v>
      </c>
      <c r="AI12" s="269">
        <v>161</v>
      </c>
      <c r="AJ12" s="269">
        <v>4406</v>
      </c>
      <c r="AK12" s="269">
        <v>4</v>
      </c>
      <c r="AL12" s="269">
        <v>284</v>
      </c>
      <c r="AM12" s="269">
        <v>112</v>
      </c>
      <c r="AN12" s="269">
        <v>60</v>
      </c>
      <c r="AO12" s="269">
        <v>18</v>
      </c>
      <c r="AP12" s="270">
        <v>55787</v>
      </c>
      <c r="AQ12" s="269">
        <v>162</v>
      </c>
      <c r="AR12" s="269">
        <v>1824</v>
      </c>
      <c r="AS12" s="269">
        <v>0</v>
      </c>
      <c r="AT12" s="269">
        <v>0</v>
      </c>
      <c r="AU12" s="269">
        <v>0</v>
      </c>
      <c r="AV12" s="269">
        <v>5609</v>
      </c>
      <c r="AW12" s="270">
        <v>7595</v>
      </c>
      <c r="AX12" s="269">
        <v>63382</v>
      </c>
      <c r="AY12" s="270">
        <v>122000</v>
      </c>
      <c r="AZ12" s="270">
        <v>129595</v>
      </c>
      <c r="BA12" s="269">
        <v>185382</v>
      </c>
      <c r="BB12" s="270">
        <v>-63382</v>
      </c>
      <c r="BC12" s="269">
        <v>66213</v>
      </c>
      <c r="BD12" s="270">
        <v>122000</v>
      </c>
      <c r="BE12" s="271"/>
      <c r="BG12" s="281" t="s">
        <v>452</v>
      </c>
      <c r="BH12" s="283" t="s">
        <v>29</v>
      </c>
      <c r="BI12" s="273">
        <f t="shared" si="0"/>
        <v>63382</v>
      </c>
      <c r="BJ12" s="274">
        <f t="shared" si="1"/>
        <v>63382</v>
      </c>
      <c r="BK12" s="275">
        <f t="shared" si="2"/>
        <v>1</v>
      </c>
      <c r="BL12" s="276">
        <f t="shared" si="3"/>
        <v>0</v>
      </c>
      <c r="BM12" s="277"/>
      <c r="BN12" s="281" t="s">
        <v>452</v>
      </c>
      <c r="BO12" s="283" t="s">
        <v>29</v>
      </c>
      <c r="BP12" s="278">
        <f t="shared" si="4"/>
        <v>122000</v>
      </c>
      <c r="BQ12" s="279">
        <f t="shared" si="5"/>
        <v>63382</v>
      </c>
      <c r="BR12" s="280">
        <f t="shared" si="6"/>
        <v>58618</v>
      </c>
      <c r="BS12" s="277"/>
    </row>
    <row r="13" spans="1:71" x14ac:dyDescent="0.2">
      <c r="A13" s="281" t="s">
        <v>453</v>
      </c>
      <c r="B13" s="282" t="s">
        <v>30</v>
      </c>
      <c r="C13" s="269">
        <v>2</v>
      </c>
      <c r="D13" s="269">
        <v>0</v>
      </c>
      <c r="E13" s="269">
        <v>23</v>
      </c>
      <c r="F13" s="269">
        <v>18</v>
      </c>
      <c r="G13" s="269">
        <v>145</v>
      </c>
      <c r="H13" s="269">
        <v>9</v>
      </c>
      <c r="I13" s="269">
        <v>75</v>
      </c>
      <c r="J13" s="269">
        <v>9919</v>
      </c>
      <c r="K13" s="269">
        <v>134</v>
      </c>
      <c r="L13" s="269">
        <v>6</v>
      </c>
      <c r="M13" s="269">
        <v>1240</v>
      </c>
      <c r="N13" s="269">
        <v>327</v>
      </c>
      <c r="O13" s="269">
        <v>35</v>
      </c>
      <c r="P13" s="269">
        <v>53</v>
      </c>
      <c r="Q13" s="269">
        <v>317</v>
      </c>
      <c r="R13" s="269">
        <v>116</v>
      </c>
      <c r="S13" s="269">
        <v>3</v>
      </c>
      <c r="T13" s="269">
        <v>1</v>
      </c>
      <c r="U13" s="269">
        <v>9</v>
      </c>
      <c r="V13" s="269">
        <v>0</v>
      </c>
      <c r="W13" s="269">
        <v>23</v>
      </c>
      <c r="X13" s="269">
        <v>7</v>
      </c>
      <c r="Y13" s="269">
        <v>688</v>
      </c>
      <c r="Z13" s="269">
        <v>2762</v>
      </c>
      <c r="AA13" s="269">
        <v>40</v>
      </c>
      <c r="AB13" s="269">
        <v>23</v>
      </c>
      <c r="AC13" s="269">
        <v>34</v>
      </c>
      <c r="AD13" s="269">
        <v>4</v>
      </c>
      <c r="AE13" s="269">
        <v>15</v>
      </c>
      <c r="AF13" s="269">
        <v>891</v>
      </c>
      <c r="AG13" s="269">
        <v>2</v>
      </c>
      <c r="AH13" s="269">
        <v>149</v>
      </c>
      <c r="AI13" s="269">
        <v>75</v>
      </c>
      <c r="AJ13" s="269">
        <v>57</v>
      </c>
      <c r="AK13" s="269">
        <v>6</v>
      </c>
      <c r="AL13" s="269">
        <v>132</v>
      </c>
      <c r="AM13" s="269">
        <v>93</v>
      </c>
      <c r="AN13" s="269">
        <v>0</v>
      </c>
      <c r="AO13" s="269">
        <v>34</v>
      </c>
      <c r="AP13" s="270">
        <v>17467</v>
      </c>
      <c r="AQ13" s="269">
        <v>15</v>
      </c>
      <c r="AR13" s="269">
        <v>3664</v>
      </c>
      <c r="AS13" s="269">
        <v>0</v>
      </c>
      <c r="AT13" s="269">
        <v>0</v>
      </c>
      <c r="AU13" s="269">
        <v>0</v>
      </c>
      <c r="AV13" s="269">
        <v>-2</v>
      </c>
      <c r="AW13" s="270">
        <v>3677</v>
      </c>
      <c r="AX13" s="269">
        <v>21144</v>
      </c>
      <c r="AY13" s="270">
        <v>1185</v>
      </c>
      <c r="AZ13" s="270">
        <v>4862</v>
      </c>
      <c r="BA13" s="269">
        <v>22329</v>
      </c>
      <c r="BB13" s="270">
        <v>-20162</v>
      </c>
      <c r="BC13" s="269">
        <v>-15300</v>
      </c>
      <c r="BD13" s="270">
        <v>2167</v>
      </c>
      <c r="BE13" s="271"/>
      <c r="BG13" s="281" t="s">
        <v>453</v>
      </c>
      <c r="BH13" s="283" t="s">
        <v>30</v>
      </c>
      <c r="BI13" s="273">
        <f t="shared" si="0"/>
        <v>21144</v>
      </c>
      <c r="BJ13" s="274">
        <f t="shared" si="1"/>
        <v>20162</v>
      </c>
      <c r="BK13" s="275">
        <f t="shared" si="2"/>
        <v>0.95355656451002646</v>
      </c>
      <c r="BL13" s="276">
        <f t="shared" si="3"/>
        <v>4.6443435489973539E-2</v>
      </c>
      <c r="BM13" s="277"/>
      <c r="BN13" s="281" t="s">
        <v>453</v>
      </c>
      <c r="BO13" s="283" t="s">
        <v>30</v>
      </c>
      <c r="BP13" s="278">
        <f t="shared" si="4"/>
        <v>1185</v>
      </c>
      <c r="BQ13" s="279">
        <f t="shared" si="5"/>
        <v>20162</v>
      </c>
      <c r="BR13" s="280">
        <f t="shared" si="6"/>
        <v>-18977</v>
      </c>
      <c r="BS13" s="277"/>
    </row>
    <row r="14" spans="1:71" x14ac:dyDescent="0.2">
      <c r="A14" s="281" t="s">
        <v>454</v>
      </c>
      <c r="B14" s="282" t="s">
        <v>455</v>
      </c>
      <c r="C14" s="269">
        <v>1</v>
      </c>
      <c r="D14" s="269">
        <v>0</v>
      </c>
      <c r="E14" s="269">
        <v>8</v>
      </c>
      <c r="F14" s="269">
        <v>4</v>
      </c>
      <c r="G14" s="269">
        <v>723</v>
      </c>
      <c r="H14" s="269">
        <v>14</v>
      </c>
      <c r="I14" s="269">
        <v>346</v>
      </c>
      <c r="J14" s="269">
        <v>2302</v>
      </c>
      <c r="K14" s="269">
        <v>0</v>
      </c>
      <c r="L14" s="269">
        <v>1053</v>
      </c>
      <c r="M14" s="269">
        <v>431</v>
      </c>
      <c r="N14" s="269">
        <v>10</v>
      </c>
      <c r="O14" s="269">
        <v>70</v>
      </c>
      <c r="P14" s="269">
        <v>88</v>
      </c>
      <c r="Q14" s="269">
        <v>3389</v>
      </c>
      <c r="R14" s="269">
        <v>2326</v>
      </c>
      <c r="S14" s="269">
        <v>127</v>
      </c>
      <c r="T14" s="269">
        <v>18</v>
      </c>
      <c r="U14" s="269">
        <v>321</v>
      </c>
      <c r="V14" s="269">
        <v>23</v>
      </c>
      <c r="W14" s="269">
        <v>433</v>
      </c>
      <c r="X14" s="269">
        <v>200</v>
      </c>
      <c r="Y14" s="269">
        <v>767</v>
      </c>
      <c r="Z14" s="269">
        <v>0</v>
      </c>
      <c r="AA14" s="269">
        <v>133</v>
      </c>
      <c r="AB14" s="269">
        <v>28</v>
      </c>
      <c r="AC14" s="269">
        <v>111</v>
      </c>
      <c r="AD14" s="269">
        <v>31</v>
      </c>
      <c r="AE14" s="269">
        <v>20</v>
      </c>
      <c r="AF14" s="269">
        <v>48</v>
      </c>
      <c r="AG14" s="269">
        <v>12</v>
      </c>
      <c r="AH14" s="269">
        <v>27</v>
      </c>
      <c r="AI14" s="269">
        <v>76</v>
      </c>
      <c r="AJ14" s="269">
        <v>61</v>
      </c>
      <c r="AK14" s="269">
        <v>14</v>
      </c>
      <c r="AL14" s="269">
        <v>409</v>
      </c>
      <c r="AM14" s="269">
        <v>44</v>
      </c>
      <c r="AN14" s="269">
        <v>22</v>
      </c>
      <c r="AO14" s="269">
        <v>32</v>
      </c>
      <c r="AP14" s="270">
        <v>13722</v>
      </c>
      <c r="AQ14" s="269">
        <v>25</v>
      </c>
      <c r="AR14" s="269">
        <v>650</v>
      </c>
      <c r="AS14" s="269">
        <v>1</v>
      </c>
      <c r="AT14" s="269">
        <v>0</v>
      </c>
      <c r="AU14" s="269">
        <v>0</v>
      </c>
      <c r="AV14" s="269">
        <v>6</v>
      </c>
      <c r="AW14" s="270">
        <v>682</v>
      </c>
      <c r="AX14" s="269">
        <v>14404</v>
      </c>
      <c r="AY14" s="270">
        <v>3621</v>
      </c>
      <c r="AZ14" s="270">
        <v>4303</v>
      </c>
      <c r="BA14" s="269">
        <v>18025</v>
      </c>
      <c r="BB14" s="270">
        <v>-13734</v>
      </c>
      <c r="BC14" s="269">
        <v>-9431</v>
      </c>
      <c r="BD14" s="270">
        <v>4291</v>
      </c>
      <c r="BE14" s="271"/>
      <c r="BG14" s="281" t="s">
        <v>454</v>
      </c>
      <c r="BH14" s="283" t="s">
        <v>455</v>
      </c>
      <c r="BI14" s="273">
        <f t="shared" si="0"/>
        <v>14404</v>
      </c>
      <c r="BJ14" s="274">
        <f t="shared" si="1"/>
        <v>13734</v>
      </c>
      <c r="BK14" s="275">
        <f t="shared" si="2"/>
        <v>0.95348514301582898</v>
      </c>
      <c r="BL14" s="276">
        <f t="shared" si="3"/>
        <v>4.6514856984171016E-2</v>
      </c>
      <c r="BM14" s="277"/>
      <c r="BN14" s="281" t="s">
        <v>454</v>
      </c>
      <c r="BO14" s="283" t="s">
        <v>455</v>
      </c>
      <c r="BP14" s="278">
        <f t="shared" si="4"/>
        <v>3621</v>
      </c>
      <c r="BQ14" s="279">
        <f t="shared" si="5"/>
        <v>13734</v>
      </c>
      <c r="BR14" s="280">
        <f t="shared" si="6"/>
        <v>-10113</v>
      </c>
      <c r="BS14" s="277"/>
    </row>
    <row r="15" spans="1:71" x14ac:dyDescent="0.2">
      <c r="A15" s="281" t="s">
        <v>456</v>
      </c>
      <c r="B15" s="282" t="s">
        <v>31</v>
      </c>
      <c r="C15" s="269">
        <v>1</v>
      </c>
      <c r="D15" s="269">
        <v>0</v>
      </c>
      <c r="E15" s="269">
        <v>0</v>
      </c>
      <c r="F15" s="269">
        <v>0</v>
      </c>
      <c r="G15" s="269">
        <v>124</v>
      </c>
      <c r="H15" s="269">
        <v>1</v>
      </c>
      <c r="I15" s="269">
        <v>15</v>
      </c>
      <c r="J15" s="269">
        <v>835</v>
      </c>
      <c r="K15" s="269">
        <v>1</v>
      </c>
      <c r="L15" s="269">
        <v>15</v>
      </c>
      <c r="M15" s="269">
        <v>4763</v>
      </c>
      <c r="N15" s="269">
        <v>72</v>
      </c>
      <c r="O15" s="269">
        <v>118</v>
      </c>
      <c r="P15" s="269">
        <v>64</v>
      </c>
      <c r="Q15" s="269">
        <v>1656</v>
      </c>
      <c r="R15" s="269">
        <v>496</v>
      </c>
      <c r="S15" s="269">
        <v>59</v>
      </c>
      <c r="T15" s="269">
        <v>30</v>
      </c>
      <c r="U15" s="269">
        <v>74</v>
      </c>
      <c r="V15" s="269">
        <v>2</v>
      </c>
      <c r="W15" s="269">
        <v>66</v>
      </c>
      <c r="X15" s="269">
        <v>11</v>
      </c>
      <c r="Y15" s="269">
        <v>3050</v>
      </c>
      <c r="Z15" s="269">
        <v>2</v>
      </c>
      <c r="AA15" s="269">
        <v>15</v>
      </c>
      <c r="AB15" s="269">
        <v>1</v>
      </c>
      <c r="AC15" s="269">
        <v>5</v>
      </c>
      <c r="AD15" s="269">
        <v>0</v>
      </c>
      <c r="AE15" s="269">
        <v>3</v>
      </c>
      <c r="AF15" s="269">
        <v>0</v>
      </c>
      <c r="AG15" s="269">
        <v>0</v>
      </c>
      <c r="AH15" s="269">
        <v>3</v>
      </c>
      <c r="AI15" s="269">
        <v>45</v>
      </c>
      <c r="AJ15" s="269">
        <v>19</v>
      </c>
      <c r="AK15" s="269">
        <v>1</v>
      </c>
      <c r="AL15" s="269">
        <v>26</v>
      </c>
      <c r="AM15" s="269">
        <v>27</v>
      </c>
      <c r="AN15" s="269">
        <v>64</v>
      </c>
      <c r="AO15" s="269">
        <v>11</v>
      </c>
      <c r="AP15" s="270">
        <v>11675</v>
      </c>
      <c r="AQ15" s="269">
        <v>12</v>
      </c>
      <c r="AR15" s="269">
        <v>97</v>
      </c>
      <c r="AS15" s="269">
        <v>0</v>
      </c>
      <c r="AT15" s="269">
        <v>0</v>
      </c>
      <c r="AU15" s="269">
        <v>0</v>
      </c>
      <c r="AV15" s="269">
        <v>-1211</v>
      </c>
      <c r="AW15" s="270">
        <v>-1102</v>
      </c>
      <c r="AX15" s="269">
        <v>10573</v>
      </c>
      <c r="AY15" s="270">
        <v>45751</v>
      </c>
      <c r="AZ15" s="270">
        <v>44649</v>
      </c>
      <c r="BA15" s="269">
        <v>56324</v>
      </c>
      <c r="BB15" s="270">
        <v>-1563</v>
      </c>
      <c r="BC15" s="269">
        <v>43086</v>
      </c>
      <c r="BD15" s="270">
        <v>54761</v>
      </c>
      <c r="BE15" s="271"/>
      <c r="BG15" s="281" t="s">
        <v>456</v>
      </c>
      <c r="BH15" s="283" t="s">
        <v>31</v>
      </c>
      <c r="BI15" s="273">
        <f t="shared" si="0"/>
        <v>10573</v>
      </c>
      <c r="BJ15" s="274">
        <f t="shared" si="1"/>
        <v>1563</v>
      </c>
      <c r="BK15" s="275">
        <f t="shared" si="2"/>
        <v>0.14782937671427221</v>
      </c>
      <c r="BL15" s="276">
        <f t="shared" si="3"/>
        <v>0.85217062328572779</v>
      </c>
      <c r="BM15" s="277"/>
      <c r="BN15" s="281" t="s">
        <v>456</v>
      </c>
      <c r="BO15" s="283" t="s">
        <v>31</v>
      </c>
      <c r="BP15" s="278">
        <f t="shared" si="4"/>
        <v>45751</v>
      </c>
      <c r="BQ15" s="279">
        <f t="shared" si="5"/>
        <v>1563</v>
      </c>
      <c r="BR15" s="280">
        <f t="shared" si="6"/>
        <v>44188</v>
      </c>
      <c r="BS15" s="277"/>
    </row>
    <row r="16" spans="1:71" x14ac:dyDescent="0.2">
      <c r="A16" s="281" t="s">
        <v>457</v>
      </c>
      <c r="B16" s="282" t="s">
        <v>32</v>
      </c>
      <c r="C16" s="269">
        <v>0</v>
      </c>
      <c r="D16" s="269">
        <v>0</v>
      </c>
      <c r="E16" s="269">
        <v>0</v>
      </c>
      <c r="F16" s="269">
        <v>3</v>
      </c>
      <c r="G16" s="269">
        <v>0</v>
      </c>
      <c r="H16" s="269">
        <v>0</v>
      </c>
      <c r="I16" s="269">
        <v>12</v>
      </c>
      <c r="J16" s="269">
        <v>4</v>
      </c>
      <c r="K16" s="269">
        <v>0</v>
      </c>
      <c r="L16" s="269">
        <v>8</v>
      </c>
      <c r="M16" s="269">
        <v>461</v>
      </c>
      <c r="N16" s="269">
        <v>7661</v>
      </c>
      <c r="O16" s="269">
        <v>15</v>
      </c>
      <c r="P16" s="269">
        <v>4084</v>
      </c>
      <c r="Q16" s="269">
        <v>29768</v>
      </c>
      <c r="R16" s="269">
        <v>10467</v>
      </c>
      <c r="S16" s="269">
        <v>72</v>
      </c>
      <c r="T16" s="269">
        <v>5</v>
      </c>
      <c r="U16" s="269">
        <v>365</v>
      </c>
      <c r="V16" s="269">
        <v>5</v>
      </c>
      <c r="W16" s="269">
        <v>626</v>
      </c>
      <c r="X16" s="269">
        <v>7</v>
      </c>
      <c r="Y16" s="269">
        <v>1328</v>
      </c>
      <c r="Z16" s="269">
        <v>0</v>
      </c>
      <c r="AA16" s="269">
        <v>0</v>
      </c>
      <c r="AB16" s="269">
        <v>0</v>
      </c>
      <c r="AC16" s="269">
        <v>0</v>
      </c>
      <c r="AD16" s="269">
        <v>0</v>
      </c>
      <c r="AE16" s="269">
        <v>0</v>
      </c>
      <c r="AF16" s="269">
        <v>7</v>
      </c>
      <c r="AG16" s="269">
        <v>0</v>
      </c>
      <c r="AH16" s="269">
        <v>1</v>
      </c>
      <c r="AI16" s="269">
        <v>0</v>
      </c>
      <c r="AJ16" s="269">
        <v>0</v>
      </c>
      <c r="AK16" s="269">
        <v>0</v>
      </c>
      <c r="AL16" s="269">
        <v>5</v>
      </c>
      <c r="AM16" s="269">
        <v>0</v>
      </c>
      <c r="AN16" s="269">
        <v>0</v>
      </c>
      <c r="AO16" s="269">
        <v>8</v>
      </c>
      <c r="AP16" s="270">
        <v>54912</v>
      </c>
      <c r="AQ16" s="269">
        <v>0</v>
      </c>
      <c r="AR16" s="269">
        <v>-25</v>
      </c>
      <c r="AS16" s="269">
        <v>0</v>
      </c>
      <c r="AT16" s="269">
        <v>-173</v>
      </c>
      <c r="AU16" s="269">
        <v>-8</v>
      </c>
      <c r="AV16" s="269">
        <v>-97</v>
      </c>
      <c r="AW16" s="270">
        <v>-303</v>
      </c>
      <c r="AX16" s="269">
        <v>54609</v>
      </c>
      <c r="AY16" s="270">
        <v>11040</v>
      </c>
      <c r="AZ16" s="270">
        <v>10737</v>
      </c>
      <c r="BA16" s="269">
        <v>65649</v>
      </c>
      <c r="BB16" s="270">
        <v>-51383</v>
      </c>
      <c r="BC16" s="269">
        <v>-40646</v>
      </c>
      <c r="BD16" s="270">
        <v>14266</v>
      </c>
      <c r="BE16" s="271"/>
      <c r="BG16" s="281" t="s">
        <v>457</v>
      </c>
      <c r="BH16" s="283" t="s">
        <v>32</v>
      </c>
      <c r="BI16" s="273">
        <f t="shared" si="0"/>
        <v>54609</v>
      </c>
      <c r="BJ16" s="274">
        <f t="shared" si="1"/>
        <v>51383</v>
      </c>
      <c r="BK16" s="275">
        <f t="shared" si="2"/>
        <v>0.94092548847259605</v>
      </c>
      <c r="BL16" s="276">
        <f t="shared" si="3"/>
        <v>5.907451152740395E-2</v>
      </c>
      <c r="BM16" s="277"/>
      <c r="BN16" s="281" t="s">
        <v>457</v>
      </c>
      <c r="BO16" s="283" t="s">
        <v>32</v>
      </c>
      <c r="BP16" s="278">
        <f t="shared" si="4"/>
        <v>11040</v>
      </c>
      <c r="BQ16" s="279">
        <f t="shared" si="5"/>
        <v>51383</v>
      </c>
      <c r="BR16" s="280">
        <f t="shared" si="6"/>
        <v>-40343</v>
      </c>
      <c r="BS16" s="277"/>
    </row>
    <row r="17" spans="1:71" x14ac:dyDescent="0.2">
      <c r="A17" s="281" t="s">
        <v>458</v>
      </c>
      <c r="B17" s="282" t="s">
        <v>33</v>
      </c>
      <c r="C17" s="269">
        <v>0</v>
      </c>
      <c r="D17" s="269">
        <v>0</v>
      </c>
      <c r="E17" s="269">
        <v>0</v>
      </c>
      <c r="F17" s="269">
        <v>0</v>
      </c>
      <c r="G17" s="269">
        <v>55</v>
      </c>
      <c r="H17" s="269">
        <v>0</v>
      </c>
      <c r="I17" s="269">
        <v>10</v>
      </c>
      <c r="J17" s="269">
        <v>629</v>
      </c>
      <c r="K17" s="269">
        <v>0</v>
      </c>
      <c r="L17" s="269">
        <v>11</v>
      </c>
      <c r="M17" s="269">
        <v>565</v>
      </c>
      <c r="N17" s="269">
        <v>124</v>
      </c>
      <c r="O17" s="269">
        <v>5318</v>
      </c>
      <c r="P17" s="269">
        <v>1182</v>
      </c>
      <c r="Q17" s="269">
        <v>9758</v>
      </c>
      <c r="R17" s="269">
        <v>2210</v>
      </c>
      <c r="S17" s="269">
        <v>119</v>
      </c>
      <c r="T17" s="269">
        <v>40</v>
      </c>
      <c r="U17" s="269">
        <v>531</v>
      </c>
      <c r="V17" s="269">
        <v>23</v>
      </c>
      <c r="W17" s="269">
        <v>282</v>
      </c>
      <c r="X17" s="269">
        <v>31</v>
      </c>
      <c r="Y17" s="269">
        <v>511</v>
      </c>
      <c r="Z17" s="269">
        <v>17</v>
      </c>
      <c r="AA17" s="269">
        <v>1</v>
      </c>
      <c r="AB17" s="269">
        <v>0</v>
      </c>
      <c r="AC17" s="269">
        <v>0</v>
      </c>
      <c r="AD17" s="269">
        <v>0</v>
      </c>
      <c r="AE17" s="269">
        <v>0</v>
      </c>
      <c r="AF17" s="269">
        <v>0</v>
      </c>
      <c r="AG17" s="269">
        <v>1</v>
      </c>
      <c r="AH17" s="269">
        <v>3</v>
      </c>
      <c r="AI17" s="269">
        <v>2</v>
      </c>
      <c r="AJ17" s="269">
        <v>41</v>
      </c>
      <c r="AK17" s="269">
        <v>0</v>
      </c>
      <c r="AL17" s="269">
        <v>15</v>
      </c>
      <c r="AM17" s="269">
        <v>6</v>
      </c>
      <c r="AN17" s="269">
        <v>2</v>
      </c>
      <c r="AO17" s="269">
        <v>7</v>
      </c>
      <c r="AP17" s="270">
        <v>21494</v>
      </c>
      <c r="AQ17" s="269">
        <v>1</v>
      </c>
      <c r="AR17" s="269">
        <v>121</v>
      </c>
      <c r="AS17" s="269">
        <v>0</v>
      </c>
      <c r="AT17" s="269">
        <v>0</v>
      </c>
      <c r="AU17" s="269">
        <v>-10</v>
      </c>
      <c r="AV17" s="269">
        <v>-356</v>
      </c>
      <c r="AW17" s="270">
        <v>-244</v>
      </c>
      <c r="AX17" s="269">
        <v>21250</v>
      </c>
      <c r="AY17" s="270">
        <v>10088</v>
      </c>
      <c r="AZ17" s="270">
        <v>9844</v>
      </c>
      <c r="BA17" s="269">
        <v>31338</v>
      </c>
      <c r="BB17" s="270">
        <v>-18619</v>
      </c>
      <c r="BC17" s="269">
        <v>-8775</v>
      </c>
      <c r="BD17" s="270">
        <v>12719</v>
      </c>
      <c r="BE17" s="271"/>
      <c r="BG17" s="281" t="s">
        <v>458</v>
      </c>
      <c r="BH17" s="283" t="s">
        <v>33</v>
      </c>
      <c r="BI17" s="273">
        <f t="shared" si="0"/>
        <v>21250</v>
      </c>
      <c r="BJ17" s="274">
        <f t="shared" si="1"/>
        <v>18619</v>
      </c>
      <c r="BK17" s="275">
        <f t="shared" si="2"/>
        <v>0.8761882352941176</v>
      </c>
      <c r="BL17" s="276">
        <f t="shared" si="3"/>
        <v>0.1238117647058824</v>
      </c>
      <c r="BM17" s="277"/>
      <c r="BN17" s="281" t="s">
        <v>458</v>
      </c>
      <c r="BO17" s="283" t="s">
        <v>33</v>
      </c>
      <c r="BP17" s="278">
        <f t="shared" si="4"/>
        <v>10088</v>
      </c>
      <c r="BQ17" s="279">
        <f t="shared" si="5"/>
        <v>18619</v>
      </c>
      <c r="BR17" s="280">
        <f t="shared" si="6"/>
        <v>-8531</v>
      </c>
      <c r="BS17" s="277"/>
    </row>
    <row r="18" spans="1:71" x14ac:dyDescent="0.2">
      <c r="A18" s="281" t="s">
        <v>459</v>
      </c>
      <c r="B18" s="282" t="s">
        <v>34</v>
      </c>
      <c r="C18" s="269">
        <v>0</v>
      </c>
      <c r="D18" s="269">
        <v>0</v>
      </c>
      <c r="E18" s="269">
        <v>1</v>
      </c>
      <c r="F18" s="269">
        <v>17</v>
      </c>
      <c r="G18" s="269">
        <v>541</v>
      </c>
      <c r="H18" s="269">
        <v>4</v>
      </c>
      <c r="I18" s="269">
        <v>47</v>
      </c>
      <c r="J18" s="269">
        <v>1119</v>
      </c>
      <c r="K18" s="269">
        <v>1</v>
      </c>
      <c r="L18" s="269">
        <v>18</v>
      </c>
      <c r="M18" s="269">
        <v>605</v>
      </c>
      <c r="N18" s="269">
        <v>12</v>
      </c>
      <c r="O18" s="269">
        <v>23</v>
      </c>
      <c r="P18" s="269">
        <v>1271</v>
      </c>
      <c r="Q18" s="269">
        <v>9282</v>
      </c>
      <c r="R18" s="269">
        <v>3690</v>
      </c>
      <c r="S18" s="269">
        <v>125</v>
      </c>
      <c r="T18" s="269">
        <v>18</v>
      </c>
      <c r="U18" s="269">
        <v>223</v>
      </c>
      <c r="V18" s="269">
        <v>15</v>
      </c>
      <c r="W18" s="269">
        <v>117</v>
      </c>
      <c r="X18" s="269">
        <v>27</v>
      </c>
      <c r="Y18" s="269">
        <v>5453</v>
      </c>
      <c r="Z18" s="269">
        <v>17</v>
      </c>
      <c r="AA18" s="269">
        <v>3</v>
      </c>
      <c r="AB18" s="269">
        <v>0</v>
      </c>
      <c r="AC18" s="269">
        <v>64</v>
      </c>
      <c r="AD18" s="269">
        <v>1</v>
      </c>
      <c r="AE18" s="269">
        <v>12</v>
      </c>
      <c r="AF18" s="269">
        <v>34</v>
      </c>
      <c r="AG18" s="269">
        <v>0</v>
      </c>
      <c r="AH18" s="269">
        <v>61</v>
      </c>
      <c r="AI18" s="269">
        <v>4</v>
      </c>
      <c r="AJ18" s="269">
        <v>8</v>
      </c>
      <c r="AK18" s="269">
        <v>4</v>
      </c>
      <c r="AL18" s="269">
        <v>46</v>
      </c>
      <c r="AM18" s="269">
        <v>52</v>
      </c>
      <c r="AN18" s="269">
        <v>1</v>
      </c>
      <c r="AO18" s="269">
        <v>10</v>
      </c>
      <c r="AP18" s="270">
        <v>22926</v>
      </c>
      <c r="AQ18" s="269">
        <v>29</v>
      </c>
      <c r="AR18" s="269">
        <v>202</v>
      </c>
      <c r="AS18" s="269">
        <v>0</v>
      </c>
      <c r="AT18" s="269">
        <v>102</v>
      </c>
      <c r="AU18" s="269">
        <v>27</v>
      </c>
      <c r="AV18" s="269">
        <v>-103</v>
      </c>
      <c r="AW18" s="270">
        <v>257</v>
      </c>
      <c r="AX18" s="269">
        <v>23183</v>
      </c>
      <c r="AY18" s="270">
        <v>14963</v>
      </c>
      <c r="AZ18" s="270">
        <v>15220</v>
      </c>
      <c r="BA18" s="269">
        <v>38146</v>
      </c>
      <c r="BB18" s="270">
        <v>-20836</v>
      </c>
      <c r="BC18" s="269">
        <v>-5616</v>
      </c>
      <c r="BD18" s="270">
        <v>17310</v>
      </c>
      <c r="BE18" s="271"/>
      <c r="BG18" s="281" t="s">
        <v>459</v>
      </c>
      <c r="BH18" s="283" t="s">
        <v>34</v>
      </c>
      <c r="BI18" s="273">
        <f t="shared" si="0"/>
        <v>23183</v>
      </c>
      <c r="BJ18" s="274">
        <f t="shared" si="1"/>
        <v>20836</v>
      </c>
      <c r="BK18" s="275">
        <f t="shared" si="2"/>
        <v>0.89876202389682092</v>
      </c>
      <c r="BL18" s="276">
        <f t="shared" si="3"/>
        <v>0.10123797610317908</v>
      </c>
      <c r="BM18" s="277"/>
      <c r="BN18" s="281" t="s">
        <v>459</v>
      </c>
      <c r="BO18" s="283" t="s">
        <v>34</v>
      </c>
      <c r="BP18" s="278">
        <f t="shared" si="4"/>
        <v>14963</v>
      </c>
      <c r="BQ18" s="279">
        <f t="shared" si="5"/>
        <v>20836</v>
      </c>
      <c r="BR18" s="280">
        <f t="shared" si="6"/>
        <v>-5873</v>
      </c>
      <c r="BS18" s="277"/>
    </row>
    <row r="19" spans="1:71" x14ac:dyDescent="0.2">
      <c r="A19" s="281" t="s">
        <v>460</v>
      </c>
      <c r="B19" s="284" t="s">
        <v>269</v>
      </c>
      <c r="C19" s="269">
        <v>0</v>
      </c>
      <c r="D19" s="269">
        <v>0</v>
      </c>
      <c r="E19" s="269">
        <v>0</v>
      </c>
      <c r="F19" s="269">
        <v>1</v>
      </c>
      <c r="G19" s="269">
        <v>0</v>
      </c>
      <c r="H19" s="269">
        <v>0</v>
      </c>
      <c r="I19" s="269">
        <v>1</v>
      </c>
      <c r="J19" s="269">
        <v>2</v>
      </c>
      <c r="K19" s="269">
        <v>0</v>
      </c>
      <c r="L19" s="269">
        <v>2</v>
      </c>
      <c r="M19" s="269">
        <v>123</v>
      </c>
      <c r="N19" s="269">
        <v>2</v>
      </c>
      <c r="O19" s="269">
        <v>0</v>
      </c>
      <c r="P19" s="269">
        <v>19</v>
      </c>
      <c r="Q19" s="269">
        <v>40832</v>
      </c>
      <c r="R19" s="269">
        <v>4493</v>
      </c>
      <c r="S19" s="269">
        <v>48</v>
      </c>
      <c r="T19" s="269">
        <v>2</v>
      </c>
      <c r="U19" s="269">
        <v>108</v>
      </c>
      <c r="V19" s="269">
        <v>2</v>
      </c>
      <c r="W19" s="269">
        <v>92</v>
      </c>
      <c r="X19" s="269">
        <v>1</v>
      </c>
      <c r="Y19" s="269">
        <v>366</v>
      </c>
      <c r="Z19" s="269">
        <v>0</v>
      </c>
      <c r="AA19" s="269">
        <v>36</v>
      </c>
      <c r="AB19" s="269">
        <v>0</v>
      </c>
      <c r="AC19" s="269">
        <v>0</v>
      </c>
      <c r="AD19" s="269">
        <v>0</v>
      </c>
      <c r="AE19" s="269">
        <v>0</v>
      </c>
      <c r="AF19" s="269">
        <v>1</v>
      </c>
      <c r="AG19" s="269">
        <v>0</v>
      </c>
      <c r="AH19" s="269">
        <v>5</v>
      </c>
      <c r="AI19" s="269">
        <v>0</v>
      </c>
      <c r="AJ19" s="269">
        <v>0</v>
      </c>
      <c r="AK19" s="269">
        <v>0</v>
      </c>
      <c r="AL19" s="269">
        <v>274</v>
      </c>
      <c r="AM19" s="269">
        <v>0</v>
      </c>
      <c r="AN19" s="269">
        <v>0</v>
      </c>
      <c r="AO19" s="269">
        <v>0</v>
      </c>
      <c r="AP19" s="270">
        <v>46410</v>
      </c>
      <c r="AQ19" s="269">
        <v>0</v>
      </c>
      <c r="AR19" s="269">
        <v>10</v>
      </c>
      <c r="AS19" s="269">
        <v>0</v>
      </c>
      <c r="AT19" s="269">
        <v>938</v>
      </c>
      <c r="AU19" s="269">
        <v>293</v>
      </c>
      <c r="AV19" s="269">
        <v>4671</v>
      </c>
      <c r="AW19" s="270">
        <v>5912</v>
      </c>
      <c r="AX19" s="269">
        <v>52322</v>
      </c>
      <c r="AY19" s="270">
        <v>239617</v>
      </c>
      <c r="AZ19" s="270">
        <v>245529</v>
      </c>
      <c r="BA19" s="269">
        <v>291939</v>
      </c>
      <c r="BB19" s="270">
        <v>-42612</v>
      </c>
      <c r="BC19" s="269">
        <v>202917</v>
      </c>
      <c r="BD19" s="270">
        <v>249327</v>
      </c>
      <c r="BE19" s="271"/>
      <c r="BG19" s="281" t="s">
        <v>460</v>
      </c>
      <c r="BH19" s="285" t="s">
        <v>269</v>
      </c>
      <c r="BI19" s="273">
        <f t="shared" si="0"/>
        <v>52322</v>
      </c>
      <c r="BJ19" s="274">
        <f t="shared" si="1"/>
        <v>42612</v>
      </c>
      <c r="BK19" s="275">
        <f t="shared" si="2"/>
        <v>0.81441840908222163</v>
      </c>
      <c r="BL19" s="276">
        <f t="shared" si="3"/>
        <v>0.18558159091777837</v>
      </c>
      <c r="BM19" s="277"/>
      <c r="BN19" s="281" t="s">
        <v>460</v>
      </c>
      <c r="BO19" s="285" t="s">
        <v>269</v>
      </c>
      <c r="BP19" s="278">
        <f t="shared" si="4"/>
        <v>239617</v>
      </c>
      <c r="BQ19" s="279">
        <f t="shared" si="5"/>
        <v>42612</v>
      </c>
      <c r="BR19" s="280">
        <f t="shared" si="6"/>
        <v>197005</v>
      </c>
      <c r="BS19" s="277"/>
    </row>
    <row r="20" spans="1:71" x14ac:dyDescent="0.2">
      <c r="A20" s="281" t="s">
        <v>461</v>
      </c>
      <c r="B20" s="284" t="s">
        <v>270</v>
      </c>
      <c r="C20" s="269">
        <v>0</v>
      </c>
      <c r="D20" s="269">
        <v>0</v>
      </c>
      <c r="E20" s="269">
        <v>0</v>
      </c>
      <c r="F20" s="269">
        <v>1</v>
      </c>
      <c r="G20" s="269">
        <v>0</v>
      </c>
      <c r="H20" s="269">
        <v>0</v>
      </c>
      <c r="I20" s="269">
        <v>0</v>
      </c>
      <c r="J20" s="269">
        <v>0</v>
      </c>
      <c r="K20" s="269">
        <v>0</v>
      </c>
      <c r="L20" s="269">
        <v>13</v>
      </c>
      <c r="M20" s="269">
        <v>78</v>
      </c>
      <c r="N20" s="269">
        <v>2</v>
      </c>
      <c r="O20" s="269">
        <v>2</v>
      </c>
      <c r="P20" s="269">
        <v>9</v>
      </c>
      <c r="Q20" s="269">
        <v>1264</v>
      </c>
      <c r="R20" s="269">
        <v>16709</v>
      </c>
      <c r="S20" s="269">
        <v>6</v>
      </c>
      <c r="T20" s="269">
        <v>3</v>
      </c>
      <c r="U20" s="269">
        <v>20</v>
      </c>
      <c r="V20" s="269">
        <v>0</v>
      </c>
      <c r="W20" s="269">
        <v>10</v>
      </c>
      <c r="X20" s="269">
        <v>0</v>
      </c>
      <c r="Y20" s="269">
        <v>4</v>
      </c>
      <c r="Z20" s="269">
        <v>0</v>
      </c>
      <c r="AA20" s="269">
        <v>1</v>
      </c>
      <c r="AB20" s="269">
        <v>0</v>
      </c>
      <c r="AC20" s="269">
        <v>0</v>
      </c>
      <c r="AD20" s="269">
        <v>0</v>
      </c>
      <c r="AE20" s="269">
        <v>0</v>
      </c>
      <c r="AF20" s="269">
        <v>1</v>
      </c>
      <c r="AG20" s="269">
        <v>0</v>
      </c>
      <c r="AH20" s="269">
        <v>0</v>
      </c>
      <c r="AI20" s="269">
        <v>0</v>
      </c>
      <c r="AJ20" s="269">
        <v>0</v>
      </c>
      <c r="AK20" s="269">
        <v>0</v>
      </c>
      <c r="AL20" s="269">
        <v>394</v>
      </c>
      <c r="AM20" s="269">
        <v>0</v>
      </c>
      <c r="AN20" s="269">
        <v>0</v>
      </c>
      <c r="AO20" s="269">
        <v>0</v>
      </c>
      <c r="AP20" s="270">
        <v>18517</v>
      </c>
      <c r="AQ20" s="269">
        <v>0</v>
      </c>
      <c r="AR20" s="269">
        <v>6</v>
      </c>
      <c r="AS20" s="269">
        <v>0</v>
      </c>
      <c r="AT20" s="269">
        <v>553</v>
      </c>
      <c r="AU20" s="269">
        <v>498</v>
      </c>
      <c r="AV20" s="269">
        <v>186</v>
      </c>
      <c r="AW20" s="270">
        <v>1243</v>
      </c>
      <c r="AX20" s="269">
        <v>19760</v>
      </c>
      <c r="AY20" s="270">
        <v>109539</v>
      </c>
      <c r="AZ20" s="270">
        <v>110782</v>
      </c>
      <c r="BA20" s="269">
        <v>129299</v>
      </c>
      <c r="BB20" s="270">
        <v>-19760</v>
      </c>
      <c r="BC20" s="269">
        <v>91022</v>
      </c>
      <c r="BD20" s="270">
        <v>109539</v>
      </c>
      <c r="BE20" s="271"/>
      <c r="BG20" s="281" t="s">
        <v>461</v>
      </c>
      <c r="BH20" s="285" t="s">
        <v>270</v>
      </c>
      <c r="BI20" s="273">
        <f t="shared" si="0"/>
        <v>19760</v>
      </c>
      <c r="BJ20" s="274">
        <f t="shared" si="1"/>
        <v>19760</v>
      </c>
      <c r="BK20" s="275">
        <f t="shared" si="2"/>
        <v>1</v>
      </c>
      <c r="BL20" s="276">
        <f t="shared" si="3"/>
        <v>0</v>
      </c>
      <c r="BM20" s="277"/>
      <c r="BN20" s="281" t="s">
        <v>461</v>
      </c>
      <c r="BO20" s="285" t="s">
        <v>270</v>
      </c>
      <c r="BP20" s="278">
        <f t="shared" si="4"/>
        <v>109539</v>
      </c>
      <c r="BQ20" s="279">
        <f t="shared" si="5"/>
        <v>19760</v>
      </c>
      <c r="BR20" s="280">
        <f t="shared" si="6"/>
        <v>89779</v>
      </c>
      <c r="BS20" s="277"/>
    </row>
    <row r="21" spans="1:71" x14ac:dyDescent="0.2">
      <c r="A21" s="281" t="s">
        <v>462</v>
      </c>
      <c r="B21" s="284" t="s">
        <v>271</v>
      </c>
      <c r="C21" s="269">
        <v>0</v>
      </c>
      <c r="D21" s="269">
        <v>0</v>
      </c>
      <c r="E21" s="269">
        <v>0</v>
      </c>
      <c r="F21" s="269">
        <v>0</v>
      </c>
      <c r="G21" s="269">
        <v>0</v>
      </c>
      <c r="H21" s="269">
        <v>0</v>
      </c>
      <c r="I21" s="269">
        <v>0</v>
      </c>
      <c r="J21" s="269">
        <v>0</v>
      </c>
      <c r="K21" s="269">
        <v>0</v>
      </c>
      <c r="L21" s="269">
        <v>0</v>
      </c>
      <c r="M21" s="269">
        <v>0</v>
      </c>
      <c r="N21" s="269">
        <v>0</v>
      </c>
      <c r="O21" s="269">
        <v>0</v>
      </c>
      <c r="P21" s="269">
        <v>0</v>
      </c>
      <c r="Q21" s="269">
        <v>687</v>
      </c>
      <c r="R21" s="269">
        <v>635</v>
      </c>
      <c r="S21" s="269">
        <v>275</v>
      </c>
      <c r="T21" s="269">
        <v>0</v>
      </c>
      <c r="U21" s="269">
        <v>8</v>
      </c>
      <c r="V21" s="269">
        <v>0</v>
      </c>
      <c r="W21" s="269">
        <v>4</v>
      </c>
      <c r="X21" s="269">
        <v>0</v>
      </c>
      <c r="Y21" s="269">
        <v>11</v>
      </c>
      <c r="Z21" s="269">
        <v>0</v>
      </c>
      <c r="AA21" s="269">
        <v>0</v>
      </c>
      <c r="AB21" s="269">
        <v>0</v>
      </c>
      <c r="AC21" s="269">
        <v>24</v>
      </c>
      <c r="AD21" s="269">
        <v>0</v>
      </c>
      <c r="AE21" s="269">
        <v>0</v>
      </c>
      <c r="AF21" s="269">
        <v>1</v>
      </c>
      <c r="AG21" s="269">
        <v>1</v>
      </c>
      <c r="AH21" s="269">
        <v>44</v>
      </c>
      <c r="AI21" s="269">
        <v>0</v>
      </c>
      <c r="AJ21" s="269">
        <v>341</v>
      </c>
      <c r="AK21" s="269">
        <v>0</v>
      </c>
      <c r="AL21" s="269">
        <v>147</v>
      </c>
      <c r="AM21" s="269">
        <v>8</v>
      </c>
      <c r="AN21" s="269">
        <v>19</v>
      </c>
      <c r="AO21" s="269">
        <v>13</v>
      </c>
      <c r="AP21" s="270">
        <v>2218</v>
      </c>
      <c r="AQ21" s="269">
        <v>20</v>
      </c>
      <c r="AR21" s="269">
        <v>73</v>
      </c>
      <c r="AS21" s="269">
        <v>0</v>
      </c>
      <c r="AT21" s="269">
        <v>2731</v>
      </c>
      <c r="AU21" s="269">
        <v>319</v>
      </c>
      <c r="AV21" s="269">
        <v>130</v>
      </c>
      <c r="AW21" s="270">
        <v>3273</v>
      </c>
      <c r="AX21" s="269">
        <v>5491</v>
      </c>
      <c r="AY21" s="270">
        <v>1227</v>
      </c>
      <c r="AZ21" s="270">
        <v>4500</v>
      </c>
      <c r="BA21" s="269">
        <v>6718</v>
      </c>
      <c r="BB21" s="270">
        <v>-3619</v>
      </c>
      <c r="BC21" s="269">
        <v>881</v>
      </c>
      <c r="BD21" s="270">
        <v>3099</v>
      </c>
      <c r="BE21" s="271"/>
      <c r="BG21" s="281" t="s">
        <v>462</v>
      </c>
      <c r="BH21" s="285" t="s">
        <v>271</v>
      </c>
      <c r="BI21" s="273">
        <f t="shared" si="0"/>
        <v>5491</v>
      </c>
      <c r="BJ21" s="274">
        <f t="shared" si="1"/>
        <v>3619</v>
      </c>
      <c r="BK21" s="275">
        <f t="shared" si="2"/>
        <v>0.65907849207794578</v>
      </c>
      <c r="BL21" s="276">
        <f t="shared" si="3"/>
        <v>0.34092150792205422</v>
      </c>
      <c r="BM21" s="277"/>
      <c r="BN21" s="281" t="s">
        <v>462</v>
      </c>
      <c r="BO21" s="285" t="s">
        <v>271</v>
      </c>
      <c r="BP21" s="278">
        <f t="shared" si="4"/>
        <v>1227</v>
      </c>
      <c r="BQ21" s="279">
        <f t="shared" si="5"/>
        <v>3619</v>
      </c>
      <c r="BR21" s="280">
        <f t="shared" si="6"/>
        <v>-2392</v>
      </c>
      <c r="BS21" s="277"/>
    </row>
    <row r="22" spans="1:71" x14ac:dyDescent="0.2">
      <c r="A22" s="281" t="s">
        <v>463</v>
      </c>
      <c r="B22" s="284" t="s">
        <v>281</v>
      </c>
      <c r="C22" s="269">
        <v>0</v>
      </c>
      <c r="D22" s="269">
        <v>0</v>
      </c>
      <c r="E22" s="269">
        <v>0</v>
      </c>
      <c r="F22" s="269">
        <v>0</v>
      </c>
      <c r="G22" s="269">
        <v>0</v>
      </c>
      <c r="H22" s="269">
        <v>0</v>
      </c>
      <c r="I22" s="269">
        <v>0</v>
      </c>
      <c r="J22" s="269">
        <v>1</v>
      </c>
      <c r="K22" s="269">
        <v>0</v>
      </c>
      <c r="L22" s="269">
        <v>0</v>
      </c>
      <c r="M22" s="269">
        <v>0</v>
      </c>
      <c r="N22" s="269">
        <v>0</v>
      </c>
      <c r="O22" s="269">
        <v>2</v>
      </c>
      <c r="P22" s="269">
        <v>48</v>
      </c>
      <c r="Q22" s="269">
        <v>1955</v>
      </c>
      <c r="R22" s="269">
        <v>1082</v>
      </c>
      <c r="S22" s="269">
        <v>435</v>
      </c>
      <c r="T22" s="269">
        <v>243</v>
      </c>
      <c r="U22" s="269">
        <v>1194</v>
      </c>
      <c r="V22" s="269">
        <v>168</v>
      </c>
      <c r="W22" s="269">
        <v>126</v>
      </c>
      <c r="X22" s="269">
        <v>17</v>
      </c>
      <c r="Y22" s="269">
        <v>17</v>
      </c>
      <c r="Z22" s="269">
        <v>0</v>
      </c>
      <c r="AA22" s="269">
        <v>0</v>
      </c>
      <c r="AB22" s="269">
        <v>0</v>
      </c>
      <c r="AC22" s="269">
        <v>0</v>
      </c>
      <c r="AD22" s="269">
        <v>0</v>
      </c>
      <c r="AE22" s="269">
        <v>0</v>
      </c>
      <c r="AF22" s="269">
        <v>0</v>
      </c>
      <c r="AG22" s="269">
        <v>5</v>
      </c>
      <c r="AH22" s="269">
        <v>30</v>
      </c>
      <c r="AI22" s="269">
        <v>30</v>
      </c>
      <c r="AJ22" s="269">
        <v>0</v>
      </c>
      <c r="AK22" s="269">
        <v>0</v>
      </c>
      <c r="AL22" s="269">
        <v>400</v>
      </c>
      <c r="AM22" s="269">
        <v>0</v>
      </c>
      <c r="AN22" s="269">
        <v>6</v>
      </c>
      <c r="AO22" s="269">
        <v>19</v>
      </c>
      <c r="AP22" s="270">
        <v>5778</v>
      </c>
      <c r="AQ22" s="269">
        <v>1</v>
      </c>
      <c r="AR22" s="269">
        <v>112</v>
      </c>
      <c r="AS22" s="269">
        <v>0</v>
      </c>
      <c r="AT22" s="269">
        <v>0</v>
      </c>
      <c r="AU22" s="269">
        <v>0</v>
      </c>
      <c r="AV22" s="269">
        <v>-49</v>
      </c>
      <c r="AW22" s="270">
        <v>64</v>
      </c>
      <c r="AX22" s="269">
        <v>5842</v>
      </c>
      <c r="AY22" s="270">
        <v>777</v>
      </c>
      <c r="AZ22" s="270">
        <v>841</v>
      </c>
      <c r="BA22" s="269">
        <v>6619</v>
      </c>
      <c r="BB22" s="270">
        <v>-5775</v>
      </c>
      <c r="BC22" s="269">
        <v>-4934</v>
      </c>
      <c r="BD22" s="270">
        <v>844</v>
      </c>
      <c r="BE22" s="271"/>
      <c r="BG22" s="281" t="s">
        <v>463</v>
      </c>
      <c r="BH22" s="285" t="s">
        <v>281</v>
      </c>
      <c r="BI22" s="273">
        <f t="shared" si="0"/>
        <v>5842</v>
      </c>
      <c r="BJ22" s="274">
        <f t="shared" si="1"/>
        <v>5775</v>
      </c>
      <c r="BK22" s="275">
        <f t="shared" si="2"/>
        <v>0.98853132488873674</v>
      </c>
      <c r="BL22" s="276">
        <f t="shared" si="3"/>
        <v>1.146867511126326E-2</v>
      </c>
      <c r="BM22" s="277"/>
      <c r="BN22" s="281" t="s">
        <v>463</v>
      </c>
      <c r="BO22" s="285" t="s">
        <v>281</v>
      </c>
      <c r="BP22" s="278">
        <f t="shared" si="4"/>
        <v>777</v>
      </c>
      <c r="BQ22" s="279">
        <f t="shared" si="5"/>
        <v>5775</v>
      </c>
      <c r="BR22" s="280">
        <f t="shared" si="6"/>
        <v>-4998</v>
      </c>
      <c r="BS22" s="277"/>
    </row>
    <row r="23" spans="1:71" x14ac:dyDescent="0.2">
      <c r="A23" s="281" t="s">
        <v>464</v>
      </c>
      <c r="B23" s="282" t="s">
        <v>35</v>
      </c>
      <c r="C23" s="269">
        <v>0</v>
      </c>
      <c r="D23" s="269">
        <v>0</v>
      </c>
      <c r="E23" s="269">
        <v>1</v>
      </c>
      <c r="F23" s="269">
        <v>0</v>
      </c>
      <c r="G23" s="269">
        <v>0</v>
      </c>
      <c r="H23" s="269">
        <v>0</v>
      </c>
      <c r="I23" s="269">
        <v>0</v>
      </c>
      <c r="J23" s="269">
        <v>0</v>
      </c>
      <c r="K23" s="269">
        <v>0</v>
      </c>
      <c r="L23" s="269">
        <v>0</v>
      </c>
      <c r="M23" s="269">
        <v>3</v>
      </c>
      <c r="N23" s="269">
        <v>0</v>
      </c>
      <c r="O23" s="269">
        <v>0</v>
      </c>
      <c r="P23" s="269">
        <v>14</v>
      </c>
      <c r="Q23" s="269">
        <v>6090</v>
      </c>
      <c r="R23" s="269">
        <v>2595</v>
      </c>
      <c r="S23" s="269">
        <v>62</v>
      </c>
      <c r="T23" s="269">
        <v>18</v>
      </c>
      <c r="U23" s="269">
        <v>946</v>
      </c>
      <c r="V23" s="269">
        <v>11</v>
      </c>
      <c r="W23" s="269">
        <v>374</v>
      </c>
      <c r="X23" s="269">
        <v>3</v>
      </c>
      <c r="Y23" s="269">
        <v>452</v>
      </c>
      <c r="Z23" s="269">
        <v>0</v>
      </c>
      <c r="AA23" s="269">
        <v>1</v>
      </c>
      <c r="AB23" s="269">
        <v>0</v>
      </c>
      <c r="AC23" s="269">
        <v>5</v>
      </c>
      <c r="AD23" s="269">
        <v>0</v>
      </c>
      <c r="AE23" s="269">
        <v>0</v>
      </c>
      <c r="AF23" s="269">
        <v>3</v>
      </c>
      <c r="AG23" s="269">
        <v>1</v>
      </c>
      <c r="AH23" s="269">
        <v>26</v>
      </c>
      <c r="AI23" s="269">
        <v>13</v>
      </c>
      <c r="AJ23" s="269">
        <v>2</v>
      </c>
      <c r="AK23" s="269">
        <v>0</v>
      </c>
      <c r="AL23" s="269">
        <v>236</v>
      </c>
      <c r="AM23" s="269">
        <v>1</v>
      </c>
      <c r="AN23" s="269">
        <v>0</v>
      </c>
      <c r="AO23" s="269">
        <v>2</v>
      </c>
      <c r="AP23" s="270">
        <v>10859</v>
      </c>
      <c r="AQ23" s="269">
        <v>77</v>
      </c>
      <c r="AR23" s="269">
        <v>2298</v>
      </c>
      <c r="AS23" s="269">
        <v>0</v>
      </c>
      <c r="AT23" s="269">
        <v>1791</v>
      </c>
      <c r="AU23" s="269">
        <v>326</v>
      </c>
      <c r="AV23" s="269">
        <v>71</v>
      </c>
      <c r="AW23" s="270">
        <v>4563</v>
      </c>
      <c r="AX23" s="269">
        <v>15422</v>
      </c>
      <c r="AY23" s="270">
        <v>6535</v>
      </c>
      <c r="AZ23" s="270">
        <v>11098</v>
      </c>
      <c r="BA23" s="269">
        <v>21957</v>
      </c>
      <c r="BB23" s="270">
        <v>-14004</v>
      </c>
      <c r="BC23" s="269">
        <v>-2906</v>
      </c>
      <c r="BD23" s="270">
        <v>7953</v>
      </c>
      <c r="BE23" s="271"/>
      <c r="BG23" s="281" t="s">
        <v>464</v>
      </c>
      <c r="BH23" s="283" t="s">
        <v>35</v>
      </c>
      <c r="BI23" s="273">
        <f t="shared" si="0"/>
        <v>15422</v>
      </c>
      <c r="BJ23" s="274">
        <f t="shared" si="1"/>
        <v>14004</v>
      </c>
      <c r="BK23" s="275">
        <f t="shared" si="2"/>
        <v>0.90805343016469975</v>
      </c>
      <c r="BL23" s="276">
        <f t="shared" si="3"/>
        <v>9.1946569835300251E-2</v>
      </c>
      <c r="BM23" s="277"/>
      <c r="BN23" s="281" t="s">
        <v>464</v>
      </c>
      <c r="BO23" s="283" t="s">
        <v>35</v>
      </c>
      <c r="BP23" s="278">
        <f t="shared" si="4"/>
        <v>6535</v>
      </c>
      <c r="BQ23" s="279">
        <f t="shared" si="5"/>
        <v>14004</v>
      </c>
      <c r="BR23" s="280">
        <f t="shared" si="6"/>
        <v>-7469</v>
      </c>
      <c r="BS23" s="277"/>
    </row>
    <row r="24" spans="1:71" x14ac:dyDescent="0.2">
      <c r="A24" s="281" t="s">
        <v>465</v>
      </c>
      <c r="B24" s="282" t="s">
        <v>466</v>
      </c>
      <c r="C24" s="269">
        <v>0</v>
      </c>
      <c r="D24" s="269">
        <v>0</v>
      </c>
      <c r="E24" s="269">
        <v>0</v>
      </c>
      <c r="F24" s="269">
        <v>0</v>
      </c>
      <c r="G24" s="269">
        <v>0</v>
      </c>
      <c r="H24" s="269">
        <v>0</v>
      </c>
      <c r="I24" s="269">
        <v>0</v>
      </c>
      <c r="J24" s="269">
        <v>4</v>
      </c>
      <c r="K24" s="269">
        <v>0</v>
      </c>
      <c r="L24" s="269">
        <v>0</v>
      </c>
      <c r="M24" s="269">
        <v>1</v>
      </c>
      <c r="N24" s="269">
        <v>0</v>
      </c>
      <c r="O24" s="269">
        <v>0</v>
      </c>
      <c r="P24" s="269">
        <v>1</v>
      </c>
      <c r="Q24" s="269">
        <v>196</v>
      </c>
      <c r="R24" s="269">
        <v>22</v>
      </c>
      <c r="S24" s="269">
        <v>0</v>
      </c>
      <c r="T24" s="269">
        <v>0</v>
      </c>
      <c r="U24" s="269">
        <v>0</v>
      </c>
      <c r="V24" s="269">
        <v>14</v>
      </c>
      <c r="W24" s="269">
        <v>74</v>
      </c>
      <c r="X24" s="269">
        <v>0</v>
      </c>
      <c r="Y24" s="269">
        <v>94</v>
      </c>
      <c r="Z24" s="269">
        <v>1</v>
      </c>
      <c r="AA24" s="269">
        <v>0</v>
      </c>
      <c r="AB24" s="269">
        <v>0</v>
      </c>
      <c r="AC24" s="269">
        <v>7</v>
      </c>
      <c r="AD24" s="269">
        <v>1</v>
      </c>
      <c r="AE24" s="269">
        <v>3</v>
      </c>
      <c r="AF24" s="269">
        <v>3</v>
      </c>
      <c r="AG24" s="269">
        <v>0</v>
      </c>
      <c r="AH24" s="269">
        <v>23</v>
      </c>
      <c r="AI24" s="269">
        <v>2</v>
      </c>
      <c r="AJ24" s="269">
        <v>0</v>
      </c>
      <c r="AK24" s="269">
        <v>0</v>
      </c>
      <c r="AL24" s="269">
        <v>60</v>
      </c>
      <c r="AM24" s="269">
        <v>2</v>
      </c>
      <c r="AN24" s="269">
        <v>0</v>
      </c>
      <c r="AO24" s="269">
        <v>0</v>
      </c>
      <c r="AP24" s="270">
        <v>508</v>
      </c>
      <c r="AQ24" s="269">
        <v>10</v>
      </c>
      <c r="AR24" s="269">
        <v>2434</v>
      </c>
      <c r="AS24" s="269">
        <v>0</v>
      </c>
      <c r="AT24" s="269">
        <v>5273</v>
      </c>
      <c r="AU24" s="269">
        <v>145</v>
      </c>
      <c r="AV24" s="269">
        <v>-4</v>
      </c>
      <c r="AW24" s="270">
        <v>7858</v>
      </c>
      <c r="AX24" s="269">
        <v>8366</v>
      </c>
      <c r="AY24" s="270">
        <v>325</v>
      </c>
      <c r="AZ24" s="270">
        <v>8183</v>
      </c>
      <c r="BA24" s="269">
        <v>8691</v>
      </c>
      <c r="BB24" s="270">
        <v>-8160</v>
      </c>
      <c r="BC24" s="269">
        <v>23</v>
      </c>
      <c r="BD24" s="270">
        <v>531</v>
      </c>
      <c r="BE24" s="271"/>
      <c r="BG24" s="281" t="s">
        <v>465</v>
      </c>
      <c r="BH24" s="283" t="s">
        <v>466</v>
      </c>
      <c r="BI24" s="273">
        <f t="shared" si="0"/>
        <v>8366</v>
      </c>
      <c r="BJ24" s="274">
        <f t="shared" si="1"/>
        <v>8160</v>
      </c>
      <c r="BK24" s="275">
        <f t="shared" si="2"/>
        <v>0.97537652402581876</v>
      </c>
      <c r="BL24" s="276">
        <f t="shared" si="3"/>
        <v>2.4623475974181241E-2</v>
      </c>
      <c r="BM24" s="277"/>
      <c r="BN24" s="281" t="s">
        <v>465</v>
      </c>
      <c r="BO24" s="283" t="s">
        <v>466</v>
      </c>
      <c r="BP24" s="278">
        <f t="shared" si="4"/>
        <v>325</v>
      </c>
      <c r="BQ24" s="279">
        <f t="shared" si="5"/>
        <v>8160</v>
      </c>
      <c r="BR24" s="280">
        <f t="shared" si="6"/>
        <v>-7835</v>
      </c>
      <c r="BS24" s="277"/>
    </row>
    <row r="25" spans="1:71" x14ac:dyDescent="0.2">
      <c r="A25" s="281" t="s">
        <v>467</v>
      </c>
      <c r="B25" s="282" t="s">
        <v>192</v>
      </c>
      <c r="C25" s="269">
        <v>0</v>
      </c>
      <c r="D25" s="269">
        <v>0</v>
      </c>
      <c r="E25" s="269">
        <v>21</v>
      </c>
      <c r="F25" s="269">
        <v>0</v>
      </c>
      <c r="G25" s="269">
        <v>0</v>
      </c>
      <c r="H25" s="269">
        <v>0</v>
      </c>
      <c r="I25" s="269">
        <v>0</v>
      </c>
      <c r="J25" s="269">
        <v>0</v>
      </c>
      <c r="K25" s="269">
        <v>0</v>
      </c>
      <c r="L25" s="269">
        <v>0</v>
      </c>
      <c r="M25" s="269">
        <v>0</v>
      </c>
      <c r="N25" s="269">
        <v>0</v>
      </c>
      <c r="O25" s="269">
        <v>0</v>
      </c>
      <c r="P25" s="269">
        <v>0</v>
      </c>
      <c r="Q25" s="269">
        <v>0</v>
      </c>
      <c r="R25" s="269">
        <v>58</v>
      </c>
      <c r="S25" s="269">
        <v>0</v>
      </c>
      <c r="T25" s="269">
        <v>0</v>
      </c>
      <c r="U25" s="269">
        <v>0</v>
      </c>
      <c r="V25" s="269">
        <v>0</v>
      </c>
      <c r="W25" s="269">
        <v>5303</v>
      </c>
      <c r="X25" s="269">
        <v>0</v>
      </c>
      <c r="Y25" s="269">
        <v>0</v>
      </c>
      <c r="Z25" s="269">
        <v>0</v>
      </c>
      <c r="AA25" s="269">
        <v>0</v>
      </c>
      <c r="AB25" s="269">
        <v>0</v>
      </c>
      <c r="AC25" s="269">
        <v>0</v>
      </c>
      <c r="AD25" s="269">
        <v>0</v>
      </c>
      <c r="AE25" s="269">
        <v>0</v>
      </c>
      <c r="AF25" s="269">
        <v>19</v>
      </c>
      <c r="AG25" s="269">
        <v>0</v>
      </c>
      <c r="AH25" s="269">
        <v>75</v>
      </c>
      <c r="AI25" s="269">
        <v>2</v>
      </c>
      <c r="AJ25" s="269">
        <v>0</v>
      </c>
      <c r="AK25" s="269">
        <v>0</v>
      </c>
      <c r="AL25" s="269">
        <v>969</v>
      </c>
      <c r="AM25" s="269">
        <v>0</v>
      </c>
      <c r="AN25" s="269">
        <v>0</v>
      </c>
      <c r="AO25" s="269">
        <v>0</v>
      </c>
      <c r="AP25" s="270">
        <v>6447</v>
      </c>
      <c r="AQ25" s="269">
        <v>0</v>
      </c>
      <c r="AR25" s="269">
        <v>4535</v>
      </c>
      <c r="AS25" s="269">
        <v>0</v>
      </c>
      <c r="AT25" s="269">
        <v>4961</v>
      </c>
      <c r="AU25" s="269">
        <v>262</v>
      </c>
      <c r="AV25" s="269">
        <v>80</v>
      </c>
      <c r="AW25" s="270">
        <v>9838</v>
      </c>
      <c r="AX25" s="269">
        <v>16285</v>
      </c>
      <c r="AY25" s="270">
        <v>9707</v>
      </c>
      <c r="AZ25" s="270">
        <v>19545</v>
      </c>
      <c r="BA25" s="269">
        <v>25992</v>
      </c>
      <c r="BB25" s="270">
        <v>-14633</v>
      </c>
      <c r="BC25" s="269">
        <v>4912</v>
      </c>
      <c r="BD25" s="270">
        <v>11359</v>
      </c>
      <c r="BE25" s="271"/>
      <c r="BG25" s="281" t="s">
        <v>467</v>
      </c>
      <c r="BH25" s="283" t="s">
        <v>192</v>
      </c>
      <c r="BI25" s="273">
        <f t="shared" si="0"/>
        <v>16285</v>
      </c>
      <c r="BJ25" s="274">
        <f t="shared" si="1"/>
        <v>14633</v>
      </c>
      <c r="BK25" s="275">
        <f t="shared" si="2"/>
        <v>0.89855695425237947</v>
      </c>
      <c r="BL25" s="276">
        <f t="shared" si="3"/>
        <v>0.10144304574762053</v>
      </c>
      <c r="BM25" s="277"/>
      <c r="BN25" s="281" t="s">
        <v>467</v>
      </c>
      <c r="BO25" s="283" t="s">
        <v>192</v>
      </c>
      <c r="BP25" s="278">
        <f t="shared" si="4"/>
        <v>9707</v>
      </c>
      <c r="BQ25" s="279">
        <f t="shared" si="5"/>
        <v>14633</v>
      </c>
      <c r="BR25" s="280">
        <f t="shared" si="6"/>
        <v>-4926</v>
      </c>
      <c r="BS25" s="277"/>
    </row>
    <row r="26" spans="1:71" x14ac:dyDescent="0.2">
      <c r="A26" s="281" t="s">
        <v>468</v>
      </c>
      <c r="B26" s="282" t="s">
        <v>50</v>
      </c>
      <c r="C26" s="269">
        <v>0</v>
      </c>
      <c r="D26" s="269">
        <v>0</v>
      </c>
      <c r="E26" s="269">
        <v>3</v>
      </c>
      <c r="F26" s="269">
        <v>2</v>
      </c>
      <c r="G26" s="269">
        <v>301</v>
      </c>
      <c r="H26" s="269">
        <v>23</v>
      </c>
      <c r="I26" s="269">
        <v>260</v>
      </c>
      <c r="J26" s="269">
        <v>450</v>
      </c>
      <c r="K26" s="269">
        <v>3</v>
      </c>
      <c r="L26" s="269">
        <v>9</v>
      </c>
      <c r="M26" s="269">
        <v>562</v>
      </c>
      <c r="N26" s="269">
        <v>117</v>
      </c>
      <c r="O26" s="269">
        <v>425</v>
      </c>
      <c r="P26" s="269">
        <v>53</v>
      </c>
      <c r="Q26" s="269">
        <v>334</v>
      </c>
      <c r="R26" s="269">
        <v>342</v>
      </c>
      <c r="S26" s="269">
        <v>23</v>
      </c>
      <c r="T26" s="269">
        <v>5</v>
      </c>
      <c r="U26" s="269">
        <v>33</v>
      </c>
      <c r="V26" s="269">
        <v>5</v>
      </c>
      <c r="W26" s="269">
        <v>18</v>
      </c>
      <c r="X26" s="269">
        <v>185</v>
      </c>
      <c r="Y26" s="269">
        <v>177</v>
      </c>
      <c r="Z26" s="269">
        <v>429</v>
      </c>
      <c r="AA26" s="269">
        <v>13</v>
      </c>
      <c r="AB26" s="269">
        <v>7</v>
      </c>
      <c r="AC26" s="269">
        <v>133</v>
      </c>
      <c r="AD26" s="269">
        <v>176</v>
      </c>
      <c r="AE26" s="269">
        <v>3</v>
      </c>
      <c r="AF26" s="269">
        <v>59</v>
      </c>
      <c r="AG26" s="269">
        <v>100</v>
      </c>
      <c r="AH26" s="269">
        <v>122</v>
      </c>
      <c r="AI26" s="269">
        <v>383</v>
      </c>
      <c r="AJ26" s="269">
        <v>85</v>
      </c>
      <c r="AK26" s="269">
        <v>85</v>
      </c>
      <c r="AL26" s="269">
        <v>441</v>
      </c>
      <c r="AM26" s="269">
        <v>103</v>
      </c>
      <c r="AN26" s="269">
        <v>9</v>
      </c>
      <c r="AO26" s="269">
        <v>82</v>
      </c>
      <c r="AP26" s="270">
        <v>5560</v>
      </c>
      <c r="AQ26" s="269">
        <v>292</v>
      </c>
      <c r="AR26" s="269">
        <v>2210</v>
      </c>
      <c r="AS26" s="269">
        <v>0</v>
      </c>
      <c r="AT26" s="269">
        <v>618</v>
      </c>
      <c r="AU26" s="269">
        <v>56</v>
      </c>
      <c r="AV26" s="269">
        <v>-16</v>
      </c>
      <c r="AW26" s="270">
        <v>3160</v>
      </c>
      <c r="AX26" s="269">
        <v>8720</v>
      </c>
      <c r="AY26" s="270">
        <v>2632</v>
      </c>
      <c r="AZ26" s="270">
        <v>5792</v>
      </c>
      <c r="BA26" s="269">
        <v>11352</v>
      </c>
      <c r="BB26" s="270">
        <v>-7813</v>
      </c>
      <c r="BC26" s="269">
        <v>-2021</v>
      </c>
      <c r="BD26" s="270">
        <v>3539</v>
      </c>
      <c r="BE26" s="271"/>
      <c r="BG26" s="281" t="s">
        <v>468</v>
      </c>
      <c r="BH26" s="283" t="s">
        <v>50</v>
      </c>
      <c r="BI26" s="273">
        <f t="shared" si="0"/>
        <v>8720</v>
      </c>
      <c r="BJ26" s="274">
        <f t="shared" si="1"/>
        <v>7813</v>
      </c>
      <c r="BK26" s="275">
        <f t="shared" si="2"/>
        <v>0.89598623853211012</v>
      </c>
      <c r="BL26" s="276">
        <f t="shared" si="3"/>
        <v>0.10401376146788988</v>
      </c>
      <c r="BM26" s="277"/>
      <c r="BN26" s="281" t="s">
        <v>468</v>
      </c>
      <c r="BO26" s="283" t="s">
        <v>50</v>
      </c>
      <c r="BP26" s="278">
        <f t="shared" si="4"/>
        <v>2632</v>
      </c>
      <c r="BQ26" s="279">
        <f t="shared" si="5"/>
        <v>7813</v>
      </c>
      <c r="BR26" s="280">
        <f t="shared" si="6"/>
        <v>-5181</v>
      </c>
      <c r="BS26" s="277"/>
    </row>
    <row r="27" spans="1:71" x14ac:dyDescent="0.2">
      <c r="A27" s="281" t="s">
        <v>469</v>
      </c>
      <c r="B27" s="282" t="s">
        <v>36</v>
      </c>
      <c r="C27" s="269">
        <v>1</v>
      </c>
      <c r="D27" s="269">
        <v>0</v>
      </c>
      <c r="E27" s="269">
        <v>0</v>
      </c>
      <c r="F27" s="269">
        <v>3</v>
      </c>
      <c r="G27" s="269">
        <v>18</v>
      </c>
      <c r="H27" s="269">
        <v>3</v>
      </c>
      <c r="I27" s="269">
        <v>72</v>
      </c>
      <c r="J27" s="269">
        <v>394</v>
      </c>
      <c r="K27" s="269">
        <v>1</v>
      </c>
      <c r="L27" s="269">
        <v>14</v>
      </c>
      <c r="M27" s="269">
        <v>313</v>
      </c>
      <c r="N27" s="269">
        <v>57</v>
      </c>
      <c r="O27" s="269">
        <v>39</v>
      </c>
      <c r="P27" s="269">
        <v>66</v>
      </c>
      <c r="Q27" s="269">
        <v>433</v>
      </c>
      <c r="R27" s="269">
        <v>183</v>
      </c>
      <c r="S27" s="269">
        <v>4</v>
      </c>
      <c r="T27" s="269">
        <v>3</v>
      </c>
      <c r="U27" s="269">
        <v>14</v>
      </c>
      <c r="V27" s="269">
        <v>2</v>
      </c>
      <c r="W27" s="269">
        <v>7</v>
      </c>
      <c r="X27" s="269">
        <v>5</v>
      </c>
      <c r="Y27" s="269">
        <v>36</v>
      </c>
      <c r="Z27" s="269">
        <v>647</v>
      </c>
      <c r="AA27" s="269">
        <v>103</v>
      </c>
      <c r="AB27" s="269">
        <v>5</v>
      </c>
      <c r="AC27" s="269">
        <v>64</v>
      </c>
      <c r="AD27" s="269">
        <v>28</v>
      </c>
      <c r="AE27" s="269">
        <v>371</v>
      </c>
      <c r="AF27" s="269">
        <v>64</v>
      </c>
      <c r="AG27" s="269">
        <v>3</v>
      </c>
      <c r="AH27" s="269">
        <v>113</v>
      </c>
      <c r="AI27" s="269">
        <v>142</v>
      </c>
      <c r="AJ27" s="269">
        <v>57</v>
      </c>
      <c r="AK27" s="269">
        <v>3</v>
      </c>
      <c r="AL27" s="269">
        <v>97</v>
      </c>
      <c r="AM27" s="269">
        <v>36</v>
      </c>
      <c r="AN27" s="269">
        <v>0</v>
      </c>
      <c r="AO27" s="269">
        <v>0</v>
      </c>
      <c r="AP27" s="270">
        <v>3401</v>
      </c>
      <c r="AQ27" s="269">
        <v>0</v>
      </c>
      <c r="AR27" s="269">
        <v>0</v>
      </c>
      <c r="AS27" s="269">
        <v>0</v>
      </c>
      <c r="AT27" s="269">
        <v>49284</v>
      </c>
      <c r="AU27" s="269">
        <v>806</v>
      </c>
      <c r="AV27" s="269">
        <v>0</v>
      </c>
      <c r="AW27" s="270">
        <v>50090</v>
      </c>
      <c r="AX27" s="269">
        <v>53491</v>
      </c>
      <c r="AY27" s="270">
        <v>0</v>
      </c>
      <c r="AZ27" s="270">
        <v>50090</v>
      </c>
      <c r="BA27" s="269">
        <v>53491</v>
      </c>
      <c r="BB27" s="270">
        <v>0</v>
      </c>
      <c r="BC27" s="269">
        <v>50090</v>
      </c>
      <c r="BD27" s="270">
        <v>53491</v>
      </c>
      <c r="BE27" s="271"/>
      <c r="BG27" s="281" t="s">
        <v>469</v>
      </c>
      <c r="BH27" s="283" t="s">
        <v>36</v>
      </c>
      <c r="BI27" s="273">
        <f t="shared" si="0"/>
        <v>53491</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2</v>
      </c>
      <c r="D28" s="269">
        <v>0</v>
      </c>
      <c r="E28" s="269">
        <v>3</v>
      </c>
      <c r="F28" s="269">
        <v>30</v>
      </c>
      <c r="G28" s="269">
        <v>484</v>
      </c>
      <c r="H28" s="269">
        <v>41</v>
      </c>
      <c r="I28" s="269">
        <v>889</v>
      </c>
      <c r="J28" s="269">
        <v>3671</v>
      </c>
      <c r="K28" s="269">
        <v>16</v>
      </c>
      <c r="L28" s="269">
        <v>147</v>
      </c>
      <c r="M28" s="269">
        <v>3170</v>
      </c>
      <c r="N28" s="269">
        <v>630</v>
      </c>
      <c r="O28" s="269">
        <v>467</v>
      </c>
      <c r="P28" s="269">
        <v>416</v>
      </c>
      <c r="Q28" s="269">
        <v>3488</v>
      </c>
      <c r="R28" s="269">
        <v>1192</v>
      </c>
      <c r="S28" s="269">
        <v>30</v>
      </c>
      <c r="T28" s="269">
        <v>25</v>
      </c>
      <c r="U28" s="269">
        <v>74</v>
      </c>
      <c r="V28" s="269">
        <v>3</v>
      </c>
      <c r="W28" s="269">
        <v>143</v>
      </c>
      <c r="X28" s="269">
        <v>75</v>
      </c>
      <c r="Y28" s="269">
        <v>171</v>
      </c>
      <c r="Z28" s="269">
        <v>4993</v>
      </c>
      <c r="AA28" s="269">
        <v>148</v>
      </c>
      <c r="AB28" s="269">
        <v>148</v>
      </c>
      <c r="AC28" s="269">
        <v>489</v>
      </c>
      <c r="AD28" s="269">
        <v>56</v>
      </c>
      <c r="AE28" s="269">
        <v>190</v>
      </c>
      <c r="AF28" s="269">
        <v>114</v>
      </c>
      <c r="AG28" s="269">
        <v>3</v>
      </c>
      <c r="AH28" s="269">
        <v>166</v>
      </c>
      <c r="AI28" s="269">
        <v>509</v>
      </c>
      <c r="AJ28" s="269">
        <v>274</v>
      </c>
      <c r="AK28" s="269">
        <v>7</v>
      </c>
      <c r="AL28" s="269">
        <v>395</v>
      </c>
      <c r="AM28" s="269">
        <v>692</v>
      </c>
      <c r="AN28" s="269">
        <v>0</v>
      </c>
      <c r="AO28" s="269">
        <v>8</v>
      </c>
      <c r="AP28" s="270">
        <v>23359</v>
      </c>
      <c r="AQ28" s="269">
        <v>4</v>
      </c>
      <c r="AR28" s="269">
        <v>28350</v>
      </c>
      <c r="AS28" s="269">
        <v>0</v>
      </c>
      <c r="AT28" s="269">
        <v>0</v>
      </c>
      <c r="AU28" s="269">
        <v>0</v>
      </c>
      <c r="AV28" s="269">
        <v>0</v>
      </c>
      <c r="AW28" s="270">
        <v>28354</v>
      </c>
      <c r="AX28" s="269">
        <v>51713</v>
      </c>
      <c r="AY28" s="270">
        <v>340</v>
      </c>
      <c r="AZ28" s="270">
        <v>28694</v>
      </c>
      <c r="BA28" s="269">
        <v>52053</v>
      </c>
      <c r="BB28" s="270">
        <v>-3104</v>
      </c>
      <c r="BC28" s="269">
        <v>25590</v>
      </c>
      <c r="BD28" s="270">
        <v>48949</v>
      </c>
      <c r="BE28" s="271"/>
      <c r="BG28" s="281" t="s">
        <v>470</v>
      </c>
      <c r="BH28" s="283" t="s">
        <v>193</v>
      </c>
      <c r="BI28" s="273">
        <f t="shared" si="0"/>
        <v>51713</v>
      </c>
      <c r="BJ28" s="274">
        <f t="shared" si="1"/>
        <v>3104</v>
      </c>
      <c r="BK28" s="275">
        <f t="shared" si="2"/>
        <v>6.0023591746756137E-2</v>
      </c>
      <c r="BL28" s="276">
        <f t="shared" si="3"/>
        <v>0.93997640825324391</v>
      </c>
      <c r="BM28" s="277"/>
      <c r="BN28" s="281" t="s">
        <v>470</v>
      </c>
      <c r="BO28" s="283" t="s">
        <v>193</v>
      </c>
      <c r="BP28" s="278">
        <f t="shared" si="4"/>
        <v>340</v>
      </c>
      <c r="BQ28" s="279">
        <f t="shared" si="5"/>
        <v>3104</v>
      </c>
      <c r="BR28" s="280">
        <f t="shared" si="6"/>
        <v>-2764</v>
      </c>
      <c r="BS28" s="277"/>
    </row>
    <row r="29" spans="1:71" x14ac:dyDescent="0.2">
      <c r="A29" s="281" t="s">
        <v>471</v>
      </c>
      <c r="B29" s="282" t="s">
        <v>286</v>
      </c>
      <c r="C29" s="269">
        <v>0</v>
      </c>
      <c r="D29" s="269">
        <v>0</v>
      </c>
      <c r="E29" s="269">
        <v>0</v>
      </c>
      <c r="F29" s="269">
        <v>3</v>
      </c>
      <c r="G29" s="269">
        <v>68</v>
      </c>
      <c r="H29" s="269">
        <v>2</v>
      </c>
      <c r="I29" s="269">
        <v>42</v>
      </c>
      <c r="J29" s="269">
        <v>305</v>
      </c>
      <c r="K29" s="269">
        <v>1</v>
      </c>
      <c r="L29" s="269">
        <v>4</v>
      </c>
      <c r="M29" s="269">
        <v>71</v>
      </c>
      <c r="N29" s="269">
        <v>14</v>
      </c>
      <c r="O29" s="269">
        <v>9</v>
      </c>
      <c r="P29" s="269">
        <v>11</v>
      </c>
      <c r="Q29" s="269">
        <v>155</v>
      </c>
      <c r="R29" s="269">
        <v>60</v>
      </c>
      <c r="S29" s="269">
        <v>2</v>
      </c>
      <c r="T29" s="269">
        <v>2</v>
      </c>
      <c r="U29" s="269">
        <v>4</v>
      </c>
      <c r="V29" s="269">
        <v>0</v>
      </c>
      <c r="W29" s="269">
        <v>4</v>
      </c>
      <c r="X29" s="269">
        <v>2</v>
      </c>
      <c r="Y29" s="269">
        <v>41</v>
      </c>
      <c r="Z29" s="269">
        <v>20</v>
      </c>
      <c r="AA29" s="269">
        <v>316</v>
      </c>
      <c r="AB29" s="269">
        <v>18</v>
      </c>
      <c r="AC29" s="269">
        <v>49</v>
      </c>
      <c r="AD29" s="269">
        <v>13</v>
      </c>
      <c r="AE29" s="269">
        <v>20</v>
      </c>
      <c r="AF29" s="269">
        <v>26</v>
      </c>
      <c r="AG29" s="269">
        <v>1</v>
      </c>
      <c r="AH29" s="269">
        <v>55</v>
      </c>
      <c r="AI29" s="269">
        <v>222</v>
      </c>
      <c r="AJ29" s="269">
        <v>113</v>
      </c>
      <c r="AK29" s="269">
        <v>4</v>
      </c>
      <c r="AL29" s="269">
        <v>60</v>
      </c>
      <c r="AM29" s="269">
        <v>174</v>
      </c>
      <c r="AN29" s="269">
        <v>0</v>
      </c>
      <c r="AO29" s="269">
        <v>2</v>
      </c>
      <c r="AP29" s="270">
        <v>1893</v>
      </c>
      <c r="AQ29" s="269">
        <v>4</v>
      </c>
      <c r="AR29" s="269">
        <v>1392</v>
      </c>
      <c r="AS29" s="269">
        <v>-14</v>
      </c>
      <c r="AT29" s="269">
        <v>0</v>
      </c>
      <c r="AU29" s="269">
        <v>0</v>
      </c>
      <c r="AV29" s="269">
        <v>0</v>
      </c>
      <c r="AW29" s="270">
        <v>1382</v>
      </c>
      <c r="AX29" s="269">
        <v>3275</v>
      </c>
      <c r="AY29" s="270">
        <v>148</v>
      </c>
      <c r="AZ29" s="270">
        <v>1530</v>
      </c>
      <c r="BA29" s="269">
        <v>3423</v>
      </c>
      <c r="BB29" s="270">
        <v>0</v>
      </c>
      <c r="BC29" s="269">
        <v>1530</v>
      </c>
      <c r="BD29" s="270">
        <v>3423</v>
      </c>
      <c r="BE29" s="271"/>
      <c r="BG29" s="281" t="s">
        <v>471</v>
      </c>
      <c r="BH29" s="283" t="s">
        <v>286</v>
      </c>
      <c r="BI29" s="273">
        <f t="shared" si="0"/>
        <v>3275</v>
      </c>
      <c r="BJ29" s="274">
        <f t="shared" si="1"/>
        <v>0</v>
      </c>
      <c r="BK29" s="275">
        <f t="shared" si="2"/>
        <v>0</v>
      </c>
      <c r="BL29" s="276">
        <f t="shared" si="3"/>
        <v>1</v>
      </c>
      <c r="BM29" s="277"/>
      <c r="BN29" s="281" t="s">
        <v>471</v>
      </c>
      <c r="BO29" s="283" t="s">
        <v>286</v>
      </c>
      <c r="BP29" s="278">
        <f t="shared" si="4"/>
        <v>148</v>
      </c>
      <c r="BQ29" s="279">
        <f t="shared" si="5"/>
        <v>0</v>
      </c>
      <c r="BR29" s="280">
        <f t="shared" si="6"/>
        <v>148</v>
      </c>
      <c r="BS29" s="277"/>
    </row>
    <row r="30" spans="1:71" x14ac:dyDescent="0.2">
      <c r="A30" s="281" t="s">
        <v>472</v>
      </c>
      <c r="B30" s="282" t="s">
        <v>282</v>
      </c>
      <c r="C30" s="269">
        <v>0</v>
      </c>
      <c r="D30" s="269">
        <v>0</v>
      </c>
      <c r="E30" s="269">
        <v>0</v>
      </c>
      <c r="F30" s="269">
        <v>1</v>
      </c>
      <c r="G30" s="269">
        <v>27</v>
      </c>
      <c r="H30" s="269">
        <v>0</v>
      </c>
      <c r="I30" s="269">
        <v>16</v>
      </c>
      <c r="J30" s="269">
        <v>288</v>
      </c>
      <c r="K30" s="269">
        <v>0</v>
      </c>
      <c r="L30" s="269">
        <v>0</v>
      </c>
      <c r="M30" s="269">
        <v>111</v>
      </c>
      <c r="N30" s="269">
        <v>2</v>
      </c>
      <c r="O30" s="269">
        <v>2</v>
      </c>
      <c r="P30" s="269">
        <v>2</v>
      </c>
      <c r="Q30" s="269">
        <v>69</v>
      </c>
      <c r="R30" s="269">
        <v>3</v>
      </c>
      <c r="S30" s="269">
        <v>2</v>
      </c>
      <c r="T30" s="269">
        <v>1</v>
      </c>
      <c r="U30" s="269">
        <v>2</v>
      </c>
      <c r="V30" s="269">
        <v>0</v>
      </c>
      <c r="W30" s="269">
        <v>4</v>
      </c>
      <c r="X30" s="269">
        <v>1</v>
      </c>
      <c r="Y30" s="269">
        <v>107</v>
      </c>
      <c r="Z30" s="269">
        <v>604</v>
      </c>
      <c r="AA30" s="269">
        <v>7</v>
      </c>
      <c r="AB30" s="269">
        <v>0</v>
      </c>
      <c r="AC30" s="269">
        <v>28</v>
      </c>
      <c r="AD30" s="269">
        <v>35</v>
      </c>
      <c r="AE30" s="269">
        <v>0</v>
      </c>
      <c r="AF30" s="269">
        <v>60</v>
      </c>
      <c r="AG30" s="269">
        <v>1</v>
      </c>
      <c r="AH30" s="269">
        <v>378</v>
      </c>
      <c r="AI30" s="269">
        <v>125</v>
      </c>
      <c r="AJ30" s="269">
        <v>94</v>
      </c>
      <c r="AK30" s="269">
        <v>0</v>
      </c>
      <c r="AL30" s="269">
        <v>17</v>
      </c>
      <c r="AM30" s="269">
        <v>318</v>
      </c>
      <c r="AN30" s="269">
        <v>0</v>
      </c>
      <c r="AO30" s="269">
        <v>25</v>
      </c>
      <c r="AP30" s="270">
        <v>2330</v>
      </c>
      <c r="AQ30" s="269">
        <v>0</v>
      </c>
      <c r="AR30" s="269">
        <v>209</v>
      </c>
      <c r="AS30" s="269">
        <v>322</v>
      </c>
      <c r="AT30" s="269">
        <v>0</v>
      </c>
      <c r="AU30" s="269">
        <v>0</v>
      </c>
      <c r="AV30" s="269">
        <v>0</v>
      </c>
      <c r="AW30" s="270">
        <v>531</v>
      </c>
      <c r="AX30" s="269">
        <v>2861</v>
      </c>
      <c r="AY30" s="270">
        <v>4</v>
      </c>
      <c r="AZ30" s="270">
        <v>535</v>
      </c>
      <c r="BA30" s="269">
        <v>2865</v>
      </c>
      <c r="BB30" s="270">
        <v>-941</v>
      </c>
      <c r="BC30" s="269">
        <v>-406</v>
      </c>
      <c r="BD30" s="270">
        <v>1924</v>
      </c>
      <c r="BE30" s="271"/>
      <c r="BG30" s="281" t="s">
        <v>472</v>
      </c>
      <c r="BH30" s="283" t="s">
        <v>282</v>
      </c>
      <c r="BI30" s="273">
        <f t="shared" si="0"/>
        <v>2861</v>
      </c>
      <c r="BJ30" s="274">
        <f t="shared" si="1"/>
        <v>941</v>
      </c>
      <c r="BK30" s="275">
        <f t="shared" si="2"/>
        <v>0.32890597693114293</v>
      </c>
      <c r="BL30" s="276">
        <f t="shared" si="3"/>
        <v>0.67109402306885713</v>
      </c>
      <c r="BM30" s="277"/>
      <c r="BN30" s="281" t="s">
        <v>472</v>
      </c>
      <c r="BO30" s="283" t="s">
        <v>282</v>
      </c>
      <c r="BP30" s="278">
        <f t="shared" si="4"/>
        <v>4</v>
      </c>
      <c r="BQ30" s="279">
        <f t="shared" si="5"/>
        <v>941</v>
      </c>
      <c r="BR30" s="280">
        <f t="shared" si="6"/>
        <v>-937</v>
      </c>
      <c r="BS30" s="277"/>
    </row>
    <row r="31" spans="1:71" x14ac:dyDescent="0.2">
      <c r="A31" s="281" t="s">
        <v>473</v>
      </c>
      <c r="B31" s="282" t="s">
        <v>385</v>
      </c>
      <c r="C31" s="269">
        <v>19</v>
      </c>
      <c r="D31" s="269">
        <v>0</v>
      </c>
      <c r="E31" s="269">
        <v>27</v>
      </c>
      <c r="F31" s="269">
        <v>17</v>
      </c>
      <c r="G31" s="269">
        <v>2618</v>
      </c>
      <c r="H31" s="269">
        <v>104</v>
      </c>
      <c r="I31" s="269">
        <v>1362</v>
      </c>
      <c r="J31" s="269">
        <v>4905</v>
      </c>
      <c r="K31" s="269">
        <v>23</v>
      </c>
      <c r="L31" s="269">
        <v>257</v>
      </c>
      <c r="M31" s="269">
        <v>2109</v>
      </c>
      <c r="N31" s="269">
        <v>330</v>
      </c>
      <c r="O31" s="269">
        <v>501</v>
      </c>
      <c r="P31" s="269">
        <v>801</v>
      </c>
      <c r="Q31" s="269">
        <v>11287</v>
      </c>
      <c r="R31" s="269">
        <v>4545</v>
      </c>
      <c r="S31" s="269">
        <v>153</v>
      </c>
      <c r="T31" s="269">
        <v>36</v>
      </c>
      <c r="U31" s="269">
        <v>413</v>
      </c>
      <c r="V31" s="269">
        <v>23</v>
      </c>
      <c r="W31" s="269">
        <v>457</v>
      </c>
      <c r="X31" s="269">
        <v>263</v>
      </c>
      <c r="Y31" s="269">
        <v>3156</v>
      </c>
      <c r="Z31" s="269">
        <v>847</v>
      </c>
      <c r="AA31" s="269">
        <v>63</v>
      </c>
      <c r="AB31" s="269">
        <v>30</v>
      </c>
      <c r="AC31" s="269">
        <v>237</v>
      </c>
      <c r="AD31" s="269">
        <v>60</v>
      </c>
      <c r="AE31" s="269">
        <v>44</v>
      </c>
      <c r="AF31" s="269">
        <v>230</v>
      </c>
      <c r="AG31" s="269">
        <v>44</v>
      </c>
      <c r="AH31" s="269">
        <v>137</v>
      </c>
      <c r="AI31" s="269">
        <v>428</v>
      </c>
      <c r="AJ31" s="269">
        <v>1537</v>
      </c>
      <c r="AK31" s="269">
        <v>69</v>
      </c>
      <c r="AL31" s="269">
        <v>1078</v>
      </c>
      <c r="AM31" s="269">
        <v>1837</v>
      </c>
      <c r="AN31" s="269">
        <v>85</v>
      </c>
      <c r="AO31" s="269">
        <v>140</v>
      </c>
      <c r="AP31" s="270">
        <v>40272</v>
      </c>
      <c r="AQ31" s="269">
        <v>1417</v>
      </c>
      <c r="AR31" s="269">
        <v>34826</v>
      </c>
      <c r="AS31" s="269">
        <v>3</v>
      </c>
      <c r="AT31" s="269">
        <v>3321</v>
      </c>
      <c r="AU31" s="269">
        <v>582</v>
      </c>
      <c r="AV31" s="269">
        <v>21</v>
      </c>
      <c r="AW31" s="270">
        <v>40170</v>
      </c>
      <c r="AX31" s="269">
        <v>80442</v>
      </c>
      <c r="AY31" s="270">
        <v>8113</v>
      </c>
      <c r="AZ31" s="270">
        <v>48283</v>
      </c>
      <c r="BA31" s="269">
        <v>88555</v>
      </c>
      <c r="BB31" s="270">
        <v>-67813</v>
      </c>
      <c r="BC31" s="269">
        <v>-19530</v>
      </c>
      <c r="BD31" s="270">
        <v>20742</v>
      </c>
      <c r="BE31" s="271"/>
      <c r="BG31" s="281" t="s">
        <v>473</v>
      </c>
      <c r="BH31" s="283" t="s">
        <v>385</v>
      </c>
      <c r="BI31" s="273">
        <f t="shared" si="0"/>
        <v>80442</v>
      </c>
      <c r="BJ31" s="274">
        <f t="shared" si="1"/>
        <v>67813</v>
      </c>
      <c r="BK31" s="275">
        <f t="shared" si="2"/>
        <v>0.84300489793888767</v>
      </c>
      <c r="BL31" s="276">
        <f t="shared" si="3"/>
        <v>0.15699510206111233</v>
      </c>
      <c r="BM31" s="277"/>
      <c r="BN31" s="281" t="s">
        <v>473</v>
      </c>
      <c r="BO31" s="283" t="s">
        <v>385</v>
      </c>
      <c r="BP31" s="278">
        <f t="shared" si="4"/>
        <v>8113</v>
      </c>
      <c r="BQ31" s="279">
        <f t="shared" si="5"/>
        <v>67813</v>
      </c>
      <c r="BR31" s="280">
        <f t="shared" si="6"/>
        <v>-59700</v>
      </c>
      <c r="BS31" s="277"/>
    </row>
    <row r="32" spans="1:71" x14ac:dyDescent="0.2">
      <c r="A32" s="281" t="s">
        <v>474</v>
      </c>
      <c r="B32" s="282" t="s">
        <v>37</v>
      </c>
      <c r="C32" s="269">
        <v>1</v>
      </c>
      <c r="D32" s="269">
        <v>0</v>
      </c>
      <c r="E32" s="269">
        <v>4</v>
      </c>
      <c r="F32" s="269">
        <v>32</v>
      </c>
      <c r="G32" s="269">
        <v>215</v>
      </c>
      <c r="H32" s="269">
        <v>25</v>
      </c>
      <c r="I32" s="269">
        <v>121</v>
      </c>
      <c r="J32" s="269">
        <v>726</v>
      </c>
      <c r="K32" s="269">
        <v>7</v>
      </c>
      <c r="L32" s="269">
        <v>13</v>
      </c>
      <c r="M32" s="269">
        <v>591</v>
      </c>
      <c r="N32" s="269">
        <v>54</v>
      </c>
      <c r="O32" s="269">
        <v>98</v>
      </c>
      <c r="P32" s="269">
        <v>195</v>
      </c>
      <c r="Q32" s="269">
        <v>1531</v>
      </c>
      <c r="R32" s="269">
        <v>709</v>
      </c>
      <c r="S32" s="269">
        <v>34</v>
      </c>
      <c r="T32" s="269">
        <v>5</v>
      </c>
      <c r="U32" s="269">
        <v>46</v>
      </c>
      <c r="V32" s="269">
        <v>3</v>
      </c>
      <c r="W32" s="269">
        <v>43</v>
      </c>
      <c r="X32" s="269">
        <v>45</v>
      </c>
      <c r="Y32" s="269">
        <v>672</v>
      </c>
      <c r="Z32" s="269">
        <v>937</v>
      </c>
      <c r="AA32" s="269">
        <v>81</v>
      </c>
      <c r="AB32" s="269">
        <v>51</v>
      </c>
      <c r="AC32" s="269">
        <v>366</v>
      </c>
      <c r="AD32" s="269">
        <v>507</v>
      </c>
      <c r="AE32" s="269">
        <v>3417</v>
      </c>
      <c r="AF32" s="269">
        <v>218</v>
      </c>
      <c r="AG32" s="269">
        <v>7</v>
      </c>
      <c r="AH32" s="269">
        <v>292</v>
      </c>
      <c r="AI32" s="269">
        <v>196</v>
      </c>
      <c r="AJ32" s="269">
        <v>182</v>
      </c>
      <c r="AK32" s="269">
        <v>45</v>
      </c>
      <c r="AL32" s="269">
        <v>311</v>
      </c>
      <c r="AM32" s="269">
        <v>103</v>
      </c>
      <c r="AN32" s="269">
        <v>0</v>
      </c>
      <c r="AO32" s="269">
        <v>5</v>
      </c>
      <c r="AP32" s="270">
        <v>11888</v>
      </c>
      <c r="AQ32" s="269">
        <v>0</v>
      </c>
      <c r="AR32" s="269">
        <v>13068</v>
      </c>
      <c r="AS32" s="269">
        <v>0</v>
      </c>
      <c r="AT32" s="269">
        <v>0</v>
      </c>
      <c r="AU32" s="269">
        <v>0</v>
      </c>
      <c r="AV32" s="269">
        <v>0</v>
      </c>
      <c r="AW32" s="270">
        <v>13068</v>
      </c>
      <c r="AX32" s="269">
        <v>24956</v>
      </c>
      <c r="AY32" s="270">
        <v>660</v>
      </c>
      <c r="AZ32" s="270">
        <v>13728</v>
      </c>
      <c r="BA32" s="269">
        <v>25616</v>
      </c>
      <c r="BB32" s="270">
        <v>-15066</v>
      </c>
      <c r="BC32" s="269">
        <v>-1338</v>
      </c>
      <c r="BD32" s="270">
        <v>10550</v>
      </c>
      <c r="BE32" s="271"/>
      <c r="BG32" s="281" t="s">
        <v>474</v>
      </c>
      <c r="BH32" s="283" t="s">
        <v>37</v>
      </c>
      <c r="BI32" s="273">
        <f t="shared" si="0"/>
        <v>24956</v>
      </c>
      <c r="BJ32" s="274">
        <f t="shared" si="1"/>
        <v>15066</v>
      </c>
      <c r="BK32" s="275">
        <f t="shared" si="2"/>
        <v>0.60370251642891493</v>
      </c>
      <c r="BL32" s="276">
        <f t="shared" si="3"/>
        <v>0.39629748357108507</v>
      </c>
      <c r="BM32" s="277"/>
      <c r="BN32" s="281" t="s">
        <v>474</v>
      </c>
      <c r="BO32" s="283" t="s">
        <v>37</v>
      </c>
      <c r="BP32" s="278">
        <f t="shared" si="4"/>
        <v>660</v>
      </c>
      <c r="BQ32" s="279">
        <f t="shared" si="5"/>
        <v>15066</v>
      </c>
      <c r="BR32" s="280">
        <f t="shared" si="6"/>
        <v>-14406</v>
      </c>
      <c r="BS32" s="277"/>
    </row>
    <row r="33" spans="1:71" x14ac:dyDescent="0.2">
      <c r="A33" s="281" t="s">
        <v>475</v>
      </c>
      <c r="B33" s="282" t="s">
        <v>38</v>
      </c>
      <c r="C33" s="269">
        <v>1</v>
      </c>
      <c r="D33" s="269">
        <v>0</v>
      </c>
      <c r="E33" s="269">
        <v>0</v>
      </c>
      <c r="F33" s="269">
        <v>5</v>
      </c>
      <c r="G33" s="269">
        <v>43</v>
      </c>
      <c r="H33" s="269">
        <v>4</v>
      </c>
      <c r="I33" s="269">
        <v>18</v>
      </c>
      <c r="J33" s="269">
        <v>212</v>
      </c>
      <c r="K33" s="269">
        <v>1</v>
      </c>
      <c r="L33" s="269">
        <v>3</v>
      </c>
      <c r="M33" s="269">
        <v>126</v>
      </c>
      <c r="N33" s="269">
        <v>14</v>
      </c>
      <c r="O33" s="269">
        <v>11</v>
      </c>
      <c r="P33" s="269">
        <v>56</v>
      </c>
      <c r="Q33" s="269">
        <v>472</v>
      </c>
      <c r="R33" s="269">
        <v>181</v>
      </c>
      <c r="S33" s="269">
        <v>6</v>
      </c>
      <c r="T33" s="269">
        <v>0</v>
      </c>
      <c r="U33" s="269">
        <v>15</v>
      </c>
      <c r="V33" s="269">
        <v>2</v>
      </c>
      <c r="W33" s="269">
        <v>4</v>
      </c>
      <c r="X33" s="269">
        <v>7</v>
      </c>
      <c r="Y33" s="269">
        <v>184</v>
      </c>
      <c r="Z33" s="269">
        <v>98</v>
      </c>
      <c r="AA33" s="269">
        <v>1</v>
      </c>
      <c r="AB33" s="269">
        <v>2</v>
      </c>
      <c r="AC33" s="269">
        <v>567</v>
      </c>
      <c r="AD33" s="269">
        <v>151</v>
      </c>
      <c r="AE33" s="269">
        <v>862</v>
      </c>
      <c r="AF33" s="269">
        <v>327</v>
      </c>
      <c r="AG33" s="269">
        <v>47</v>
      </c>
      <c r="AH33" s="269">
        <v>22</v>
      </c>
      <c r="AI33" s="269">
        <v>119</v>
      </c>
      <c r="AJ33" s="269">
        <v>477</v>
      </c>
      <c r="AK33" s="269">
        <v>26</v>
      </c>
      <c r="AL33" s="269">
        <v>420</v>
      </c>
      <c r="AM33" s="269">
        <v>197</v>
      </c>
      <c r="AN33" s="269">
        <v>0</v>
      </c>
      <c r="AO33" s="269">
        <v>54</v>
      </c>
      <c r="AP33" s="270">
        <v>4735</v>
      </c>
      <c r="AQ33" s="269">
        <v>0</v>
      </c>
      <c r="AR33" s="269">
        <v>39700</v>
      </c>
      <c r="AS33" s="269">
        <v>7</v>
      </c>
      <c r="AT33" s="269">
        <v>0</v>
      </c>
      <c r="AU33" s="269">
        <v>215</v>
      </c>
      <c r="AV33" s="269">
        <v>0</v>
      </c>
      <c r="AW33" s="270">
        <v>39922</v>
      </c>
      <c r="AX33" s="269">
        <v>44657</v>
      </c>
      <c r="AY33" s="270">
        <v>5279</v>
      </c>
      <c r="AZ33" s="270">
        <v>45201</v>
      </c>
      <c r="BA33" s="269">
        <v>49936</v>
      </c>
      <c r="BB33" s="270">
        <v>-6828</v>
      </c>
      <c r="BC33" s="269">
        <v>38373</v>
      </c>
      <c r="BD33" s="270">
        <v>43108</v>
      </c>
      <c r="BE33" s="271"/>
      <c r="BG33" s="281" t="s">
        <v>475</v>
      </c>
      <c r="BH33" s="283" t="s">
        <v>38</v>
      </c>
      <c r="BI33" s="273">
        <f t="shared" si="0"/>
        <v>44657</v>
      </c>
      <c r="BJ33" s="274">
        <f t="shared" si="1"/>
        <v>6828</v>
      </c>
      <c r="BK33" s="275">
        <f t="shared" si="2"/>
        <v>0.15289876167230221</v>
      </c>
      <c r="BL33" s="276">
        <f t="shared" si="3"/>
        <v>0.84710123832769779</v>
      </c>
      <c r="BM33" s="277"/>
      <c r="BN33" s="281" t="s">
        <v>475</v>
      </c>
      <c r="BO33" s="283" t="s">
        <v>38</v>
      </c>
      <c r="BP33" s="278">
        <f t="shared" si="4"/>
        <v>5279</v>
      </c>
      <c r="BQ33" s="279">
        <f t="shared" si="5"/>
        <v>6828</v>
      </c>
      <c r="BR33" s="280">
        <f t="shared" si="6"/>
        <v>-1549</v>
      </c>
      <c r="BS33" s="277"/>
    </row>
    <row r="34" spans="1:71" x14ac:dyDescent="0.2">
      <c r="A34" s="281" t="s">
        <v>476</v>
      </c>
      <c r="B34" s="282" t="s">
        <v>477</v>
      </c>
      <c r="C34" s="269">
        <v>7</v>
      </c>
      <c r="D34" s="269">
        <v>0</v>
      </c>
      <c r="E34" s="269">
        <v>9</v>
      </c>
      <c r="F34" s="269">
        <v>16</v>
      </c>
      <c r="G34" s="269">
        <v>919</v>
      </c>
      <c r="H34" s="269">
        <v>22</v>
      </c>
      <c r="I34" s="269">
        <v>554</v>
      </c>
      <c r="J34" s="269">
        <v>2647</v>
      </c>
      <c r="K34" s="269">
        <v>42</v>
      </c>
      <c r="L34" s="269">
        <v>74</v>
      </c>
      <c r="M34" s="269">
        <v>2495</v>
      </c>
      <c r="N34" s="269">
        <v>244</v>
      </c>
      <c r="O34" s="269">
        <v>353</v>
      </c>
      <c r="P34" s="269">
        <v>353</v>
      </c>
      <c r="Q34" s="269">
        <v>3971</v>
      </c>
      <c r="R34" s="269">
        <v>1501</v>
      </c>
      <c r="S34" s="269">
        <v>51</v>
      </c>
      <c r="T34" s="269">
        <v>15</v>
      </c>
      <c r="U34" s="269">
        <v>149</v>
      </c>
      <c r="V34" s="269">
        <v>8</v>
      </c>
      <c r="W34" s="269">
        <v>166</v>
      </c>
      <c r="X34" s="269">
        <v>201</v>
      </c>
      <c r="Y34" s="269">
        <v>1414</v>
      </c>
      <c r="Z34" s="269">
        <v>1587</v>
      </c>
      <c r="AA34" s="269">
        <v>45</v>
      </c>
      <c r="AB34" s="269">
        <v>83</v>
      </c>
      <c r="AC34" s="269">
        <v>435</v>
      </c>
      <c r="AD34" s="269">
        <v>301</v>
      </c>
      <c r="AE34" s="269">
        <v>21</v>
      </c>
      <c r="AF34" s="269">
        <v>1121</v>
      </c>
      <c r="AG34" s="269">
        <v>45</v>
      </c>
      <c r="AH34" s="269">
        <v>323</v>
      </c>
      <c r="AI34" s="269">
        <v>409</v>
      </c>
      <c r="AJ34" s="269">
        <v>302</v>
      </c>
      <c r="AK34" s="269">
        <v>47</v>
      </c>
      <c r="AL34" s="269">
        <v>557</v>
      </c>
      <c r="AM34" s="269">
        <v>448</v>
      </c>
      <c r="AN34" s="269">
        <v>82</v>
      </c>
      <c r="AO34" s="269">
        <v>171</v>
      </c>
      <c r="AP34" s="270">
        <v>21188</v>
      </c>
      <c r="AQ34" s="269">
        <v>398</v>
      </c>
      <c r="AR34" s="269">
        <v>10581</v>
      </c>
      <c r="AS34" s="269">
        <v>34</v>
      </c>
      <c r="AT34" s="269">
        <v>330</v>
      </c>
      <c r="AU34" s="269">
        <v>36</v>
      </c>
      <c r="AV34" s="269">
        <v>16</v>
      </c>
      <c r="AW34" s="270">
        <v>11395</v>
      </c>
      <c r="AX34" s="269">
        <v>32583</v>
      </c>
      <c r="AY34" s="270">
        <v>9877</v>
      </c>
      <c r="AZ34" s="270">
        <v>21272</v>
      </c>
      <c r="BA34" s="269">
        <v>42460</v>
      </c>
      <c r="BB34" s="270">
        <v>-23377</v>
      </c>
      <c r="BC34" s="269">
        <v>-2105</v>
      </c>
      <c r="BD34" s="270">
        <v>19083</v>
      </c>
      <c r="BE34" s="271"/>
      <c r="BG34" s="281" t="s">
        <v>476</v>
      </c>
      <c r="BH34" s="283" t="s">
        <v>477</v>
      </c>
      <c r="BI34" s="273">
        <f t="shared" si="0"/>
        <v>32583</v>
      </c>
      <c r="BJ34" s="274">
        <f t="shared" si="1"/>
        <v>23377</v>
      </c>
      <c r="BK34" s="275">
        <f t="shared" si="2"/>
        <v>0.71746002516649787</v>
      </c>
      <c r="BL34" s="276">
        <f t="shared" si="3"/>
        <v>0.28253997483350213</v>
      </c>
      <c r="BM34" s="277"/>
      <c r="BN34" s="281" t="s">
        <v>476</v>
      </c>
      <c r="BO34" s="283" t="s">
        <v>477</v>
      </c>
      <c r="BP34" s="278">
        <f t="shared" si="4"/>
        <v>9877</v>
      </c>
      <c r="BQ34" s="279">
        <f t="shared" si="5"/>
        <v>23377</v>
      </c>
      <c r="BR34" s="280">
        <f t="shared" si="6"/>
        <v>-13500</v>
      </c>
      <c r="BS34" s="277"/>
    </row>
    <row r="35" spans="1:71" x14ac:dyDescent="0.2">
      <c r="A35" s="281" t="s">
        <v>478</v>
      </c>
      <c r="B35" s="282" t="s">
        <v>194</v>
      </c>
      <c r="C35" s="269">
        <v>1</v>
      </c>
      <c r="D35" s="269">
        <v>0</v>
      </c>
      <c r="E35" s="269">
        <v>3</v>
      </c>
      <c r="F35" s="269">
        <v>6</v>
      </c>
      <c r="G35" s="269">
        <v>130</v>
      </c>
      <c r="H35" s="269">
        <v>6</v>
      </c>
      <c r="I35" s="269">
        <v>69</v>
      </c>
      <c r="J35" s="269">
        <v>1372</v>
      </c>
      <c r="K35" s="269">
        <v>2</v>
      </c>
      <c r="L35" s="269">
        <v>16</v>
      </c>
      <c r="M35" s="269">
        <v>279</v>
      </c>
      <c r="N35" s="269">
        <v>24</v>
      </c>
      <c r="O35" s="269">
        <v>32</v>
      </c>
      <c r="P35" s="269">
        <v>104</v>
      </c>
      <c r="Q35" s="269">
        <v>1679</v>
      </c>
      <c r="R35" s="269">
        <v>1065</v>
      </c>
      <c r="S35" s="269">
        <v>19</v>
      </c>
      <c r="T35" s="269">
        <v>6</v>
      </c>
      <c r="U35" s="269">
        <v>96</v>
      </c>
      <c r="V35" s="269">
        <v>12</v>
      </c>
      <c r="W35" s="269">
        <v>24</v>
      </c>
      <c r="X35" s="269">
        <v>19</v>
      </c>
      <c r="Y35" s="269">
        <v>456</v>
      </c>
      <c r="Z35" s="269">
        <v>299</v>
      </c>
      <c r="AA35" s="269">
        <v>137</v>
      </c>
      <c r="AB35" s="269">
        <v>17</v>
      </c>
      <c r="AC35" s="269">
        <v>801</v>
      </c>
      <c r="AD35" s="269">
        <v>614</v>
      </c>
      <c r="AE35" s="269">
        <v>104</v>
      </c>
      <c r="AF35" s="269">
        <v>244</v>
      </c>
      <c r="AG35" s="269">
        <v>172</v>
      </c>
      <c r="AH35" s="269">
        <v>420</v>
      </c>
      <c r="AI35" s="269">
        <v>568</v>
      </c>
      <c r="AJ35" s="269">
        <v>285</v>
      </c>
      <c r="AK35" s="269">
        <v>121</v>
      </c>
      <c r="AL35" s="269">
        <v>2126</v>
      </c>
      <c r="AM35" s="269">
        <v>350</v>
      </c>
      <c r="AN35" s="269">
        <v>0</v>
      </c>
      <c r="AO35" s="269">
        <v>131</v>
      </c>
      <c r="AP35" s="270">
        <v>11809</v>
      </c>
      <c r="AQ35" s="269">
        <v>169</v>
      </c>
      <c r="AR35" s="269">
        <v>9450</v>
      </c>
      <c r="AS35" s="269">
        <v>3</v>
      </c>
      <c r="AT35" s="269">
        <v>5858</v>
      </c>
      <c r="AU35" s="269">
        <v>402</v>
      </c>
      <c r="AV35" s="269">
        <v>-20</v>
      </c>
      <c r="AW35" s="270">
        <v>15862</v>
      </c>
      <c r="AX35" s="269">
        <v>27671</v>
      </c>
      <c r="AY35" s="270">
        <v>715</v>
      </c>
      <c r="AZ35" s="270">
        <v>16577</v>
      </c>
      <c r="BA35" s="269">
        <v>28386</v>
      </c>
      <c r="BB35" s="270">
        <v>-26527</v>
      </c>
      <c r="BC35" s="269">
        <v>-9950</v>
      </c>
      <c r="BD35" s="270">
        <v>1859</v>
      </c>
      <c r="BE35" s="271"/>
      <c r="BG35" s="281" t="s">
        <v>478</v>
      </c>
      <c r="BH35" s="283" t="s">
        <v>194</v>
      </c>
      <c r="BI35" s="273">
        <f t="shared" si="0"/>
        <v>27671</v>
      </c>
      <c r="BJ35" s="274">
        <f t="shared" si="1"/>
        <v>26527</v>
      </c>
      <c r="BK35" s="275">
        <f t="shared" si="2"/>
        <v>0.95865707780709042</v>
      </c>
      <c r="BL35" s="276">
        <f t="shared" si="3"/>
        <v>4.1342922192909581E-2</v>
      </c>
      <c r="BM35" s="277"/>
      <c r="BN35" s="281" t="s">
        <v>478</v>
      </c>
      <c r="BO35" s="283" t="s">
        <v>194</v>
      </c>
      <c r="BP35" s="278">
        <f t="shared" si="4"/>
        <v>715</v>
      </c>
      <c r="BQ35" s="279">
        <f t="shared" si="5"/>
        <v>26527</v>
      </c>
      <c r="BR35" s="280">
        <f t="shared" si="6"/>
        <v>-25812</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428</v>
      </c>
      <c r="AP36" s="270">
        <v>428</v>
      </c>
      <c r="AQ36" s="269">
        <v>0</v>
      </c>
      <c r="AR36" s="269">
        <v>835</v>
      </c>
      <c r="AS36" s="269">
        <v>12460</v>
      </c>
      <c r="AT36" s="269">
        <v>0</v>
      </c>
      <c r="AU36" s="269">
        <v>0</v>
      </c>
      <c r="AV36" s="269">
        <v>0</v>
      </c>
      <c r="AW36" s="270">
        <v>13295</v>
      </c>
      <c r="AX36" s="269">
        <v>13723</v>
      </c>
      <c r="AY36" s="270">
        <v>0</v>
      </c>
      <c r="AZ36" s="270">
        <v>13295</v>
      </c>
      <c r="BA36" s="269">
        <v>13723</v>
      </c>
      <c r="BB36" s="270">
        <v>0</v>
      </c>
      <c r="BC36" s="269">
        <v>13295</v>
      </c>
      <c r="BD36" s="270">
        <v>13723</v>
      </c>
      <c r="BE36" s="271"/>
      <c r="BG36" s="281" t="s">
        <v>479</v>
      </c>
      <c r="BH36" s="283" t="s">
        <v>39</v>
      </c>
      <c r="BI36" s="273">
        <f t="shared" si="0"/>
        <v>13723</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3</v>
      </c>
      <c r="H37" s="269">
        <v>0</v>
      </c>
      <c r="I37" s="269">
        <v>1</v>
      </c>
      <c r="J37" s="269">
        <v>23</v>
      </c>
      <c r="K37" s="269">
        <v>0</v>
      </c>
      <c r="L37" s="269">
        <v>1</v>
      </c>
      <c r="M37" s="269">
        <v>17</v>
      </c>
      <c r="N37" s="269">
        <v>1</v>
      </c>
      <c r="O37" s="269">
        <v>0</v>
      </c>
      <c r="P37" s="269">
        <v>5</v>
      </c>
      <c r="Q37" s="269">
        <v>26</v>
      </c>
      <c r="R37" s="269">
        <v>8</v>
      </c>
      <c r="S37" s="269">
        <v>0</v>
      </c>
      <c r="T37" s="269">
        <v>1</v>
      </c>
      <c r="U37" s="269">
        <v>7</v>
      </c>
      <c r="V37" s="269">
        <v>0</v>
      </c>
      <c r="W37" s="269">
        <v>1</v>
      </c>
      <c r="X37" s="269">
        <v>0</v>
      </c>
      <c r="Y37" s="269">
        <v>8</v>
      </c>
      <c r="Z37" s="269">
        <v>3</v>
      </c>
      <c r="AA37" s="269">
        <v>0</v>
      </c>
      <c r="AB37" s="269">
        <v>0</v>
      </c>
      <c r="AC37" s="269">
        <v>1</v>
      </c>
      <c r="AD37" s="269">
        <v>3</v>
      </c>
      <c r="AE37" s="269">
        <v>0</v>
      </c>
      <c r="AF37" s="269">
        <v>4</v>
      </c>
      <c r="AG37" s="269">
        <v>5</v>
      </c>
      <c r="AH37" s="269">
        <v>2</v>
      </c>
      <c r="AI37" s="269">
        <v>0</v>
      </c>
      <c r="AJ37" s="269">
        <v>2</v>
      </c>
      <c r="AK37" s="269">
        <v>0</v>
      </c>
      <c r="AL37" s="269">
        <v>16</v>
      </c>
      <c r="AM37" s="269">
        <v>2</v>
      </c>
      <c r="AN37" s="269">
        <v>0</v>
      </c>
      <c r="AO37" s="269">
        <v>0</v>
      </c>
      <c r="AP37" s="270">
        <v>140</v>
      </c>
      <c r="AQ37" s="269">
        <v>0</v>
      </c>
      <c r="AR37" s="269">
        <v>6929</v>
      </c>
      <c r="AS37" s="269">
        <v>6954</v>
      </c>
      <c r="AT37" s="269">
        <v>16029</v>
      </c>
      <c r="AU37" s="269">
        <v>1180</v>
      </c>
      <c r="AV37" s="269">
        <v>0</v>
      </c>
      <c r="AW37" s="270">
        <v>31092</v>
      </c>
      <c r="AX37" s="269">
        <v>31232</v>
      </c>
      <c r="AY37" s="270">
        <v>3127</v>
      </c>
      <c r="AZ37" s="270">
        <v>34219</v>
      </c>
      <c r="BA37" s="269">
        <v>34359</v>
      </c>
      <c r="BB37" s="270">
        <v>-10816</v>
      </c>
      <c r="BC37" s="269">
        <v>23403</v>
      </c>
      <c r="BD37" s="270">
        <v>23543</v>
      </c>
      <c r="BE37" s="271"/>
      <c r="BG37" s="281" t="s">
        <v>480</v>
      </c>
      <c r="BH37" s="283" t="s">
        <v>40</v>
      </c>
      <c r="BI37" s="273">
        <f t="shared" si="0"/>
        <v>31232</v>
      </c>
      <c r="BJ37" s="274">
        <f t="shared" si="1"/>
        <v>10816</v>
      </c>
      <c r="BK37" s="275">
        <f t="shared" si="2"/>
        <v>0.34631147540983609</v>
      </c>
      <c r="BL37" s="276">
        <f t="shared" si="3"/>
        <v>0.65368852459016391</v>
      </c>
      <c r="BM37" s="277"/>
      <c r="BN37" s="281" t="s">
        <v>480</v>
      </c>
      <c r="BO37" s="283" t="s">
        <v>40</v>
      </c>
      <c r="BP37" s="278">
        <f t="shared" si="4"/>
        <v>3127</v>
      </c>
      <c r="BQ37" s="279">
        <f t="shared" si="5"/>
        <v>10816</v>
      </c>
      <c r="BR37" s="280">
        <f t="shared" si="6"/>
        <v>-7689</v>
      </c>
      <c r="BS37" s="277"/>
    </row>
    <row r="38" spans="1:71" x14ac:dyDescent="0.2">
      <c r="A38" s="281" t="s">
        <v>481</v>
      </c>
      <c r="B38" s="282" t="s">
        <v>482</v>
      </c>
      <c r="C38" s="269">
        <v>0</v>
      </c>
      <c r="D38" s="269">
        <v>0</v>
      </c>
      <c r="E38" s="269">
        <v>0</v>
      </c>
      <c r="F38" s="269">
        <v>0</v>
      </c>
      <c r="G38" s="269">
        <v>0</v>
      </c>
      <c r="H38" s="269">
        <v>0</v>
      </c>
      <c r="I38" s="269">
        <v>0</v>
      </c>
      <c r="J38" s="269">
        <v>2</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2</v>
      </c>
      <c r="AA38" s="269">
        <v>1</v>
      </c>
      <c r="AB38" s="269">
        <v>0</v>
      </c>
      <c r="AC38" s="269">
        <v>0</v>
      </c>
      <c r="AD38" s="269">
        <v>1</v>
      </c>
      <c r="AE38" s="269">
        <v>0</v>
      </c>
      <c r="AF38" s="269">
        <v>9</v>
      </c>
      <c r="AG38" s="269">
        <v>0</v>
      </c>
      <c r="AH38" s="269">
        <v>0</v>
      </c>
      <c r="AI38" s="269">
        <v>0</v>
      </c>
      <c r="AJ38" s="269">
        <v>514</v>
      </c>
      <c r="AK38" s="269">
        <v>0</v>
      </c>
      <c r="AL38" s="269">
        <v>4</v>
      </c>
      <c r="AM38" s="269">
        <v>1</v>
      </c>
      <c r="AN38" s="269">
        <v>0</v>
      </c>
      <c r="AO38" s="269">
        <v>4</v>
      </c>
      <c r="AP38" s="270">
        <v>538</v>
      </c>
      <c r="AQ38" s="269">
        <v>518</v>
      </c>
      <c r="AR38" s="269">
        <v>11650</v>
      </c>
      <c r="AS38" s="269">
        <v>20707</v>
      </c>
      <c r="AT38" s="269">
        <v>0</v>
      </c>
      <c r="AU38" s="269">
        <v>0</v>
      </c>
      <c r="AV38" s="269">
        <v>0</v>
      </c>
      <c r="AW38" s="270">
        <v>32875</v>
      </c>
      <c r="AX38" s="269">
        <v>33413</v>
      </c>
      <c r="AY38" s="270">
        <v>39</v>
      </c>
      <c r="AZ38" s="270">
        <v>32914</v>
      </c>
      <c r="BA38" s="269">
        <v>33452</v>
      </c>
      <c r="BB38" s="270">
        <v>-8479</v>
      </c>
      <c r="BC38" s="269">
        <v>24435</v>
      </c>
      <c r="BD38" s="270">
        <v>24973</v>
      </c>
      <c r="BE38" s="271"/>
      <c r="BG38" s="281" t="s">
        <v>481</v>
      </c>
      <c r="BH38" s="283" t="s">
        <v>482</v>
      </c>
      <c r="BI38" s="273">
        <f t="shared" si="0"/>
        <v>33413</v>
      </c>
      <c r="BJ38" s="274">
        <f t="shared" si="1"/>
        <v>8479</v>
      </c>
      <c r="BK38" s="275">
        <f t="shared" si="2"/>
        <v>0.25376350522251817</v>
      </c>
      <c r="BL38" s="276">
        <f t="shared" si="3"/>
        <v>0.74623649477748177</v>
      </c>
      <c r="BM38" s="277"/>
      <c r="BN38" s="281" t="s">
        <v>481</v>
      </c>
      <c r="BO38" s="283" t="s">
        <v>482</v>
      </c>
      <c r="BP38" s="278">
        <f t="shared" si="4"/>
        <v>39</v>
      </c>
      <c r="BQ38" s="279">
        <f t="shared" si="5"/>
        <v>8479</v>
      </c>
      <c r="BR38" s="280">
        <f t="shared" si="6"/>
        <v>-8440</v>
      </c>
      <c r="BS38" s="277"/>
    </row>
    <row r="39" spans="1:71" x14ac:dyDescent="0.2">
      <c r="A39" s="281" t="s">
        <v>483</v>
      </c>
      <c r="B39" s="282" t="s">
        <v>484</v>
      </c>
      <c r="C39" s="269">
        <v>0</v>
      </c>
      <c r="D39" s="269">
        <v>0</v>
      </c>
      <c r="E39" s="269">
        <v>3</v>
      </c>
      <c r="F39" s="269">
        <v>1</v>
      </c>
      <c r="G39" s="269">
        <v>26</v>
      </c>
      <c r="H39" s="269">
        <v>1</v>
      </c>
      <c r="I39" s="269">
        <v>7</v>
      </c>
      <c r="J39" s="269">
        <v>172</v>
      </c>
      <c r="K39" s="269">
        <v>0</v>
      </c>
      <c r="L39" s="269">
        <v>1</v>
      </c>
      <c r="M39" s="269">
        <v>14</v>
      </c>
      <c r="N39" s="269">
        <v>8</v>
      </c>
      <c r="O39" s="269">
        <v>3</v>
      </c>
      <c r="P39" s="269">
        <v>12</v>
      </c>
      <c r="Q39" s="269">
        <v>548</v>
      </c>
      <c r="R39" s="269">
        <v>183</v>
      </c>
      <c r="S39" s="269">
        <v>4</v>
      </c>
      <c r="T39" s="269">
        <v>1</v>
      </c>
      <c r="U39" s="269">
        <v>4</v>
      </c>
      <c r="V39" s="269">
        <v>0</v>
      </c>
      <c r="W39" s="269">
        <v>2</v>
      </c>
      <c r="X39" s="269">
        <v>2</v>
      </c>
      <c r="Y39" s="269">
        <v>38</v>
      </c>
      <c r="Z39" s="269">
        <v>18</v>
      </c>
      <c r="AA39" s="269">
        <v>32</v>
      </c>
      <c r="AB39" s="269">
        <v>3</v>
      </c>
      <c r="AC39" s="269">
        <v>7</v>
      </c>
      <c r="AD39" s="269">
        <v>28</v>
      </c>
      <c r="AE39" s="269">
        <v>7</v>
      </c>
      <c r="AF39" s="269">
        <v>30</v>
      </c>
      <c r="AG39" s="269">
        <v>3</v>
      </c>
      <c r="AH39" s="269">
        <v>0</v>
      </c>
      <c r="AI39" s="269">
        <v>38</v>
      </c>
      <c r="AJ39" s="269">
        <v>25</v>
      </c>
      <c r="AK39" s="269">
        <v>0</v>
      </c>
      <c r="AL39" s="269">
        <v>128</v>
      </c>
      <c r="AM39" s="269">
        <v>43</v>
      </c>
      <c r="AN39" s="269">
        <v>0</v>
      </c>
      <c r="AO39" s="269">
        <v>8</v>
      </c>
      <c r="AP39" s="270">
        <v>1400</v>
      </c>
      <c r="AQ39" s="269">
        <v>0</v>
      </c>
      <c r="AR39" s="269">
        <v>2722</v>
      </c>
      <c r="AS39" s="269">
        <v>0</v>
      </c>
      <c r="AT39" s="269">
        <v>0</v>
      </c>
      <c r="AU39" s="269">
        <v>0</v>
      </c>
      <c r="AV39" s="269">
        <v>0</v>
      </c>
      <c r="AW39" s="270">
        <v>2722</v>
      </c>
      <c r="AX39" s="269">
        <v>4122</v>
      </c>
      <c r="AY39" s="270">
        <v>13</v>
      </c>
      <c r="AZ39" s="270">
        <v>2735</v>
      </c>
      <c r="BA39" s="269">
        <v>4135</v>
      </c>
      <c r="BB39" s="270">
        <v>-2451</v>
      </c>
      <c r="BC39" s="269">
        <v>284</v>
      </c>
      <c r="BD39" s="270">
        <v>1684</v>
      </c>
      <c r="BE39" s="271"/>
      <c r="BG39" s="281" t="s">
        <v>483</v>
      </c>
      <c r="BH39" s="283" t="s">
        <v>484</v>
      </c>
      <c r="BI39" s="273">
        <f t="shared" si="0"/>
        <v>4122</v>
      </c>
      <c r="BJ39" s="274">
        <f t="shared" si="1"/>
        <v>2451</v>
      </c>
      <c r="BK39" s="275">
        <f t="shared" si="2"/>
        <v>0.59461426491994174</v>
      </c>
      <c r="BL39" s="276">
        <f t="shared" si="3"/>
        <v>0.40538573508005826</v>
      </c>
      <c r="BM39" s="277"/>
      <c r="BN39" s="281" t="s">
        <v>483</v>
      </c>
      <c r="BO39" s="283" t="s">
        <v>484</v>
      </c>
      <c r="BP39" s="278">
        <f t="shared" si="4"/>
        <v>13</v>
      </c>
      <c r="BQ39" s="279">
        <f t="shared" si="5"/>
        <v>2451</v>
      </c>
      <c r="BR39" s="280">
        <f t="shared" si="6"/>
        <v>-2438</v>
      </c>
      <c r="BS39" s="277"/>
    </row>
    <row r="40" spans="1:71" x14ac:dyDescent="0.2">
      <c r="A40" s="281" t="s">
        <v>485</v>
      </c>
      <c r="B40" s="282" t="s">
        <v>41</v>
      </c>
      <c r="C40" s="269">
        <v>4</v>
      </c>
      <c r="D40" s="269">
        <v>0</v>
      </c>
      <c r="E40" s="269">
        <v>4</v>
      </c>
      <c r="F40" s="269">
        <v>37</v>
      </c>
      <c r="G40" s="269">
        <v>981</v>
      </c>
      <c r="H40" s="269">
        <v>41</v>
      </c>
      <c r="I40" s="269">
        <v>258</v>
      </c>
      <c r="J40" s="269">
        <v>5463</v>
      </c>
      <c r="K40" s="269">
        <v>9</v>
      </c>
      <c r="L40" s="269">
        <v>154</v>
      </c>
      <c r="M40" s="269">
        <v>2915</v>
      </c>
      <c r="N40" s="269">
        <v>141</v>
      </c>
      <c r="O40" s="269">
        <v>166</v>
      </c>
      <c r="P40" s="269">
        <v>446</v>
      </c>
      <c r="Q40" s="269">
        <v>9168</v>
      </c>
      <c r="R40" s="269">
        <v>3401</v>
      </c>
      <c r="S40" s="269">
        <v>87</v>
      </c>
      <c r="T40" s="269">
        <v>36</v>
      </c>
      <c r="U40" s="269">
        <v>291</v>
      </c>
      <c r="V40" s="269">
        <v>18</v>
      </c>
      <c r="W40" s="269">
        <v>265</v>
      </c>
      <c r="X40" s="269">
        <v>133</v>
      </c>
      <c r="Y40" s="269">
        <v>5112</v>
      </c>
      <c r="Z40" s="269">
        <v>3336</v>
      </c>
      <c r="AA40" s="269">
        <v>463</v>
      </c>
      <c r="AB40" s="269">
        <v>119</v>
      </c>
      <c r="AC40" s="269">
        <v>1785</v>
      </c>
      <c r="AD40" s="269">
        <v>1221</v>
      </c>
      <c r="AE40" s="269">
        <v>1093</v>
      </c>
      <c r="AF40" s="269">
        <v>1410</v>
      </c>
      <c r="AG40" s="269">
        <v>305</v>
      </c>
      <c r="AH40" s="269">
        <v>1264</v>
      </c>
      <c r="AI40" s="269">
        <v>1502</v>
      </c>
      <c r="AJ40" s="269">
        <v>1163</v>
      </c>
      <c r="AK40" s="269">
        <v>133</v>
      </c>
      <c r="AL40" s="269">
        <v>10859</v>
      </c>
      <c r="AM40" s="269">
        <v>601</v>
      </c>
      <c r="AN40" s="269">
        <v>0</v>
      </c>
      <c r="AO40" s="269">
        <v>70</v>
      </c>
      <c r="AP40" s="270">
        <v>54454</v>
      </c>
      <c r="AQ40" s="269">
        <v>556</v>
      </c>
      <c r="AR40" s="269">
        <v>7519</v>
      </c>
      <c r="AS40" s="269">
        <v>0</v>
      </c>
      <c r="AT40" s="269">
        <v>976</v>
      </c>
      <c r="AU40" s="269">
        <v>112</v>
      </c>
      <c r="AV40" s="269">
        <v>0</v>
      </c>
      <c r="AW40" s="270">
        <v>9163</v>
      </c>
      <c r="AX40" s="269">
        <v>63617</v>
      </c>
      <c r="AY40" s="270">
        <v>25034</v>
      </c>
      <c r="AZ40" s="270">
        <v>34197</v>
      </c>
      <c r="BA40" s="269">
        <v>88651</v>
      </c>
      <c r="BB40" s="270">
        <v>-19105</v>
      </c>
      <c r="BC40" s="269">
        <v>15092</v>
      </c>
      <c r="BD40" s="270">
        <v>69546</v>
      </c>
      <c r="BE40" s="271"/>
      <c r="BG40" s="281" t="s">
        <v>485</v>
      </c>
      <c r="BH40" s="283" t="s">
        <v>41</v>
      </c>
      <c r="BI40" s="273">
        <f t="shared" si="0"/>
        <v>63617</v>
      </c>
      <c r="BJ40" s="274">
        <f t="shared" si="1"/>
        <v>19105</v>
      </c>
      <c r="BK40" s="275">
        <f t="shared" si="2"/>
        <v>0.30031280946916705</v>
      </c>
      <c r="BL40" s="276">
        <f t="shared" si="3"/>
        <v>0.69968719053083295</v>
      </c>
      <c r="BM40" s="277"/>
      <c r="BN40" s="281" t="s">
        <v>485</v>
      </c>
      <c r="BO40" s="283" t="s">
        <v>41</v>
      </c>
      <c r="BP40" s="278">
        <f t="shared" si="4"/>
        <v>25034</v>
      </c>
      <c r="BQ40" s="279">
        <f t="shared" si="5"/>
        <v>19105</v>
      </c>
      <c r="BR40" s="280">
        <f t="shared" si="6"/>
        <v>5929</v>
      </c>
      <c r="BS40" s="277"/>
    </row>
    <row r="41" spans="1:71" x14ac:dyDescent="0.2">
      <c r="A41" s="286">
        <v>37</v>
      </c>
      <c r="B41" s="282" t="s">
        <v>42</v>
      </c>
      <c r="C41" s="269">
        <v>0</v>
      </c>
      <c r="D41" s="269">
        <v>0</v>
      </c>
      <c r="E41" s="269">
        <v>0</v>
      </c>
      <c r="F41" s="269">
        <v>0</v>
      </c>
      <c r="G41" s="269">
        <v>6</v>
      </c>
      <c r="H41" s="269">
        <v>0</v>
      </c>
      <c r="I41" s="269">
        <v>2</v>
      </c>
      <c r="J41" s="269">
        <v>10</v>
      </c>
      <c r="K41" s="269">
        <v>0</v>
      </c>
      <c r="L41" s="269">
        <v>0</v>
      </c>
      <c r="M41" s="269">
        <v>3</v>
      </c>
      <c r="N41" s="269">
        <v>1</v>
      </c>
      <c r="O41" s="269">
        <v>1</v>
      </c>
      <c r="P41" s="269">
        <v>2</v>
      </c>
      <c r="Q41" s="269">
        <v>28</v>
      </c>
      <c r="R41" s="269">
        <v>15</v>
      </c>
      <c r="S41" s="269">
        <v>0</v>
      </c>
      <c r="T41" s="269">
        <v>0</v>
      </c>
      <c r="U41" s="269">
        <v>1</v>
      </c>
      <c r="V41" s="269">
        <v>0</v>
      </c>
      <c r="W41" s="269">
        <v>1</v>
      </c>
      <c r="X41" s="269">
        <v>1</v>
      </c>
      <c r="Y41" s="269">
        <v>13</v>
      </c>
      <c r="Z41" s="269">
        <v>4</v>
      </c>
      <c r="AA41" s="269">
        <v>1</v>
      </c>
      <c r="AB41" s="269">
        <v>0</v>
      </c>
      <c r="AC41" s="269">
        <v>18</v>
      </c>
      <c r="AD41" s="269">
        <v>1</v>
      </c>
      <c r="AE41" s="269">
        <v>23</v>
      </c>
      <c r="AF41" s="269">
        <v>6</v>
      </c>
      <c r="AG41" s="269">
        <v>38</v>
      </c>
      <c r="AH41" s="269">
        <v>8</v>
      </c>
      <c r="AI41" s="269">
        <v>78</v>
      </c>
      <c r="AJ41" s="269">
        <v>318</v>
      </c>
      <c r="AK41" s="269">
        <v>4</v>
      </c>
      <c r="AL41" s="269">
        <v>73</v>
      </c>
      <c r="AM41" s="269">
        <v>271</v>
      </c>
      <c r="AN41" s="269">
        <v>0</v>
      </c>
      <c r="AO41" s="269">
        <v>3</v>
      </c>
      <c r="AP41" s="270">
        <v>930</v>
      </c>
      <c r="AQ41" s="269">
        <v>9802</v>
      </c>
      <c r="AR41" s="269">
        <v>24847</v>
      </c>
      <c r="AS41" s="269">
        <v>0</v>
      </c>
      <c r="AT41" s="269">
        <v>0</v>
      </c>
      <c r="AU41" s="269">
        <v>0</v>
      </c>
      <c r="AV41" s="269">
        <v>0</v>
      </c>
      <c r="AW41" s="270">
        <v>34649</v>
      </c>
      <c r="AX41" s="269">
        <v>35579</v>
      </c>
      <c r="AY41" s="270">
        <v>5060</v>
      </c>
      <c r="AZ41" s="270">
        <v>39709</v>
      </c>
      <c r="BA41" s="269">
        <v>40639</v>
      </c>
      <c r="BB41" s="270">
        <v>-21608</v>
      </c>
      <c r="BC41" s="269">
        <v>18101</v>
      </c>
      <c r="BD41" s="270">
        <v>19031</v>
      </c>
      <c r="BE41" s="271"/>
      <c r="BG41" s="286">
        <v>37</v>
      </c>
      <c r="BH41" s="283" t="s">
        <v>42</v>
      </c>
      <c r="BI41" s="273">
        <f t="shared" si="0"/>
        <v>35579</v>
      </c>
      <c r="BJ41" s="274">
        <f t="shared" si="1"/>
        <v>21608</v>
      </c>
      <c r="BK41" s="275">
        <f t="shared" si="2"/>
        <v>0.60732454537789149</v>
      </c>
      <c r="BL41" s="276">
        <f t="shared" si="3"/>
        <v>0.39267545462210851</v>
      </c>
      <c r="BM41" s="277"/>
      <c r="BN41" s="286">
        <v>37</v>
      </c>
      <c r="BO41" s="283" t="s">
        <v>42</v>
      </c>
      <c r="BP41" s="278">
        <f t="shared" si="4"/>
        <v>5060</v>
      </c>
      <c r="BQ41" s="279">
        <f t="shared" si="5"/>
        <v>21608</v>
      </c>
      <c r="BR41" s="280">
        <f t="shared" si="6"/>
        <v>-16548</v>
      </c>
      <c r="BS41" s="277"/>
    </row>
    <row r="42" spans="1:71" x14ac:dyDescent="0.2">
      <c r="A42" s="287">
        <v>38</v>
      </c>
      <c r="B42" s="268" t="s">
        <v>283</v>
      </c>
      <c r="C42" s="269">
        <v>0</v>
      </c>
      <c r="D42" s="269">
        <v>0</v>
      </c>
      <c r="E42" s="269">
        <v>2</v>
      </c>
      <c r="F42" s="269">
        <v>0</v>
      </c>
      <c r="G42" s="269">
        <v>46</v>
      </c>
      <c r="H42" s="269">
        <v>2</v>
      </c>
      <c r="I42" s="269">
        <v>17</v>
      </c>
      <c r="J42" s="269">
        <v>127</v>
      </c>
      <c r="K42" s="269">
        <v>0</v>
      </c>
      <c r="L42" s="269">
        <v>0</v>
      </c>
      <c r="M42" s="269">
        <v>117</v>
      </c>
      <c r="N42" s="269">
        <v>5</v>
      </c>
      <c r="O42" s="269">
        <v>7</v>
      </c>
      <c r="P42" s="269">
        <v>14</v>
      </c>
      <c r="Q42" s="269">
        <v>271</v>
      </c>
      <c r="R42" s="269">
        <v>169</v>
      </c>
      <c r="S42" s="269">
        <v>7</v>
      </c>
      <c r="T42" s="269">
        <v>2</v>
      </c>
      <c r="U42" s="269">
        <v>14</v>
      </c>
      <c r="V42" s="269">
        <v>0</v>
      </c>
      <c r="W42" s="269">
        <v>15</v>
      </c>
      <c r="X42" s="269">
        <v>7</v>
      </c>
      <c r="Y42" s="269">
        <v>83</v>
      </c>
      <c r="Z42" s="269">
        <v>3</v>
      </c>
      <c r="AA42" s="269">
        <v>7</v>
      </c>
      <c r="AB42" s="269">
        <v>10</v>
      </c>
      <c r="AC42" s="269">
        <v>79</v>
      </c>
      <c r="AD42" s="269">
        <v>68</v>
      </c>
      <c r="AE42" s="269">
        <v>26</v>
      </c>
      <c r="AF42" s="269">
        <v>63</v>
      </c>
      <c r="AG42" s="269">
        <v>5</v>
      </c>
      <c r="AH42" s="269">
        <v>68</v>
      </c>
      <c r="AI42" s="269">
        <v>141</v>
      </c>
      <c r="AJ42" s="269">
        <v>77</v>
      </c>
      <c r="AK42" s="269">
        <v>15</v>
      </c>
      <c r="AL42" s="269">
        <v>229</v>
      </c>
      <c r="AM42" s="269">
        <v>53</v>
      </c>
      <c r="AN42" s="269">
        <v>0</v>
      </c>
      <c r="AO42" s="269">
        <v>2</v>
      </c>
      <c r="AP42" s="270">
        <v>1751</v>
      </c>
      <c r="AQ42" s="269">
        <v>0</v>
      </c>
      <c r="AR42" s="269">
        <v>0</v>
      </c>
      <c r="AS42" s="269">
        <v>0</v>
      </c>
      <c r="AT42" s="269">
        <v>0</v>
      </c>
      <c r="AU42" s="269">
        <v>0</v>
      </c>
      <c r="AV42" s="269">
        <v>0</v>
      </c>
      <c r="AW42" s="270">
        <v>0</v>
      </c>
      <c r="AX42" s="269">
        <v>1751</v>
      </c>
      <c r="AY42" s="270">
        <v>0</v>
      </c>
      <c r="AZ42" s="270">
        <v>0</v>
      </c>
      <c r="BA42" s="269">
        <v>1751</v>
      </c>
      <c r="BB42" s="270">
        <v>0</v>
      </c>
      <c r="BC42" s="269">
        <v>0</v>
      </c>
      <c r="BD42" s="270">
        <v>1751</v>
      </c>
      <c r="BE42" s="271"/>
      <c r="BG42" s="287">
        <v>38</v>
      </c>
      <c r="BH42" s="272" t="s">
        <v>283</v>
      </c>
      <c r="BI42" s="273">
        <f t="shared" si="0"/>
        <v>1751</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1</v>
      </c>
      <c r="D43" s="269">
        <v>0</v>
      </c>
      <c r="E43" s="269">
        <v>5</v>
      </c>
      <c r="F43" s="269">
        <v>10</v>
      </c>
      <c r="G43" s="269">
        <v>252</v>
      </c>
      <c r="H43" s="269">
        <v>5</v>
      </c>
      <c r="I43" s="269">
        <v>51</v>
      </c>
      <c r="J43" s="269">
        <v>225</v>
      </c>
      <c r="K43" s="269">
        <v>1</v>
      </c>
      <c r="L43" s="269">
        <v>8</v>
      </c>
      <c r="M43" s="269">
        <v>508</v>
      </c>
      <c r="N43" s="269">
        <v>53</v>
      </c>
      <c r="O43" s="269">
        <v>68</v>
      </c>
      <c r="P43" s="269">
        <v>72</v>
      </c>
      <c r="Q43" s="269">
        <v>2096</v>
      </c>
      <c r="R43" s="269">
        <v>755</v>
      </c>
      <c r="S43" s="269">
        <v>11</v>
      </c>
      <c r="T43" s="269">
        <v>1</v>
      </c>
      <c r="U43" s="269">
        <v>26</v>
      </c>
      <c r="V43" s="269">
        <v>2</v>
      </c>
      <c r="W43" s="269">
        <v>23</v>
      </c>
      <c r="X43" s="269">
        <v>10</v>
      </c>
      <c r="Y43" s="269">
        <v>833</v>
      </c>
      <c r="Z43" s="269">
        <v>157</v>
      </c>
      <c r="AA43" s="269">
        <v>34</v>
      </c>
      <c r="AB43" s="269">
        <v>49</v>
      </c>
      <c r="AC43" s="269">
        <v>192</v>
      </c>
      <c r="AD43" s="269">
        <v>91</v>
      </c>
      <c r="AE43" s="269">
        <v>104</v>
      </c>
      <c r="AF43" s="269">
        <v>261</v>
      </c>
      <c r="AG43" s="269">
        <v>6</v>
      </c>
      <c r="AH43" s="269">
        <v>52</v>
      </c>
      <c r="AI43" s="269">
        <v>337</v>
      </c>
      <c r="AJ43" s="269">
        <v>117</v>
      </c>
      <c r="AK43" s="269">
        <v>17</v>
      </c>
      <c r="AL43" s="269">
        <v>338</v>
      </c>
      <c r="AM43" s="269">
        <v>77</v>
      </c>
      <c r="AN43" s="269">
        <v>0</v>
      </c>
      <c r="AO43" s="269">
        <v>1</v>
      </c>
      <c r="AP43" s="270">
        <v>6849</v>
      </c>
      <c r="AQ43" s="269">
        <v>0</v>
      </c>
      <c r="AR43" s="269">
        <v>4838</v>
      </c>
      <c r="AS43" s="269">
        <v>0</v>
      </c>
      <c r="AT43" s="269">
        <v>0</v>
      </c>
      <c r="AU43" s="269">
        <v>0</v>
      </c>
      <c r="AV43" s="269">
        <v>0</v>
      </c>
      <c r="AW43" s="270">
        <v>4838</v>
      </c>
      <c r="AX43" s="269">
        <v>11687</v>
      </c>
      <c r="AY43" s="270">
        <v>5</v>
      </c>
      <c r="AZ43" s="270">
        <v>4843</v>
      </c>
      <c r="BA43" s="269">
        <v>11692</v>
      </c>
      <c r="BB43" s="270">
        <v>-9435</v>
      </c>
      <c r="BC43" s="269">
        <v>-4592</v>
      </c>
      <c r="BD43" s="270">
        <v>2257</v>
      </c>
      <c r="BE43" s="271"/>
      <c r="BG43" s="287">
        <v>39</v>
      </c>
      <c r="BH43" s="272" t="s">
        <v>284</v>
      </c>
      <c r="BI43" s="273">
        <f t="shared" si="0"/>
        <v>11687</v>
      </c>
      <c r="BJ43" s="274">
        <f t="shared" si="1"/>
        <v>9435</v>
      </c>
      <c r="BK43" s="275">
        <f t="shared" si="2"/>
        <v>0.80730726448190293</v>
      </c>
      <c r="BL43" s="276">
        <f t="shared" si="3"/>
        <v>0.19269273551809707</v>
      </c>
      <c r="BM43" s="277"/>
      <c r="BN43" s="287">
        <v>39</v>
      </c>
      <c r="BO43" s="272" t="s">
        <v>284</v>
      </c>
      <c r="BP43" s="278">
        <f t="shared" si="4"/>
        <v>5</v>
      </c>
      <c r="BQ43" s="279">
        <f t="shared" si="5"/>
        <v>9435</v>
      </c>
      <c r="BR43" s="280">
        <f t="shared" si="6"/>
        <v>-9430</v>
      </c>
      <c r="BS43" s="277"/>
    </row>
    <row r="44" spans="1:71" x14ac:dyDescent="0.2">
      <c r="A44" s="288">
        <v>40</v>
      </c>
      <c r="B44" s="289" t="s">
        <v>43</v>
      </c>
      <c r="C44" s="290">
        <v>133</v>
      </c>
      <c r="D44" s="290">
        <v>3</v>
      </c>
      <c r="E44" s="290">
        <v>198</v>
      </c>
      <c r="F44" s="290">
        <v>224</v>
      </c>
      <c r="G44" s="290">
        <v>22400</v>
      </c>
      <c r="H44" s="290">
        <v>818</v>
      </c>
      <c r="I44" s="290">
        <v>10822</v>
      </c>
      <c r="J44" s="290">
        <v>83427</v>
      </c>
      <c r="K44" s="290">
        <v>1520</v>
      </c>
      <c r="L44" s="290">
        <v>2786</v>
      </c>
      <c r="M44" s="290">
        <v>28705</v>
      </c>
      <c r="N44" s="290">
        <v>10705</v>
      </c>
      <c r="O44" s="290">
        <v>9807</v>
      </c>
      <c r="P44" s="290">
        <v>9689</v>
      </c>
      <c r="Q44" s="290">
        <v>142590</v>
      </c>
      <c r="R44" s="290">
        <v>59950</v>
      </c>
      <c r="S44" s="290">
        <v>1838</v>
      </c>
      <c r="T44" s="290">
        <v>541</v>
      </c>
      <c r="U44" s="290">
        <v>5178</v>
      </c>
      <c r="V44" s="290">
        <v>353</v>
      </c>
      <c r="W44" s="290">
        <v>8859</v>
      </c>
      <c r="X44" s="290">
        <v>1817</v>
      </c>
      <c r="Y44" s="290">
        <v>28820</v>
      </c>
      <c r="Z44" s="290">
        <v>31658</v>
      </c>
      <c r="AA44" s="290">
        <v>1726</v>
      </c>
      <c r="AB44" s="290">
        <v>633</v>
      </c>
      <c r="AC44" s="290">
        <v>5775</v>
      </c>
      <c r="AD44" s="290">
        <v>3457</v>
      </c>
      <c r="AE44" s="290">
        <v>6354</v>
      </c>
      <c r="AF44" s="290">
        <v>5409</v>
      </c>
      <c r="AG44" s="290">
        <v>884</v>
      </c>
      <c r="AH44" s="290">
        <v>3952</v>
      </c>
      <c r="AI44" s="290">
        <v>5981</v>
      </c>
      <c r="AJ44" s="290">
        <v>10945</v>
      </c>
      <c r="AK44" s="290">
        <v>688</v>
      </c>
      <c r="AL44" s="290">
        <v>21023</v>
      </c>
      <c r="AM44" s="290">
        <v>9691</v>
      </c>
      <c r="AN44" s="290">
        <v>1751</v>
      </c>
      <c r="AO44" s="290">
        <v>1543</v>
      </c>
      <c r="AP44" s="291">
        <v>542653</v>
      </c>
      <c r="AQ44" s="290">
        <v>14628</v>
      </c>
      <c r="AR44" s="290">
        <v>241159</v>
      </c>
      <c r="AS44" s="290">
        <v>40477</v>
      </c>
      <c r="AT44" s="290">
        <v>92676</v>
      </c>
      <c r="AU44" s="290">
        <v>5293</v>
      </c>
      <c r="AV44" s="290">
        <v>8728</v>
      </c>
      <c r="AW44" s="291">
        <v>402961</v>
      </c>
      <c r="AX44" s="290">
        <v>945614</v>
      </c>
      <c r="AY44" s="291">
        <v>684261</v>
      </c>
      <c r="AZ44" s="291">
        <v>1087222</v>
      </c>
      <c r="BA44" s="290">
        <v>1629875</v>
      </c>
      <c r="BB44" s="291">
        <v>-601950</v>
      </c>
      <c r="BC44" s="290">
        <v>485272</v>
      </c>
      <c r="BD44" s="291">
        <v>1027925</v>
      </c>
      <c r="BE44" s="271"/>
      <c r="BG44" s="288">
        <v>40</v>
      </c>
      <c r="BH44" s="292" t="s">
        <v>43</v>
      </c>
      <c r="BI44" s="293">
        <f t="shared" si="0"/>
        <v>945614</v>
      </c>
      <c r="BJ44" s="294">
        <f t="shared" si="1"/>
        <v>601950</v>
      </c>
      <c r="BK44" s="295">
        <f t="shared" si="2"/>
        <v>0.63657052454807139</v>
      </c>
      <c r="BL44" s="296">
        <f t="shared" si="3"/>
        <v>0.36342947545192861</v>
      </c>
      <c r="BM44" s="277"/>
      <c r="BN44" s="288">
        <v>40</v>
      </c>
      <c r="BO44" s="292" t="s">
        <v>43</v>
      </c>
      <c r="BP44" s="297">
        <f t="shared" si="4"/>
        <v>684261</v>
      </c>
      <c r="BQ44" s="298">
        <f t="shared" si="5"/>
        <v>601950</v>
      </c>
      <c r="BR44" s="299">
        <f t="shared" si="6"/>
        <v>82311</v>
      </c>
    </row>
    <row r="45" spans="1:71" x14ac:dyDescent="0.2">
      <c r="A45" s="300">
        <v>41</v>
      </c>
      <c r="B45" s="301" t="s">
        <v>52</v>
      </c>
      <c r="C45" s="302">
        <v>1</v>
      </c>
      <c r="D45" s="302">
        <v>0</v>
      </c>
      <c r="E45" s="302">
        <v>13</v>
      </c>
      <c r="F45" s="302">
        <v>45</v>
      </c>
      <c r="G45" s="302">
        <v>376</v>
      </c>
      <c r="H45" s="302">
        <v>16</v>
      </c>
      <c r="I45" s="302">
        <v>333</v>
      </c>
      <c r="J45" s="302">
        <v>1561</v>
      </c>
      <c r="K45" s="302">
        <v>21</v>
      </c>
      <c r="L45" s="302">
        <v>75</v>
      </c>
      <c r="M45" s="302">
        <v>936</v>
      </c>
      <c r="N45" s="302">
        <v>139</v>
      </c>
      <c r="O45" s="302">
        <v>80</v>
      </c>
      <c r="P45" s="302">
        <v>257</v>
      </c>
      <c r="Q45" s="302">
        <v>3861</v>
      </c>
      <c r="R45" s="302">
        <v>1338</v>
      </c>
      <c r="S45" s="302">
        <v>49</v>
      </c>
      <c r="T45" s="302">
        <v>10</v>
      </c>
      <c r="U45" s="302">
        <v>119</v>
      </c>
      <c r="V45" s="302">
        <v>9</v>
      </c>
      <c r="W45" s="302">
        <v>81</v>
      </c>
      <c r="X45" s="302">
        <v>70</v>
      </c>
      <c r="Y45" s="302">
        <v>1143</v>
      </c>
      <c r="Z45" s="302">
        <v>421</v>
      </c>
      <c r="AA45" s="302">
        <v>48</v>
      </c>
      <c r="AB45" s="302">
        <v>51</v>
      </c>
      <c r="AC45" s="302">
        <v>489</v>
      </c>
      <c r="AD45" s="302">
        <v>325</v>
      </c>
      <c r="AE45" s="302">
        <v>143</v>
      </c>
      <c r="AF45" s="302">
        <v>384</v>
      </c>
      <c r="AG45" s="302">
        <v>55</v>
      </c>
      <c r="AH45" s="302">
        <v>145</v>
      </c>
      <c r="AI45" s="302">
        <v>205</v>
      </c>
      <c r="AJ45" s="302">
        <v>215</v>
      </c>
      <c r="AK45" s="302">
        <v>62</v>
      </c>
      <c r="AL45" s="302">
        <v>1172</v>
      </c>
      <c r="AM45" s="302">
        <v>373</v>
      </c>
      <c r="AN45" s="302">
        <v>0</v>
      </c>
      <c r="AO45" s="302">
        <v>7</v>
      </c>
      <c r="AP45" s="303">
        <v>14628</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30</v>
      </c>
      <c r="D46" s="269">
        <v>5</v>
      </c>
      <c r="E46" s="269">
        <v>78</v>
      </c>
      <c r="F46" s="269">
        <v>211</v>
      </c>
      <c r="G46" s="269">
        <v>4767</v>
      </c>
      <c r="H46" s="269">
        <v>331</v>
      </c>
      <c r="I46" s="269">
        <v>2519</v>
      </c>
      <c r="J46" s="269">
        <v>11664</v>
      </c>
      <c r="K46" s="269">
        <v>73</v>
      </c>
      <c r="L46" s="269">
        <v>924</v>
      </c>
      <c r="M46" s="269">
        <v>11813</v>
      </c>
      <c r="N46" s="269">
        <v>822</v>
      </c>
      <c r="O46" s="269">
        <v>1272</v>
      </c>
      <c r="P46" s="269">
        <v>4935</v>
      </c>
      <c r="Q46" s="269">
        <v>48534</v>
      </c>
      <c r="R46" s="269">
        <v>23644</v>
      </c>
      <c r="S46" s="269">
        <v>645</v>
      </c>
      <c r="T46" s="269">
        <v>166</v>
      </c>
      <c r="U46" s="269">
        <v>1561</v>
      </c>
      <c r="V46" s="269">
        <v>90</v>
      </c>
      <c r="W46" s="269">
        <v>1418</v>
      </c>
      <c r="X46" s="269">
        <v>927</v>
      </c>
      <c r="Y46" s="269">
        <v>18428</v>
      </c>
      <c r="Z46" s="269">
        <v>3470</v>
      </c>
      <c r="AA46" s="269">
        <v>480</v>
      </c>
      <c r="AB46" s="269">
        <v>979</v>
      </c>
      <c r="AC46" s="269">
        <v>8810</v>
      </c>
      <c r="AD46" s="269">
        <v>3311</v>
      </c>
      <c r="AE46" s="269">
        <v>2104</v>
      </c>
      <c r="AF46" s="269">
        <v>8609</v>
      </c>
      <c r="AG46" s="269">
        <v>567</v>
      </c>
      <c r="AH46" s="269">
        <v>4814</v>
      </c>
      <c r="AI46" s="269">
        <v>12783</v>
      </c>
      <c r="AJ46" s="269">
        <v>11248</v>
      </c>
      <c r="AK46" s="269">
        <v>819</v>
      </c>
      <c r="AL46" s="269">
        <v>29638</v>
      </c>
      <c r="AM46" s="269">
        <v>5150</v>
      </c>
      <c r="AN46" s="269">
        <v>0</v>
      </c>
      <c r="AO46" s="269">
        <v>21</v>
      </c>
      <c r="AP46" s="270">
        <v>227660</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51</v>
      </c>
      <c r="D47" s="269">
        <v>6</v>
      </c>
      <c r="E47" s="269">
        <v>65</v>
      </c>
      <c r="F47" s="269">
        <v>27</v>
      </c>
      <c r="G47" s="269">
        <v>3135</v>
      </c>
      <c r="H47" s="269">
        <v>-26</v>
      </c>
      <c r="I47" s="269">
        <v>1042</v>
      </c>
      <c r="J47" s="269">
        <v>7395</v>
      </c>
      <c r="K47" s="269">
        <v>60</v>
      </c>
      <c r="L47" s="269">
        <v>-14</v>
      </c>
      <c r="M47" s="269">
        <v>5299</v>
      </c>
      <c r="N47" s="269">
        <v>1566</v>
      </c>
      <c r="O47" s="269">
        <v>1089</v>
      </c>
      <c r="P47" s="269">
        <v>516</v>
      </c>
      <c r="Q47" s="269">
        <v>26582</v>
      </c>
      <c r="R47" s="269">
        <v>12310</v>
      </c>
      <c r="S47" s="269">
        <v>77</v>
      </c>
      <c r="T47" s="269">
        <v>-36</v>
      </c>
      <c r="U47" s="269">
        <v>-171</v>
      </c>
      <c r="V47" s="269">
        <v>-26</v>
      </c>
      <c r="W47" s="269">
        <v>142</v>
      </c>
      <c r="X47" s="269">
        <v>233</v>
      </c>
      <c r="Y47" s="269">
        <v>1429</v>
      </c>
      <c r="Z47" s="269">
        <v>2523</v>
      </c>
      <c r="AA47" s="269">
        <v>445</v>
      </c>
      <c r="AB47" s="269">
        <v>72</v>
      </c>
      <c r="AC47" s="269">
        <v>2838</v>
      </c>
      <c r="AD47" s="269">
        <v>2646</v>
      </c>
      <c r="AE47" s="269">
        <v>17493</v>
      </c>
      <c r="AF47" s="269">
        <v>1543</v>
      </c>
      <c r="AG47" s="269">
        <v>179</v>
      </c>
      <c r="AH47" s="269">
        <v>0</v>
      </c>
      <c r="AI47" s="269">
        <v>377</v>
      </c>
      <c r="AJ47" s="269">
        <v>937</v>
      </c>
      <c r="AK47" s="269">
        <v>-10</v>
      </c>
      <c r="AL47" s="269">
        <v>7261</v>
      </c>
      <c r="AM47" s="269">
        <v>1444</v>
      </c>
      <c r="AN47" s="269">
        <v>0</v>
      </c>
      <c r="AO47" s="269">
        <v>585</v>
      </c>
      <c r="AP47" s="270">
        <v>99084</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41</v>
      </c>
      <c r="D48" s="269">
        <v>2</v>
      </c>
      <c r="E48" s="269">
        <v>61</v>
      </c>
      <c r="F48" s="269">
        <v>66</v>
      </c>
      <c r="G48" s="269">
        <v>2023</v>
      </c>
      <c r="H48" s="269">
        <v>153</v>
      </c>
      <c r="I48" s="269">
        <v>825</v>
      </c>
      <c r="J48" s="269">
        <v>15617</v>
      </c>
      <c r="K48" s="269">
        <v>203</v>
      </c>
      <c r="L48" s="269">
        <v>365</v>
      </c>
      <c r="M48" s="269">
        <v>6361</v>
      </c>
      <c r="N48" s="269">
        <v>785</v>
      </c>
      <c r="O48" s="269">
        <v>381</v>
      </c>
      <c r="P48" s="269">
        <v>1441</v>
      </c>
      <c r="Q48" s="269">
        <v>26251</v>
      </c>
      <c r="R48" s="269">
        <v>11296</v>
      </c>
      <c r="S48" s="269">
        <v>444</v>
      </c>
      <c r="T48" s="269">
        <v>158</v>
      </c>
      <c r="U48" s="269">
        <v>1241</v>
      </c>
      <c r="V48" s="269">
        <v>99</v>
      </c>
      <c r="W48" s="269">
        <v>775</v>
      </c>
      <c r="X48" s="269">
        <v>380</v>
      </c>
      <c r="Y48" s="269">
        <v>1961</v>
      </c>
      <c r="Z48" s="269">
        <v>9385</v>
      </c>
      <c r="AA48" s="269">
        <v>737</v>
      </c>
      <c r="AB48" s="269">
        <v>156</v>
      </c>
      <c r="AC48" s="269">
        <v>1970</v>
      </c>
      <c r="AD48" s="269">
        <v>780</v>
      </c>
      <c r="AE48" s="269">
        <v>14771</v>
      </c>
      <c r="AF48" s="269">
        <v>1701</v>
      </c>
      <c r="AG48" s="269">
        <v>126</v>
      </c>
      <c r="AH48" s="269">
        <v>4790</v>
      </c>
      <c r="AI48" s="269">
        <v>4031</v>
      </c>
      <c r="AJ48" s="269">
        <v>1616</v>
      </c>
      <c r="AK48" s="269">
        <v>103</v>
      </c>
      <c r="AL48" s="269">
        <v>6317</v>
      </c>
      <c r="AM48" s="269">
        <v>1490</v>
      </c>
      <c r="AN48" s="269">
        <v>0</v>
      </c>
      <c r="AO48" s="269">
        <v>81</v>
      </c>
      <c r="AP48" s="270">
        <v>118983</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10</v>
      </c>
      <c r="D49" s="269">
        <v>0</v>
      </c>
      <c r="E49" s="269">
        <v>22</v>
      </c>
      <c r="F49" s="269">
        <v>44</v>
      </c>
      <c r="G49" s="269">
        <v>3429</v>
      </c>
      <c r="H49" s="269">
        <v>60</v>
      </c>
      <c r="I49" s="269">
        <v>382</v>
      </c>
      <c r="J49" s="269">
        <v>2387</v>
      </c>
      <c r="K49" s="269">
        <v>295</v>
      </c>
      <c r="L49" s="269">
        <v>155</v>
      </c>
      <c r="M49" s="269">
        <v>1694</v>
      </c>
      <c r="N49" s="269">
        <v>251</v>
      </c>
      <c r="O49" s="269">
        <v>93</v>
      </c>
      <c r="P49" s="269">
        <v>478</v>
      </c>
      <c r="Q49" s="269">
        <v>1620</v>
      </c>
      <c r="R49" s="269">
        <v>1070</v>
      </c>
      <c r="S49" s="269">
        <v>49</v>
      </c>
      <c r="T49" s="269">
        <v>6</v>
      </c>
      <c r="U49" s="269">
        <v>31</v>
      </c>
      <c r="V49" s="269">
        <v>6</v>
      </c>
      <c r="W49" s="269">
        <v>90</v>
      </c>
      <c r="X49" s="269">
        <v>115</v>
      </c>
      <c r="Y49" s="269">
        <v>1971</v>
      </c>
      <c r="Z49" s="269">
        <v>1494</v>
      </c>
      <c r="AA49" s="269">
        <v>156</v>
      </c>
      <c r="AB49" s="269">
        <v>37</v>
      </c>
      <c r="AC49" s="269">
        <v>902</v>
      </c>
      <c r="AD49" s="269">
        <v>218</v>
      </c>
      <c r="AE49" s="269">
        <v>2258</v>
      </c>
      <c r="AF49" s="269">
        <v>1517</v>
      </c>
      <c r="AG49" s="269">
        <v>50</v>
      </c>
      <c r="AH49" s="269">
        <v>22</v>
      </c>
      <c r="AI49" s="269">
        <v>277</v>
      </c>
      <c r="AJ49" s="269">
        <v>372</v>
      </c>
      <c r="AK49" s="269">
        <v>58</v>
      </c>
      <c r="AL49" s="269">
        <v>4232</v>
      </c>
      <c r="AM49" s="269">
        <v>905</v>
      </c>
      <c r="AN49" s="269">
        <v>0</v>
      </c>
      <c r="AO49" s="269">
        <v>29</v>
      </c>
      <c r="AP49" s="270">
        <v>26785</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-18</v>
      </c>
      <c r="D50" s="269">
        <v>0</v>
      </c>
      <c r="E50" s="269">
        <v>0</v>
      </c>
      <c r="F50" s="269">
        <v>0</v>
      </c>
      <c r="G50" s="269">
        <v>-112</v>
      </c>
      <c r="H50" s="269">
        <v>0</v>
      </c>
      <c r="I50" s="269">
        <v>0</v>
      </c>
      <c r="J50" s="269">
        <v>0</v>
      </c>
      <c r="K50" s="269">
        <v>-5</v>
      </c>
      <c r="L50" s="269">
        <v>0</v>
      </c>
      <c r="M50" s="269">
        <v>0</v>
      </c>
      <c r="N50" s="269">
        <v>0</v>
      </c>
      <c r="O50" s="269">
        <v>0</v>
      </c>
      <c r="P50" s="269">
        <v>0</v>
      </c>
      <c r="Q50" s="269">
        <v>-1</v>
      </c>
      <c r="R50" s="269">
        <v>0</v>
      </c>
      <c r="S50" s="269">
        <v>0</v>
      </c>
      <c r="T50" s="269">
        <v>0</v>
      </c>
      <c r="U50" s="269">
        <v>0</v>
      </c>
      <c r="V50" s="269">
        <v>0</v>
      </c>
      <c r="W50" s="269">
        <v>0</v>
      </c>
      <c r="X50" s="269">
        <v>0</v>
      </c>
      <c r="Y50" s="269">
        <v>-227</v>
      </c>
      <c r="Z50" s="269">
        <v>-1</v>
      </c>
      <c r="AA50" s="269">
        <v>-166</v>
      </c>
      <c r="AB50" s="269">
        <v>0</v>
      </c>
      <c r="AC50" s="269">
        <v>-10</v>
      </c>
      <c r="AD50" s="269">
        <v>-159</v>
      </c>
      <c r="AE50" s="269">
        <v>-4</v>
      </c>
      <c r="AF50" s="269">
        <v>-55</v>
      </c>
      <c r="AG50" s="269">
        <v>0</v>
      </c>
      <c r="AH50" s="269">
        <v>0</v>
      </c>
      <c r="AI50" s="269">
        <v>-53</v>
      </c>
      <c r="AJ50" s="269">
        <v>-329</v>
      </c>
      <c r="AK50" s="269">
        <v>-30</v>
      </c>
      <c r="AL50" s="269">
        <v>-4</v>
      </c>
      <c r="AM50" s="269">
        <v>0</v>
      </c>
      <c r="AN50" s="269">
        <v>0</v>
      </c>
      <c r="AO50" s="269">
        <v>-8</v>
      </c>
      <c r="AP50" s="270">
        <v>-1182</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115</v>
      </c>
      <c r="D51" s="290">
        <v>13</v>
      </c>
      <c r="E51" s="290">
        <v>239</v>
      </c>
      <c r="F51" s="290">
        <v>393</v>
      </c>
      <c r="G51" s="290">
        <v>13618</v>
      </c>
      <c r="H51" s="290">
        <v>534</v>
      </c>
      <c r="I51" s="290">
        <v>5101</v>
      </c>
      <c r="J51" s="290">
        <v>38624</v>
      </c>
      <c r="K51" s="290">
        <v>647</v>
      </c>
      <c r="L51" s="290">
        <v>1505</v>
      </c>
      <c r="M51" s="290">
        <v>26103</v>
      </c>
      <c r="N51" s="290">
        <v>3563</v>
      </c>
      <c r="O51" s="290">
        <v>2915</v>
      </c>
      <c r="P51" s="290">
        <v>7627</v>
      </c>
      <c r="Q51" s="290">
        <v>106847</v>
      </c>
      <c r="R51" s="290">
        <v>49658</v>
      </c>
      <c r="S51" s="290">
        <v>1264</v>
      </c>
      <c r="T51" s="290">
        <v>304</v>
      </c>
      <c r="U51" s="290">
        <v>2781</v>
      </c>
      <c r="V51" s="290">
        <v>178</v>
      </c>
      <c r="W51" s="290">
        <v>2506</v>
      </c>
      <c r="X51" s="290">
        <v>1725</v>
      </c>
      <c r="Y51" s="290">
        <v>24705</v>
      </c>
      <c r="Z51" s="290">
        <v>17292</v>
      </c>
      <c r="AA51" s="290">
        <v>1700</v>
      </c>
      <c r="AB51" s="290">
        <v>1295</v>
      </c>
      <c r="AC51" s="290">
        <v>14999</v>
      </c>
      <c r="AD51" s="290">
        <v>7121</v>
      </c>
      <c r="AE51" s="290">
        <v>36765</v>
      </c>
      <c r="AF51" s="290">
        <v>13699</v>
      </c>
      <c r="AG51" s="290">
        <v>977</v>
      </c>
      <c r="AH51" s="290">
        <v>9771</v>
      </c>
      <c r="AI51" s="290">
        <v>17620</v>
      </c>
      <c r="AJ51" s="290">
        <v>14059</v>
      </c>
      <c r="AK51" s="290">
        <v>1002</v>
      </c>
      <c r="AL51" s="290">
        <v>48616</v>
      </c>
      <c r="AM51" s="290">
        <v>9362</v>
      </c>
      <c r="AN51" s="290">
        <v>0</v>
      </c>
      <c r="AO51" s="290">
        <v>715</v>
      </c>
      <c r="AP51" s="291">
        <v>485958</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248</v>
      </c>
      <c r="D52" s="306">
        <v>16</v>
      </c>
      <c r="E52" s="306">
        <v>436</v>
      </c>
      <c r="F52" s="306">
        <v>617</v>
      </c>
      <c r="G52" s="306">
        <v>35999</v>
      </c>
      <c r="H52" s="306">
        <v>1351</v>
      </c>
      <c r="I52" s="306">
        <v>15916</v>
      </c>
      <c r="J52" s="306">
        <v>122000</v>
      </c>
      <c r="K52" s="306">
        <v>2167</v>
      </c>
      <c r="L52" s="306">
        <v>4291</v>
      </c>
      <c r="M52" s="306">
        <v>54761</v>
      </c>
      <c r="N52" s="306">
        <v>14266</v>
      </c>
      <c r="O52" s="306">
        <v>12719</v>
      </c>
      <c r="P52" s="306">
        <v>17310</v>
      </c>
      <c r="Q52" s="306">
        <v>249327</v>
      </c>
      <c r="R52" s="306">
        <v>109539</v>
      </c>
      <c r="S52" s="306">
        <v>3099</v>
      </c>
      <c r="T52" s="306">
        <v>844</v>
      </c>
      <c r="U52" s="306">
        <v>7953</v>
      </c>
      <c r="V52" s="306">
        <v>531</v>
      </c>
      <c r="W52" s="306">
        <v>11359</v>
      </c>
      <c r="X52" s="306">
        <v>3539</v>
      </c>
      <c r="Y52" s="306">
        <v>53491</v>
      </c>
      <c r="Z52" s="306">
        <v>48949</v>
      </c>
      <c r="AA52" s="306">
        <v>3423</v>
      </c>
      <c r="AB52" s="306">
        <v>1924</v>
      </c>
      <c r="AC52" s="306">
        <v>20742</v>
      </c>
      <c r="AD52" s="306">
        <v>10550</v>
      </c>
      <c r="AE52" s="306">
        <v>43108</v>
      </c>
      <c r="AF52" s="306">
        <v>19083</v>
      </c>
      <c r="AG52" s="306">
        <v>1859</v>
      </c>
      <c r="AH52" s="306">
        <v>13723</v>
      </c>
      <c r="AI52" s="306">
        <v>23543</v>
      </c>
      <c r="AJ52" s="306">
        <v>24973</v>
      </c>
      <c r="AK52" s="306">
        <v>1684</v>
      </c>
      <c r="AL52" s="306">
        <v>69546</v>
      </c>
      <c r="AM52" s="306">
        <v>19031</v>
      </c>
      <c r="AN52" s="306">
        <v>1751</v>
      </c>
      <c r="AO52" s="306">
        <v>2257</v>
      </c>
      <c r="AP52" s="307">
        <v>1027925</v>
      </c>
      <c r="AQ52" s="269"/>
      <c r="AR52" s="269"/>
      <c r="AS52" s="269"/>
      <c r="AT52" s="269"/>
      <c r="AU52" s="269"/>
      <c r="AV52" s="269"/>
      <c r="AW52" s="269"/>
      <c r="AX52" s="269"/>
      <c r="AY52" s="269"/>
      <c r="AZ52" s="269"/>
      <c r="BA52" s="269"/>
      <c r="BB52" s="269"/>
      <c r="BC52" s="269"/>
      <c r="BD52" s="269"/>
      <c r="BE52" s="271"/>
    </row>
    <row r="53" spans="1:57" x14ac:dyDescent="0.2">
      <c r="A53" s="56" t="s">
        <v>486</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612</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442">
        <v>0.14112903225806453</v>
      </c>
      <c r="D5" s="442">
        <v>0</v>
      </c>
      <c r="E5" s="442">
        <v>0</v>
      </c>
      <c r="F5" s="442">
        <v>0</v>
      </c>
      <c r="G5" s="442">
        <v>0.16561571154754298</v>
      </c>
      <c r="H5" s="442">
        <v>8.142116950407105E-3</v>
      </c>
      <c r="I5" s="442">
        <v>4.3980899723548633E-4</v>
      </c>
      <c r="J5" s="442">
        <v>1.3032786885245902E-3</v>
      </c>
      <c r="K5" s="442">
        <v>0</v>
      </c>
      <c r="L5" s="442">
        <v>5.1270100209741317E-3</v>
      </c>
      <c r="M5" s="442">
        <v>1.6435054144372819E-4</v>
      </c>
      <c r="N5" s="442">
        <v>0</v>
      </c>
      <c r="O5" s="442">
        <v>0</v>
      </c>
      <c r="P5" s="442">
        <v>0</v>
      </c>
      <c r="Q5" s="442">
        <v>0</v>
      </c>
      <c r="R5" s="442">
        <v>0</v>
      </c>
      <c r="S5" s="442">
        <v>0</v>
      </c>
      <c r="T5" s="442">
        <v>0</v>
      </c>
      <c r="U5" s="442">
        <v>0</v>
      </c>
      <c r="V5" s="442">
        <v>0</v>
      </c>
      <c r="W5" s="442">
        <v>0</v>
      </c>
      <c r="X5" s="442">
        <v>8.4769708957332577E-4</v>
      </c>
      <c r="Y5" s="442">
        <v>1.0655998205305565E-3</v>
      </c>
      <c r="Z5" s="442">
        <v>0</v>
      </c>
      <c r="AA5" s="442">
        <v>0</v>
      </c>
      <c r="AB5" s="442">
        <v>0</v>
      </c>
      <c r="AC5" s="442">
        <v>9.6422717192170472E-5</v>
      </c>
      <c r="AD5" s="442">
        <v>0</v>
      </c>
      <c r="AE5" s="442">
        <v>0</v>
      </c>
      <c r="AF5" s="442">
        <v>5.2402662055232405E-5</v>
      </c>
      <c r="AG5" s="442">
        <v>0</v>
      </c>
      <c r="AH5" s="442">
        <v>7.2870363623114473E-5</v>
      </c>
      <c r="AI5" s="442">
        <v>2.2936754024550821E-3</v>
      </c>
      <c r="AJ5" s="442">
        <v>1.7619028550834902E-3</v>
      </c>
      <c r="AK5" s="442">
        <v>1.7814726840855108E-3</v>
      </c>
      <c r="AL5" s="442">
        <v>0</v>
      </c>
      <c r="AM5" s="442">
        <v>2.2069255425358626E-2</v>
      </c>
      <c r="AN5" s="442">
        <v>0</v>
      </c>
      <c r="AO5" s="442">
        <v>0</v>
      </c>
      <c r="AP5" s="443">
        <v>6.605540287472335E-3</v>
      </c>
      <c r="AQ5" s="442">
        <v>3.2813781788351109E-3</v>
      </c>
      <c r="AR5" s="442">
        <v>1.0105366169207868E-2</v>
      </c>
      <c r="AS5" s="442">
        <v>0</v>
      </c>
      <c r="AT5" s="442">
        <v>0</v>
      </c>
      <c r="AU5" s="442">
        <v>2.6450028339316078E-3</v>
      </c>
      <c r="AV5" s="442">
        <v>0</v>
      </c>
      <c r="AW5" s="443">
        <v>6.2015927099644879E-3</v>
      </c>
      <c r="AX5" s="442">
        <v>9.8232471177457179E-3</v>
      </c>
      <c r="AY5" s="443">
        <v>1.8998598488003846E-4</v>
      </c>
      <c r="AZ5" s="443">
        <v>2.4180894058435168E-3</v>
      </c>
      <c r="BA5" s="442">
        <v>5.7789707799677887E-3</v>
      </c>
      <c r="BB5" s="443">
        <v>1.5235484674806878E-2</v>
      </c>
      <c r="BC5" s="442">
        <v>-1.3481099259796568E-2</v>
      </c>
      <c r="BD5" s="443">
        <v>2.4126273804022668E-4</v>
      </c>
    </row>
    <row r="6" spans="1:56" x14ac:dyDescent="0.2">
      <c r="A6" s="267" t="s">
        <v>445</v>
      </c>
      <c r="B6" s="272" t="s">
        <v>446</v>
      </c>
      <c r="C6" s="442">
        <v>0</v>
      </c>
      <c r="D6" s="442">
        <v>0.1875</v>
      </c>
      <c r="E6" s="442">
        <v>0</v>
      </c>
      <c r="F6" s="442">
        <v>0</v>
      </c>
      <c r="G6" s="442">
        <v>3.333425928498014E-4</v>
      </c>
      <c r="H6" s="442">
        <v>0</v>
      </c>
      <c r="I6" s="442">
        <v>1.2880120633324957E-2</v>
      </c>
      <c r="J6" s="442">
        <v>2.1311475409836067E-4</v>
      </c>
      <c r="K6" s="442">
        <v>0</v>
      </c>
      <c r="L6" s="442">
        <v>0</v>
      </c>
      <c r="M6" s="442">
        <v>0</v>
      </c>
      <c r="N6" s="442">
        <v>0</v>
      </c>
      <c r="O6" s="442">
        <v>0</v>
      </c>
      <c r="P6" s="442">
        <v>0</v>
      </c>
      <c r="Q6" s="442">
        <v>0</v>
      </c>
      <c r="R6" s="442">
        <v>0</v>
      </c>
      <c r="S6" s="442">
        <v>0</v>
      </c>
      <c r="T6" s="442">
        <v>0</v>
      </c>
      <c r="U6" s="442">
        <v>0</v>
      </c>
      <c r="V6" s="442">
        <v>0</v>
      </c>
      <c r="W6" s="442">
        <v>0</v>
      </c>
      <c r="X6" s="442">
        <v>0</v>
      </c>
      <c r="Y6" s="442">
        <v>3.738946738703707E-5</v>
      </c>
      <c r="Z6" s="442">
        <v>0</v>
      </c>
      <c r="AA6" s="442">
        <v>0</v>
      </c>
      <c r="AB6" s="442">
        <v>0</v>
      </c>
      <c r="AC6" s="442">
        <v>0</v>
      </c>
      <c r="AD6" s="442">
        <v>0</v>
      </c>
      <c r="AE6" s="442">
        <v>0</v>
      </c>
      <c r="AF6" s="442">
        <v>0</v>
      </c>
      <c r="AG6" s="442">
        <v>0</v>
      </c>
      <c r="AH6" s="442">
        <v>0</v>
      </c>
      <c r="AI6" s="442">
        <v>4.2475470415834855E-5</v>
      </c>
      <c r="AJ6" s="442">
        <v>4.0043246706442956E-5</v>
      </c>
      <c r="AK6" s="442">
        <v>0</v>
      </c>
      <c r="AL6" s="442">
        <v>0</v>
      </c>
      <c r="AM6" s="442">
        <v>1.3661920025222006E-3</v>
      </c>
      <c r="AN6" s="442">
        <v>0</v>
      </c>
      <c r="AO6" s="442">
        <v>0</v>
      </c>
      <c r="AP6" s="443">
        <v>2.6850207943186516E-4</v>
      </c>
      <c r="AQ6" s="442">
        <v>2.0508613617719443E-4</v>
      </c>
      <c r="AR6" s="442">
        <v>5.3491679763143819E-4</v>
      </c>
      <c r="AS6" s="442">
        <v>0</v>
      </c>
      <c r="AT6" s="442">
        <v>0</v>
      </c>
      <c r="AU6" s="442">
        <v>0</v>
      </c>
      <c r="AV6" s="442">
        <v>6.8744271310724103E-4</v>
      </c>
      <c r="AW6" s="443">
        <v>3.4246490355146033E-4</v>
      </c>
      <c r="AX6" s="442">
        <v>4.3781077691320137E-4</v>
      </c>
      <c r="AY6" s="443">
        <v>1.4614306529233728E-6</v>
      </c>
      <c r="AZ6" s="443">
        <v>1.2784877421538564E-4</v>
      </c>
      <c r="BA6" s="442">
        <v>2.5462075312523969E-4</v>
      </c>
      <c r="BB6" s="443">
        <v>6.6284575130824816E-4</v>
      </c>
      <c r="BC6" s="442">
        <v>-5.3578199442786724E-4</v>
      </c>
      <c r="BD6" s="443">
        <v>1.5565337938079139E-5</v>
      </c>
    </row>
    <row r="7" spans="1:56" x14ac:dyDescent="0.2">
      <c r="A7" s="267" t="s">
        <v>447</v>
      </c>
      <c r="B7" s="272" t="s">
        <v>250</v>
      </c>
      <c r="C7" s="442">
        <v>0</v>
      </c>
      <c r="D7" s="442">
        <v>0</v>
      </c>
      <c r="E7" s="442">
        <v>4.3577981651376149E-2</v>
      </c>
      <c r="F7" s="442">
        <v>0</v>
      </c>
      <c r="G7" s="442">
        <v>2.6445179032750909E-2</v>
      </c>
      <c r="H7" s="442">
        <v>0</v>
      </c>
      <c r="I7" s="442">
        <v>0</v>
      </c>
      <c r="J7" s="442">
        <v>4.0983606557377049E-5</v>
      </c>
      <c r="K7" s="442">
        <v>0</v>
      </c>
      <c r="L7" s="442">
        <v>0</v>
      </c>
      <c r="M7" s="442">
        <v>0</v>
      </c>
      <c r="N7" s="442">
        <v>0</v>
      </c>
      <c r="O7" s="442">
        <v>0</v>
      </c>
      <c r="P7" s="442">
        <v>0</v>
      </c>
      <c r="Q7" s="442">
        <v>0</v>
      </c>
      <c r="R7" s="442">
        <v>0</v>
      </c>
      <c r="S7" s="442">
        <v>0</v>
      </c>
      <c r="T7" s="442">
        <v>0</v>
      </c>
      <c r="U7" s="442">
        <v>0</v>
      </c>
      <c r="V7" s="442">
        <v>0</v>
      </c>
      <c r="W7" s="442">
        <v>0</v>
      </c>
      <c r="X7" s="442">
        <v>3.1082226617688614E-3</v>
      </c>
      <c r="Y7" s="442">
        <v>0</v>
      </c>
      <c r="Z7" s="442">
        <v>0</v>
      </c>
      <c r="AA7" s="442">
        <v>0</v>
      </c>
      <c r="AB7" s="442">
        <v>0</v>
      </c>
      <c r="AC7" s="442">
        <v>0</v>
      </c>
      <c r="AD7" s="442">
        <v>0</v>
      </c>
      <c r="AE7" s="442">
        <v>0</v>
      </c>
      <c r="AF7" s="442">
        <v>0</v>
      </c>
      <c r="AG7" s="442">
        <v>0</v>
      </c>
      <c r="AH7" s="442">
        <v>0</v>
      </c>
      <c r="AI7" s="442">
        <v>4.2475470415834855E-5</v>
      </c>
      <c r="AJ7" s="442">
        <v>4.004324670644296E-4</v>
      </c>
      <c r="AK7" s="442">
        <v>0</v>
      </c>
      <c r="AL7" s="442">
        <v>0</v>
      </c>
      <c r="AM7" s="442">
        <v>4.7816720088277023E-3</v>
      </c>
      <c r="AN7" s="442">
        <v>0</v>
      </c>
      <c r="AO7" s="442">
        <v>0</v>
      </c>
      <c r="AP7" s="443">
        <v>1.0594158134105114E-3</v>
      </c>
      <c r="AQ7" s="442">
        <v>1.0254306808859721E-3</v>
      </c>
      <c r="AR7" s="442">
        <v>1.0159272513155222E-3</v>
      </c>
      <c r="AS7" s="442">
        <v>0</v>
      </c>
      <c r="AT7" s="442">
        <v>0</v>
      </c>
      <c r="AU7" s="442">
        <v>0</v>
      </c>
      <c r="AV7" s="442">
        <v>3.4372135655362052E-4</v>
      </c>
      <c r="AW7" s="443">
        <v>6.5266862053647867E-4</v>
      </c>
      <c r="AX7" s="442">
        <v>1.4297588656682326E-3</v>
      </c>
      <c r="AY7" s="443">
        <v>1.1983731353971657E-4</v>
      </c>
      <c r="AZ7" s="443">
        <v>3.1732249715329529E-4</v>
      </c>
      <c r="BA7" s="442">
        <v>8.7982207224480405E-4</v>
      </c>
      <c r="BB7" s="443">
        <v>1.6579450120441897E-3</v>
      </c>
      <c r="BC7" s="442">
        <v>-1.3456370860053743E-3</v>
      </c>
      <c r="BD7" s="443">
        <v>4.2415545881265655E-4</v>
      </c>
    </row>
    <row r="8" spans="1:56" x14ac:dyDescent="0.2">
      <c r="A8" s="267" t="s">
        <v>448</v>
      </c>
      <c r="B8" s="272" t="s">
        <v>27</v>
      </c>
      <c r="C8" s="442">
        <v>0</v>
      </c>
      <c r="D8" s="442">
        <v>0</v>
      </c>
      <c r="E8" s="442">
        <v>0</v>
      </c>
      <c r="F8" s="442">
        <v>1.6207455429497568E-3</v>
      </c>
      <c r="G8" s="442">
        <v>2.7778549404150113E-4</v>
      </c>
      <c r="H8" s="442">
        <v>7.4019245003700959E-4</v>
      </c>
      <c r="I8" s="442">
        <v>6.5343051017843681E-3</v>
      </c>
      <c r="J8" s="442">
        <v>5.3442622950819673E-3</v>
      </c>
      <c r="K8" s="442">
        <v>0.5879095523765574</v>
      </c>
      <c r="L8" s="442">
        <v>0</v>
      </c>
      <c r="M8" s="442">
        <v>6.8716787494749909E-2</v>
      </c>
      <c r="N8" s="442">
        <v>5.1521099116781155E-2</v>
      </c>
      <c r="O8" s="442">
        <v>0.14851796524884031</v>
      </c>
      <c r="P8" s="442">
        <v>2.8885037550548814E-4</v>
      </c>
      <c r="Q8" s="442">
        <v>6.417275305121387E-5</v>
      </c>
      <c r="R8" s="442">
        <v>6.3904180246304973E-5</v>
      </c>
      <c r="S8" s="442">
        <v>0</v>
      </c>
      <c r="T8" s="442">
        <v>0</v>
      </c>
      <c r="U8" s="442">
        <v>0</v>
      </c>
      <c r="V8" s="442">
        <v>0</v>
      </c>
      <c r="W8" s="442">
        <v>8.8035918654811164E-5</v>
      </c>
      <c r="X8" s="442">
        <v>2.8256569652444194E-4</v>
      </c>
      <c r="Y8" s="442">
        <v>6.6553251948925987E-3</v>
      </c>
      <c r="Z8" s="442">
        <v>0.30039428793233774</v>
      </c>
      <c r="AA8" s="442">
        <v>0</v>
      </c>
      <c r="AB8" s="442">
        <v>0</v>
      </c>
      <c r="AC8" s="442">
        <v>0</v>
      </c>
      <c r="AD8" s="442">
        <v>0</v>
      </c>
      <c r="AE8" s="442">
        <v>0</v>
      </c>
      <c r="AF8" s="442">
        <v>0</v>
      </c>
      <c r="AG8" s="442">
        <v>0</v>
      </c>
      <c r="AH8" s="442">
        <v>0</v>
      </c>
      <c r="AI8" s="442">
        <v>4.2475470415834855E-5</v>
      </c>
      <c r="AJ8" s="442">
        <v>0</v>
      </c>
      <c r="AK8" s="442">
        <v>0</v>
      </c>
      <c r="AL8" s="442">
        <v>0</v>
      </c>
      <c r="AM8" s="442">
        <v>0</v>
      </c>
      <c r="AN8" s="442">
        <v>0</v>
      </c>
      <c r="AO8" s="442">
        <v>4.4306601683650863E-4</v>
      </c>
      <c r="AP8" s="443">
        <v>2.2882019602597465E-2</v>
      </c>
      <c r="AQ8" s="442">
        <v>-3.4181022696199071E-4</v>
      </c>
      <c r="AR8" s="442">
        <v>-1.6586567368416687E-5</v>
      </c>
      <c r="AS8" s="442">
        <v>0</v>
      </c>
      <c r="AT8" s="442">
        <v>0</v>
      </c>
      <c r="AU8" s="442">
        <v>0</v>
      </c>
      <c r="AV8" s="442">
        <v>-2.4060494958753438E-3</v>
      </c>
      <c r="AW8" s="443">
        <v>-7.4448892076404421E-5</v>
      </c>
      <c r="AX8" s="442">
        <v>2.484206029098554E-2</v>
      </c>
      <c r="AY8" s="443">
        <v>2.8644040797298108E-4</v>
      </c>
      <c r="AZ8" s="443">
        <v>1.5268270877520873E-4</v>
      </c>
      <c r="BA8" s="442">
        <v>1.4533016335608559E-2</v>
      </c>
      <c r="BB8" s="443">
        <v>3.8325442312484428E-2</v>
      </c>
      <c r="BC8" s="442">
        <v>-4.7198272309137965E-2</v>
      </c>
      <c r="BD8" s="443">
        <v>6.0023834423717686E-4</v>
      </c>
    </row>
    <row r="9" spans="1:56" x14ac:dyDescent="0.2">
      <c r="A9" s="267" t="s">
        <v>449</v>
      </c>
      <c r="B9" s="272" t="s">
        <v>191</v>
      </c>
      <c r="C9" s="442">
        <v>0.13306451612903225</v>
      </c>
      <c r="D9" s="442">
        <v>0</v>
      </c>
      <c r="E9" s="442">
        <v>0.10321100917431193</v>
      </c>
      <c r="F9" s="442">
        <v>0</v>
      </c>
      <c r="G9" s="442">
        <v>0.18492180338342731</v>
      </c>
      <c r="H9" s="442">
        <v>2.9607698001480384E-3</v>
      </c>
      <c r="I9" s="442">
        <v>2.1990449861774316E-3</v>
      </c>
      <c r="J9" s="442">
        <v>7.4426229508196724E-3</v>
      </c>
      <c r="K9" s="442">
        <v>0</v>
      </c>
      <c r="L9" s="442">
        <v>0</v>
      </c>
      <c r="M9" s="442">
        <v>5.1131279560271E-4</v>
      </c>
      <c r="N9" s="442">
        <v>0</v>
      </c>
      <c r="O9" s="442">
        <v>0</v>
      </c>
      <c r="P9" s="442">
        <v>0</v>
      </c>
      <c r="Q9" s="442">
        <v>0</v>
      </c>
      <c r="R9" s="442">
        <v>0</v>
      </c>
      <c r="S9" s="442">
        <v>0</v>
      </c>
      <c r="T9" s="442">
        <v>0</v>
      </c>
      <c r="U9" s="442">
        <v>0</v>
      </c>
      <c r="V9" s="442">
        <v>0</v>
      </c>
      <c r="W9" s="442">
        <v>0</v>
      </c>
      <c r="X9" s="442">
        <v>8.4769708957332577E-4</v>
      </c>
      <c r="Y9" s="442">
        <v>1.8694733693518535E-5</v>
      </c>
      <c r="Z9" s="442">
        <v>0</v>
      </c>
      <c r="AA9" s="442">
        <v>0</v>
      </c>
      <c r="AB9" s="442">
        <v>0</v>
      </c>
      <c r="AC9" s="442">
        <v>1.446340757882557E-4</v>
      </c>
      <c r="AD9" s="442">
        <v>0</v>
      </c>
      <c r="AE9" s="442">
        <v>0</v>
      </c>
      <c r="AF9" s="442">
        <v>2.0961064822092962E-4</v>
      </c>
      <c r="AG9" s="442">
        <v>0</v>
      </c>
      <c r="AH9" s="442">
        <v>2.9148145449245789E-4</v>
      </c>
      <c r="AI9" s="442">
        <v>6.4562715032068984E-3</v>
      </c>
      <c r="AJ9" s="442">
        <v>6.4469627197373163E-3</v>
      </c>
      <c r="AK9" s="442">
        <v>1.7814726840855108E-3</v>
      </c>
      <c r="AL9" s="442">
        <v>1.4378972191067782E-5</v>
      </c>
      <c r="AM9" s="442">
        <v>0.17529294309284851</v>
      </c>
      <c r="AN9" s="442">
        <v>0</v>
      </c>
      <c r="AO9" s="442">
        <v>2.658396101019052E-3</v>
      </c>
      <c r="AP9" s="443">
        <v>1.1074737942943308E-2</v>
      </c>
      <c r="AQ9" s="442">
        <v>5.9680065627563575E-2</v>
      </c>
      <c r="AR9" s="442">
        <v>8.227352078918887E-2</v>
      </c>
      <c r="AS9" s="442">
        <v>0</v>
      </c>
      <c r="AT9" s="442">
        <v>0</v>
      </c>
      <c r="AU9" s="442">
        <v>0</v>
      </c>
      <c r="AV9" s="442">
        <v>-1.8675527039413383E-2</v>
      </c>
      <c r="AW9" s="443">
        <v>5.0999972702072904E-2</v>
      </c>
      <c r="AX9" s="442">
        <v>3.3771708117688613E-2</v>
      </c>
      <c r="AY9" s="443">
        <v>4.7329893125576353E-2</v>
      </c>
      <c r="AZ9" s="443">
        <v>4.869014791827244E-2</v>
      </c>
      <c r="BA9" s="442">
        <v>3.9463762558478409E-2</v>
      </c>
      <c r="BB9" s="443">
        <v>4.705041947005565E-2</v>
      </c>
      <c r="BC9" s="442">
        <v>5.0724129972469049E-2</v>
      </c>
      <c r="BD9" s="443">
        <v>3.5021037527056938E-2</v>
      </c>
    </row>
    <row r="10" spans="1:56" x14ac:dyDescent="0.2">
      <c r="A10" s="281" t="s">
        <v>450</v>
      </c>
      <c r="B10" s="283" t="s">
        <v>28</v>
      </c>
      <c r="C10" s="442">
        <v>4.0322580645161289E-3</v>
      </c>
      <c r="D10" s="442">
        <v>0</v>
      </c>
      <c r="E10" s="442">
        <v>2.2935779816513763E-2</v>
      </c>
      <c r="F10" s="442">
        <v>4.8622366288492711E-3</v>
      </c>
      <c r="G10" s="442">
        <v>1.0000277785494041E-3</v>
      </c>
      <c r="H10" s="442">
        <v>0.2457438934122872</v>
      </c>
      <c r="I10" s="442">
        <v>6.6599648152802209E-3</v>
      </c>
      <c r="J10" s="442">
        <v>1.0081967213114754E-3</v>
      </c>
      <c r="K10" s="442">
        <v>0</v>
      </c>
      <c r="L10" s="442">
        <v>3.0295968305756233E-3</v>
      </c>
      <c r="M10" s="442">
        <v>3.3600555139606655E-3</v>
      </c>
      <c r="N10" s="442">
        <v>3.5048366746109633E-4</v>
      </c>
      <c r="O10" s="442">
        <v>8.648478653982231E-4</v>
      </c>
      <c r="P10" s="442">
        <v>1.270941652224148E-3</v>
      </c>
      <c r="Q10" s="442">
        <v>1.1270339754619436E-3</v>
      </c>
      <c r="R10" s="442">
        <v>1.3785044595988644E-3</v>
      </c>
      <c r="S10" s="442">
        <v>1.2907389480477573E-3</v>
      </c>
      <c r="T10" s="442">
        <v>3.5545023696682463E-3</v>
      </c>
      <c r="U10" s="442">
        <v>2.6405130139569972E-3</v>
      </c>
      <c r="V10" s="442">
        <v>3.766478342749529E-3</v>
      </c>
      <c r="W10" s="442">
        <v>1.7607183730962233E-3</v>
      </c>
      <c r="X10" s="442">
        <v>2.5430912687199772E-3</v>
      </c>
      <c r="Y10" s="442">
        <v>3.3276625974462994E-3</v>
      </c>
      <c r="Z10" s="442">
        <v>8.1717706183987416E-5</v>
      </c>
      <c r="AA10" s="442">
        <v>8.7642418930762491E-4</v>
      </c>
      <c r="AB10" s="442">
        <v>2.0790020790020791E-3</v>
      </c>
      <c r="AC10" s="442">
        <v>4.4836563494359272E-3</v>
      </c>
      <c r="AD10" s="442">
        <v>1.7061611374407583E-3</v>
      </c>
      <c r="AE10" s="442">
        <v>2.3197550338684236E-5</v>
      </c>
      <c r="AF10" s="442">
        <v>1.5196771996017397E-3</v>
      </c>
      <c r="AG10" s="442">
        <v>1.6137708445400753E-3</v>
      </c>
      <c r="AH10" s="442">
        <v>3.3520367266632661E-3</v>
      </c>
      <c r="AI10" s="442">
        <v>4.6723017457418341E-4</v>
      </c>
      <c r="AJ10" s="442">
        <v>2.7629840227445641E-3</v>
      </c>
      <c r="AK10" s="442">
        <v>2.6722090261282659E-2</v>
      </c>
      <c r="AL10" s="442">
        <v>2.171224800851235E-3</v>
      </c>
      <c r="AM10" s="442">
        <v>2.5747464662918395E-3</v>
      </c>
      <c r="AN10" s="442">
        <v>1.5419760137064534E-2</v>
      </c>
      <c r="AO10" s="442">
        <v>5.316792202038104E-3</v>
      </c>
      <c r="AP10" s="443">
        <v>2.0234939319502881E-3</v>
      </c>
      <c r="AQ10" s="442">
        <v>7.3147388569866009E-3</v>
      </c>
      <c r="AR10" s="442">
        <v>1.2974842323943954E-2</v>
      </c>
      <c r="AS10" s="442">
        <v>0</v>
      </c>
      <c r="AT10" s="442">
        <v>5.3951400578359016E-5</v>
      </c>
      <c r="AU10" s="442">
        <v>2.8339316077838654E-3</v>
      </c>
      <c r="AV10" s="442">
        <v>1.9019248395967001E-2</v>
      </c>
      <c r="AW10" s="443">
        <v>8.4921369561818637E-3</v>
      </c>
      <c r="AX10" s="442">
        <v>5.8184417743392123E-3</v>
      </c>
      <c r="AY10" s="443">
        <v>1.9743928120994768E-3</v>
      </c>
      <c r="AZ10" s="443">
        <v>4.3900877649642855E-3</v>
      </c>
      <c r="BA10" s="442">
        <v>4.2046169184753431E-3</v>
      </c>
      <c r="BB10" s="443">
        <v>9.1402940443558438E-3</v>
      </c>
      <c r="BC10" s="442">
        <v>-1.502250284376597E-3</v>
      </c>
      <c r="BD10" s="443">
        <v>1.3142982221465574E-3</v>
      </c>
    </row>
    <row r="11" spans="1:56" x14ac:dyDescent="0.2">
      <c r="A11" s="281" t="s">
        <v>451</v>
      </c>
      <c r="B11" s="283" t="s">
        <v>285</v>
      </c>
      <c r="C11" s="442">
        <v>2.4193548387096774E-2</v>
      </c>
      <c r="D11" s="442">
        <v>0</v>
      </c>
      <c r="E11" s="442">
        <v>4.5871559633027525E-3</v>
      </c>
      <c r="F11" s="442">
        <v>1.6207455429497568E-3</v>
      </c>
      <c r="G11" s="442">
        <v>1.8111614211505877E-2</v>
      </c>
      <c r="H11" s="442">
        <v>6.6617320503330867E-3</v>
      </c>
      <c r="I11" s="442">
        <v>0.34682080924855491</v>
      </c>
      <c r="J11" s="442">
        <v>1.4286885245901638E-2</v>
      </c>
      <c r="K11" s="442">
        <v>0</v>
      </c>
      <c r="L11" s="442">
        <v>7.2244232113726405E-3</v>
      </c>
      <c r="M11" s="442">
        <v>2.076295173572433E-2</v>
      </c>
      <c r="N11" s="442">
        <v>4.2058040095331557E-4</v>
      </c>
      <c r="O11" s="442">
        <v>2.3586759965406085E-3</v>
      </c>
      <c r="P11" s="442">
        <v>3.6395147313691509E-3</v>
      </c>
      <c r="Q11" s="442">
        <v>1.6684915793315606E-3</v>
      </c>
      <c r="R11" s="442">
        <v>1.1685335816467195E-3</v>
      </c>
      <c r="S11" s="442">
        <v>5.4856405292029687E-3</v>
      </c>
      <c r="T11" s="442">
        <v>7.1090047393364926E-3</v>
      </c>
      <c r="U11" s="442">
        <v>7.4185841820696595E-3</v>
      </c>
      <c r="V11" s="442">
        <v>7.5329566854990581E-3</v>
      </c>
      <c r="W11" s="442">
        <v>1.4085746984769786E-3</v>
      </c>
      <c r="X11" s="442">
        <v>0.11415654139587454</v>
      </c>
      <c r="Y11" s="442">
        <v>5.0045802097549122E-2</v>
      </c>
      <c r="Z11" s="442">
        <v>3.0439845553535314E-3</v>
      </c>
      <c r="AA11" s="442">
        <v>2.9214139643587498E-3</v>
      </c>
      <c r="AB11" s="442">
        <v>3.6382536382536385E-3</v>
      </c>
      <c r="AC11" s="442">
        <v>8.4851991129110023E-3</v>
      </c>
      <c r="AD11" s="442">
        <v>4.5497630331753558E-3</v>
      </c>
      <c r="AE11" s="442">
        <v>3.247657047415793E-4</v>
      </c>
      <c r="AF11" s="442">
        <v>5.7118901640203319E-3</v>
      </c>
      <c r="AG11" s="442">
        <v>3.6040882194728348E-2</v>
      </c>
      <c r="AH11" s="442">
        <v>1.3845369088391752E-3</v>
      </c>
      <c r="AI11" s="442">
        <v>6.5412224440385674E-3</v>
      </c>
      <c r="AJ11" s="442">
        <v>4.124454410763625E-3</v>
      </c>
      <c r="AK11" s="442">
        <v>1.9002375296912115E-2</v>
      </c>
      <c r="AL11" s="442">
        <v>4.6731659620970296E-3</v>
      </c>
      <c r="AM11" s="442">
        <v>6.2004098576007565E-3</v>
      </c>
      <c r="AN11" s="442">
        <v>0.78469446030839518</v>
      </c>
      <c r="AO11" s="442">
        <v>0.10456357997341603</v>
      </c>
      <c r="AP11" s="443">
        <v>1.5436923900089987E-2</v>
      </c>
      <c r="AQ11" s="442">
        <v>5.1271534044298609E-3</v>
      </c>
      <c r="AR11" s="442">
        <v>1.0573936697365637E-3</v>
      </c>
      <c r="AS11" s="442">
        <v>0</v>
      </c>
      <c r="AT11" s="442">
        <v>8.5243212913807239E-4</v>
      </c>
      <c r="AU11" s="442">
        <v>4.3453617986019275E-3</v>
      </c>
      <c r="AV11" s="442">
        <v>-2.2341888175985335E-2</v>
      </c>
      <c r="AW11" s="443">
        <v>5.881462474035949E-4</v>
      </c>
      <c r="AX11" s="442">
        <v>1.7031262227505093E-2</v>
      </c>
      <c r="AY11" s="443">
        <v>1.8551400708209296E-2</v>
      </c>
      <c r="AZ11" s="443">
        <v>1.1893615103447134E-2</v>
      </c>
      <c r="BA11" s="442">
        <v>1.7669453178924766E-2</v>
      </c>
      <c r="BB11" s="443">
        <v>2.1402109809784867E-2</v>
      </c>
      <c r="BC11" s="442">
        <v>9.8913598971298565E-5</v>
      </c>
      <c r="BD11" s="443">
        <v>1.5483619913904224E-2</v>
      </c>
    </row>
    <row r="12" spans="1:56" x14ac:dyDescent="0.2">
      <c r="A12" s="281" t="s">
        <v>452</v>
      </c>
      <c r="B12" s="283" t="s">
        <v>29</v>
      </c>
      <c r="C12" s="442">
        <v>6.8548387096774188E-2</v>
      </c>
      <c r="D12" s="442">
        <v>0</v>
      </c>
      <c r="E12" s="442">
        <v>1.1467889908256881E-2</v>
      </c>
      <c r="F12" s="442">
        <v>1.9448946515397084E-2</v>
      </c>
      <c r="G12" s="442">
        <v>1.0944748465235146E-2</v>
      </c>
      <c r="H12" s="442">
        <v>0.11398963730569948</v>
      </c>
      <c r="I12" s="442">
        <v>3.7697914048755971E-2</v>
      </c>
      <c r="J12" s="442">
        <v>0.36068852459016393</v>
      </c>
      <c r="K12" s="442">
        <v>1.8458698661744347E-3</v>
      </c>
      <c r="L12" s="442">
        <v>0.20810999766954089</v>
      </c>
      <c r="M12" s="442">
        <v>3.4933620642428005E-2</v>
      </c>
      <c r="N12" s="442">
        <v>3.7852236085798401E-3</v>
      </c>
      <c r="O12" s="442">
        <v>8.8057237204182716E-3</v>
      </c>
      <c r="P12" s="442">
        <v>9.1276718659734253E-3</v>
      </c>
      <c r="Q12" s="442">
        <v>4.5201682930448772E-3</v>
      </c>
      <c r="R12" s="442">
        <v>4.1355133787965926E-3</v>
      </c>
      <c r="S12" s="442">
        <v>1.7102291061632784E-2</v>
      </c>
      <c r="T12" s="442">
        <v>1.7772511848341232E-2</v>
      </c>
      <c r="U12" s="442">
        <v>1.3831258644536652E-2</v>
      </c>
      <c r="V12" s="442">
        <v>1.1299435028248588E-2</v>
      </c>
      <c r="W12" s="442">
        <v>1.0124130645303283E-2</v>
      </c>
      <c r="X12" s="442">
        <v>3.5603277762079687E-2</v>
      </c>
      <c r="Y12" s="442">
        <v>5.7392832439101902E-3</v>
      </c>
      <c r="Z12" s="442">
        <v>3.6772967782794337E-4</v>
      </c>
      <c r="AA12" s="442">
        <v>9.0563832895121238E-3</v>
      </c>
      <c r="AB12" s="442">
        <v>1.4553014553014554E-2</v>
      </c>
      <c r="AC12" s="442">
        <v>0</v>
      </c>
      <c r="AD12" s="442">
        <v>0</v>
      </c>
      <c r="AE12" s="442">
        <v>2.3197550338684236E-5</v>
      </c>
      <c r="AF12" s="442">
        <v>6.2883194466278891E-4</v>
      </c>
      <c r="AG12" s="442">
        <v>3.7654653039268424E-3</v>
      </c>
      <c r="AH12" s="442">
        <v>9.4731472710048821E-4</v>
      </c>
      <c r="AI12" s="442">
        <v>6.8385507369494117E-3</v>
      </c>
      <c r="AJ12" s="442">
        <v>0.17643054498858768</v>
      </c>
      <c r="AK12" s="442">
        <v>2.3752969121140144E-3</v>
      </c>
      <c r="AL12" s="442">
        <v>4.0836281022632506E-3</v>
      </c>
      <c r="AM12" s="442">
        <v>5.8851347800956333E-3</v>
      </c>
      <c r="AN12" s="442">
        <v>3.4266133637921185E-2</v>
      </c>
      <c r="AO12" s="442">
        <v>7.9751883030571551E-3</v>
      </c>
      <c r="AP12" s="443">
        <v>5.4271469221976308E-2</v>
      </c>
      <c r="AQ12" s="442">
        <v>1.1074651353568499E-2</v>
      </c>
      <c r="AR12" s="442">
        <v>7.5634747199980097E-3</v>
      </c>
      <c r="AS12" s="442">
        <v>0</v>
      </c>
      <c r="AT12" s="442">
        <v>0</v>
      </c>
      <c r="AU12" s="442">
        <v>0</v>
      </c>
      <c r="AV12" s="442">
        <v>0.64264436296975247</v>
      </c>
      <c r="AW12" s="443">
        <v>1.8847977844009718E-2</v>
      </c>
      <c r="AX12" s="442">
        <v>6.7027349425875668E-2</v>
      </c>
      <c r="AY12" s="443">
        <v>0.17829453965665149</v>
      </c>
      <c r="AZ12" s="443">
        <v>0.11919828701038059</v>
      </c>
      <c r="BA12" s="442">
        <v>0.11374001073701971</v>
      </c>
      <c r="BB12" s="443">
        <v>0.1052944596727303</v>
      </c>
      <c r="BC12" s="442">
        <v>0.13644512768097067</v>
      </c>
      <c r="BD12" s="443">
        <v>0.11868570177785344</v>
      </c>
    </row>
    <row r="13" spans="1:56" x14ac:dyDescent="0.2">
      <c r="A13" s="281" t="s">
        <v>453</v>
      </c>
      <c r="B13" s="283" t="s">
        <v>30</v>
      </c>
      <c r="C13" s="442">
        <v>8.0645161290322578E-3</v>
      </c>
      <c r="D13" s="442">
        <v>0</v>
      </c>
      <c r="E13" s="442">
        <v>5.2752293577981654E-2</v>
      </c>
      <c r="F13" s="442">
        <v>2.9173419773095625E-2</v>
      </c>
      <c r="G13" s="442">
        <v>4.0278896636017671E-3</v>
      </c>
      <c r="H13" s="442">
        <v>6.6617320503330867E-3</v>
      </c>
      <c r="I13" s="442">
        <v>4.7122392560944963E-3</v>
      </c>
      <c r="J13" s="442">
        <v>8.1303278688524591E-2</v>
      </c>
      <c r="K13" s="442">
        <v>6.1836640516843559E-2</v>
      </c>
      <c r="L13" s="442">
        <v>1.3982754602656724E-3</v>
      </c>
      <c r="M13" s="442">
        <v>2.2643852376691441E-2</v>
      </c>
      <c r="N13" s="442">
        <v>2.2921631851955698E-2</v>
      </c>
      <c r="O13" s="442">
        <v>2.7517886626307101E-3</v>
      </c>
      <c r="P13" s="442">
        <v>3.0618139803581744E-3</v>
      </c>
      <c r="Q13" s="442">
        <v>1.2714226698271748E-3</v>
      </c>
      <c r="R13" s="442">
        <v>1.0589835583673394E-3</v>
      </c>
      <c r="S13" s="442">
        <v>9.6805421103581804E-4</v>
      </c>
      <c r="T13" s="442">
        <v>1.1848341232227489E-3</v>
      </c>
      <c r="U13" s="442">
        <v>1.1316484345529989E-3</v>
      </c>
      <c r="V13" s="442">
        <v>0</v>
      </c>
      <c r="W13" s="442">
        <v>2.0248261290606567E-3</v>
      </c>
      <c r="X13" s="442">
        <v>1.9779598756710934E-3</v>
      </c>
      <c r="Y13" s="442">
        <v>1.2861976781140753E-2</v>
      </c>
      <c r="Z13" s="442">
        <v>5.6426076120043307E-2</v>
      </c>
      <c r="AA13" s="442">
        <v>1.1685655857434999E-2</v>
      </c>
      <c r="AB13" s="442">
        <v>1.1954261954261955E-2</v>
      </c>
      <c r="AC13" s="442">
        <v>1.6391861922668981E-3</v>
      </c>
      <c r="AD13" s="442">
        <v>3.7914691943127961E-4</v>
      </c>
      <c r="AE13" s="442">
        <v>3.4796325508026351E-4</v>
      </c>
      <c r="AF13" s="442">
        <v>4.6690771891212075E-2</v>
      </c>
      <c r="AG13" s="442">
        <v>1.0758472296933835E-3</v>
      </c>
      <c r="AH13" s="442">
        <v>1.0857684179844057E-2</v>
      </c>
      <c r="AI13" s="442">
        <v>3.1856602811876143E-3</v>
      </c>
      <c r="AJ13" s="442">
        <v>2.2824650622672487E-3</v>
      </c>
      <c r="AK13" s="442">
        <v>3.5629453681710215E-3</v>
      </c>
      <c r="AL13" s="442">
        <v>1.8980243292209473E-3</v>
      </c>
      <c r="AM13" s="442">
        <v>4.88676370132941E-3</v>
      </c>
      <c r="AN13" s="442">
        <v>0</v>
      </c>
      <c r="AO13" s="442">
        <v>1.5064244572441293E-2</v>
      </c>
      <c r="AP13" s="443">
        <v>1.6992484860276772E-2</v>
      </c>
      <c r="AQ13" s="442">
        <v>1.0254306808859721E-3</v>
      </c>
      <c r="AR13" s="442">
        <v>1.5193295709469685E-2</v>
      </c>
      <c r="AS13" s="442">
        <v>0</v>
      </c>
      <c r="AT13" s="442">
        <v>0</v>
      </c>
      <c r="AU13" s="442">
        <v>0</v>
      </c>
      <c r="AV13" s="442">
        <v>-2.2914757103574703E-4</v>
      </c>
      <c r="AW13" s="443">
        <v>9.1249525388313012E-3</v>
      </c>
      <c r="AX13" s="442">
        <v>2.2360075041190169E-2</v>
      </c>
      <c r="AY13" s="443">
        <v>1.7317953237141967E-3</v>
      </c>
      <c r="AZ13" s="443">
        <v>4.4719477714762947E-3</v>
      </c>
      <c r="BA13" s="442">
        <v>1.3699823606104763E-2</v>
      </c>
      <c r="BB13" s="443">
        <v>3.3494476285405764E-2</v>
      </c>
      <c r="BC13" s="442">
        <v>-3.1528709672101418E-2</v>
      </c>
      <c r="BD13" s="443">
        <v>2.1081304569885934E-3</v>
      </c>
    </row>
    <row r="14" spans="1:56" x14ac:dyDescent="0.2">
      <c r="A14" s="281" t="s">
        <v>454</v>
      </c>
      <c r="B14" s="283" t="s">
        <v>455</v>
      </c>
      <c r="C14" s="442">
        <v>4.0322580645161289E-3</v>
      </c>
      <c r="D14" s="442">
        <v>0</v>
      </c>
      <c r="E14" s="442">
        <v>1.834862385321101E-2</v>
      </c>
      <c r="F14" s="442">
        <v>6.4829821717990272E-3</v>
      </c>
      <c r="G14" s="442">
        <v>2.0083891219200532E-2</v>
      </c>
      <c r="H14" s="442">
        <v>1.0362694300518135E-2</v>
      </c>
      <c r="I14" s="442">
        <v>2.1739130434782608E-2</v>
      </c>
      <c r="J14" s="442">
        <v>1.8868852459016393E-2</v>
      </c>
      <c r="K14" s="442">
        <v>0</v>
      </c>
      <c r="L14" s="442">
        <v>0.24539734327662549</v>
      </c>
      <c r="M14" s="442">
        <v>7.8705648180274288E-3</v>
      </c>
      <c r="N14" s="442">
        <v>7.0096733492219267E-4</v>
      </c>
      <c r="O14" s="442">
        <v>5.5035773252614202E-3</v>
      </c>
      <c r="P14" s="442">
        <v>5.083766608896592E-3</v>
      </c>
      <c r="Q14" s="442">
        <v>1.3592591255660237E-2</v>
      </c>
      <c r="R14" s="442">
        <v>2.1234446178986479E-2</v>
      </c>
      <c r="S14" s="442">
        <v>4.0980961600516293E-2</v>
      </c>
      <c r="T14" s="442">
        <v>2.132701421800948E-2</v>
      </c>
      <c r="U14" s="442">
        <v>4.036212749905696E-2</v>
      </c>
      <c r="V14" s="442">
        <v>4.3314500941619587E-2</v>
      </c>
      <c r="W14" s="442">
        <v>3.8119552777533233E-2</v>
      </c>
      <c r="X14" s="442">
        <v>5.6513139304888389E-2</v>
      </c>
      <c r="Y14" s="442">
        <v>1.4338860742928717E-2</v>
      </c>
      <c r="Z14" s="442">
        <v>0</v>
      </c>
      <c r="AA14" s="442">
        <v>3.8854805725971372E-2</v>
      </c>
      <c r="AB14" s="442">
        <v>1.4553014553014554E-2</v>
      </c>
      <c r="AC14" s="442">
        <v>5.3514608041654614E-3</v>
      </c>
      <c r="AD14" s="442">
        <v>2.938388625592417E-3</v>
      </c>
      <c r="AE14" s="442">
        <v>4.6395100677368468E-4</v>
      </c>
      <c r="AF14" s="442">
        <v>2.5153277786511556E-3</v>
      </c>
      <c r="AG14" s="442">
        <v>6.4550833781603012E-3</v>
      </c>
      <c r="AH14" s="442">
        <v>1.9674998178240912E-3</v>
      </c>
      <c r="AI14" s="442">
        <v>3.2281357516034492E-3</v>
      </c>
      <c r="AJ14" s="442">
        <v>2.4426380490930205E-3</v>
      </c>
      <c r="AK14" s="442">
        <v>8.3135391923990498E-3</v>
      </c>
      <c r="AL14" s="442">
        <v>5.8809996261467226E-3</v>
      </c>
      <c r="AM14" s="442">
        <v>2.3120172350375701E-3</v>
      </c>
      <c r="AN14" s="442">
        <v>1.2564249000571102E-2</v>
      </c>
      <c r="AO14" s="442">
        <v>1.4178112538768276E-2</v>
      </c>
      <c r="AP14" s="443">
        <v>1.3349222949145123E-2</v>
      </c>
      <c r="AQ14" s="442">
        <v>1.7090511348099534E-3</v>
      </c>
      <c r="AR14" s="442">
        <v>2.6953171973677116E-3</v>
      </c>
      <c r="AS14" s="442">
        <v>2.4705388245176275E-5</v>
      </c>
      <c r="AT14" s="442">
        <v>0</v>
      </c>
      <c r="AU14" s="442">
        <v>0</v>
      </c>
      <c r="AV14" s="442">
        <v>6.8744271310724103E-4</v>
      </c>
      <c r="AW14" s="443">
        <v>1.6924714798702604E-3</v>
      </c>
      <c r="AX14" s="442">
        <v>1.5232430991926938E-2</v>
      </c>
      <c r="AY14" s="443">
        <v>5.291840394235533E-3</v>
      </c>
      <c r="AZ14" s="443">
        <v>3.9577933485525499E-3</v>
      </c>
      <c r="BA14" s="442">
        <v>1.1059130301403482E-2</v>
      </c>
      <c r="BB14" s="443">
        <v>2.2815848492399701E-2</v>
      </c>
      <c r="BC14" s="442">
        <v>-1.9434461497881601E-2</v>
      </c>
      <c r="BD14" s="443">
        <v>4.1744290682685994E-3</v>
      </c>
    </row>
    <row r="15" spans="1:56" x14ac:dyDescent="0.2">
      <c r="A15" s="281" t="s">
        <v>456</v>
      </c>
      <c r="B15" s="283" t="s">
        <v>31</v>
      </c>
      <c r="C15" s="442">
        <v>4.0322580645161289E-3</v>
      </c>
      <c r="D15" s="442">
        <v>0</v>
      </c>
      <c r="E15" s="442">
        <v>0</v>
      </c>
      <c r="F15" s="442">
        <v>0</v>
      </c>
      <c r="G15" s="442">
        <v>3.4445401261146143E-3</v>
      </c>
      <c r="H15" s="442">
        <v>7.4019245003700959E-4</v>
      </c>
      <c r="I15" s="442">
        <v>9.424478512188992E-4</v>
      </c>
      <c r="J15" s="442">
        <v>6.8442622950819669E-3</v>
      </c>
      <c r="K15" s="442">
        <v>4.6146746654360867E-4</v>
      </c>
      <c r="L15" s="442">
        <v>3.4956886506641808E-3</v>
      </c>
      <c r="M15" s="442">
        <v>8.6977958766275273E-2</v>
      </c>
      <c r="N15" s="442">
        <v>5.046964811439787E-3</v>
      </c>
      <c r="O15" s="442">
        <v>9.2774589197263928E-3</v>
      </c>
      <c r="P15" s="442">
        <v>3.6972848064702486E-3</v>
      </c>
      <c r="Q15" s="442">
        <v>6.6418799408006352E-3</v>
      </c>
      <c r="R15" s="442">
        <v>4.5280676288810377E-3</v>
      </c>
      <c r="S15" s="442">
        <v>1.9038399483704421E-2</v>
      </c>
      <c r="T15" s="442">
        <v>3.5545023696682464E-2</v>
      </c>
      <c r="U15" s="442">
        <v>9.3046649063246566E-3</v>
      </c>
      <c r="V15" s="442">
        <v>3.766478342749529E-3</v>
      </c>
      <c r="W15" s="442">
        <v>5.810370631217537E-3</v>
      </c>
      <c r="X15" s="442">
        <v>3.1082226617688614E-3</v>
      </c>
      <c r="Y15" s="442">
        <v>5.7018937765231537E-2</v>
      </c>
      <c r="Z15" s="442">
        <v>4.0858853091993708E-5</v>
      </c>
      <c r="AA15" s="442">
        <v>4.3821209465381246E-3</v>
      </c>
      <c r="AB15" s="442">
        <v>5.1975051975051978E-4</v>
      </c>
      <c r="AC15" s="442">
        <v>2.4105679298042619E-4</v>
      </c>
      <c r="AD15" s="442">
        <v>0</v>
      </c>
      <c r="AE15" s="442">
        <v>6.9592651016052705E-5</v>
      </c>
      <c r="AF15" s="442">
        <v>0</v>
      </c>
      <c r="AG15" s="442">
        <v>0</v>
      </c>
      <c r="AH15" s="442">
        <v>2.1861109086934345E-4</v>
      </c>
      <c r="AI15" s="442">
        <v>1.9113961687125685E-3</v>
      </c>
      <c r="AJ15" s="442">
        <v>7.6082168742241626E-4</v>
      </c>
      <c r="AK15" s="442">
        <v>5.9382422802850359E-4</v>
      </c>
      <c r="AL15" s="442">
        <v>3.7385327696776236E-4</v>
      </c>
      <c r="AM15" s="442">
        <v>1.4187378487730544E-3</v>
      </c>
      <c r="AN15" s="442">
        <v>3.6550542547115934E-2</v>
      </c>
      <c r="AO15" s="442">
        <v>4.8737261852015946E-3</v>
      </c>
      <c r="AP15" s="443">
        <v>1.1357832526692122E-2</v>
      </c>
      <c r="AQ15" s="442">
        <v>8.2034454470877774E-4</v>
      </c>
      <c r="AR15" s="442">
        <v>4.022242586841047E-4</v>
      </c>
      <c r="AS15" s="442">
        <v>0</v>
      </c>
      <c r="AT15" s="442">
        <v>0</v>
      </c>
      <c r="AU15" s="442">
        <v>0</v>
      </c>
      <c r="AV15" s="442">
        <v>-0.13874885426214481</v>
      </c>
      <c r="AW15" s="443">
        <v>-2.7347559689399224E-3</v>
      </c>
      <c r="AX15" s="442">
        <v>1.118109503454898E-2</v>
      </c>
      <c r="AY15" s="443">
        <v>6.6861913801897224E-2</v>
      </c>
      <c r="AZ15" s="443">
        <v>4.1067049783760814E-2</v>
      </c>
      <c r="BA15" s="442">
        <v>3.4557251322954216E-2</v>
      </c>
      <c r="BB15" s="443">
        <v>2.5965611761774232E-3</v>
      </c>
      <c r="BC15" s="442">
        <v>8.8787319276611876E-2</v>
      </c>
      <c r="BD15" s="443">
        <v>5.3273341926696985E-2</v>
      </c>
    </row>
    <row r="16" spans="1:56" x14ac:dyDescent="0.2">
      <c r="A16" s="281" t="s">
        <v>457</v>
      </c>
      <c r="B16" s="283" t="s">
        <v>32</v>
      </c>
      <c r="C16" s="442">
        <v>0</v>
      </c>
      <c r="D16" s="442">
        <v>0</v>
      </c>
      <c r="E16" s="442">
        <v>0</v>
      </c>
      <c r="F16" s="442">
        <v>4.8622366288492711E-3</v>
      </c>
      <c r="G16" s="442">
        <v>0</v>
      </c>
      <c r="H16" s="442">
        <v>0</v>
      </c>
      <c r="I16" s="442">
        <v>7.5395828097511936E-4</v>
      </c>
      <c r="J16" s="442">
        <v>3.2786885245901642E-5</v>
      </c>
      <c r="K16" s="442">
        <v>0</v>
      </c>
      <c r="L16" s="442">
        <v>1.8643672803542299E-3</v>
      </c>
      <c r="M16" s="442">
        <v>8.4183999561731893E-3</v>
      </c>
      <c r="N16" s="442">
        <v>0.5370110752838918</v>
      </c>
      <c r="O16" s="442">
        <v>1.1793379982703042E-3</v>
      </c>
      <c r="P16" s="442">
        <v>0.23593298671288274</v>
      </c>
      <c r="Q16" s="442">
        <v>0.1193934070517834</v>
      </c>
      <c r="R16" s="442">
        <v>9.5555007805439157E-2</v>
      </c>
      <c r="S16" s="442">
        <v>2.3233301064859633E-2</v>
      </c>
      <c r="T16" s="442">
        <v>5.9241706161137437E-3</v>
      </c>
      <c r="U16" s="442">
        <v>4.5894630956871622E-2</v>
      </c>
      <c r="V16" s="442">
        <v>9.4161958568738224E-3</v>
      </c>
      <c r="W16" s="442">
        <v>5.5110485077911789E-2</v>
      </c>
      <c r="X16" s="442">
        <v>1.9779598756710934E-3</v>
      </c>
      <c r="Y16" s="442">
        <v>2.4826606344992615E-2</v>
      </c>
      <c r="Z16" s="442">
        <v>0</v>
      </c>
      <c r="AA16" s="442">
        <v>0</v>
      </c>
      <c r="AB16" s="442">
        <v>0</v>
      </c>
      <c r="AC16" s="442">
        <v>0</v>
      </c>
      <c r="AD16" s="442">
        <v>0</v>
      </c>
      <c r="AE16" s="442">
        <v>0</v>
      </c>
      <c r="AF16" s="442">
        <v>3.6681863438662682E-4</v>
      </c>
      <c r="AG16" s="442">
        <v>0</v>
      </c>
      <c r="AH16" s="442">
        <v>7.2870363623114473E-5</v>
      </c>
      <c r="AI16" s="442">
        <v>0</v>
      </c>
      <c r="AJ16" s="442">
        <v>0</v>
      </c>
      <c r="AK16" s="442">
        <v>0</v>
      </c>
      <c r="AL16" s="442">
        <v>7.1894860955338909E-5</v>
      </c>
      <c r="AM16" s="442">
        <v>0</v>
      </c>
      <c r="AN16" s="442">
        <v>0</v>
      </c>
      <c r="AO16" s="442">
        <v>3.544528134692069E-3</v>
      </c>
      <c r="AP16" s="443">
        <v>5.3420239803487611E-2</v>
      </c>
      <c r="AQ16" s="442">
        <v>0</v>
      </c>
      <c r="AR16" s="442">
        <v>-1.036660460526043E-4</v>
      </c>
      <c r="AS16" s="442">
        <v>0</v>
      </c>
      <c r="AT16" s="442">
        <v>-1.8667184600112219E-3</v>
      </c>
      <c r="AU16" s="442">
        <v>-1.5114301908180617E-3</v>
      </c>
      <c r="AV16" s="442">
        <v>-1.1113657195233731E-2</v>
      </c>
      <c r="AW16" s="443">
        <v>-7.5193380997168465E-4</v>
      </c>
      <c r="AX16" s="442">
        <v>5.7749779508340614E-2</v>
      </c>
      <c r="AY16" s="443">
        <v>1.6134194408274037E-2</v>
      </c>
      <c r="AZ16" s="443">
        <v>9.8756279766229887E-3</v>
      </c>
      <c r="BA16" s="442">
        <v>4.0278548968479176E-2</v>
      </c>
      <c r="BB16" s="443">
        <v>8.5360910374615837E-2</v>
      </c>
      <c r="BC16" s="442">
        <v>-8.3759211328904196E-2</v>
      </c>
      <c r="BD16" s="443">
        <v>1.3878444439039813E-2</v>
      </c>
    </row>
    <row r="17" spans="1:56" x14ac:dyDescent="0.2">
      <c r="A17" s="281" t="s">
        <v>458</v>
      </c>
      <c r="B17" s="283" t="s">
        <v>33</v>
      </c>
      <c r="C17" s="442">
        <v>0</v>
      </c>
      <c r="D17" s="442">
        <v>0</v>
      </c>
      <c r="E17" s="442">
        <v>0</v>
      </c>
      <c r="F17" s="442">
        <v>0</v>
      </c>
      <c r="G17" s="442">
        <v>1.5278202172282563E-3</v>
      </c>
      <c r="H17" s="442">
        <v>0</v>
      </c>
      <c r="I17" s="442">
        <v>6.2829856747926617E-4</v>
      </c>
      <c r="J17" s="442">
        <v>5.1557377049180324E-3</v>
      </c>
      <c r="K17" s="442">
        <v>0</v>
      </c>
      <c r="L17" s="442">
        <v>2.5635050104870659E-3</v>
      </c>
      <c r="M17" s="442">
        <v>1.0317561768411827E-2</v>
      </c>
      <c r="N17" s="442">
        <v>8.6919949530351887E-3</v>
      </c>
      <c r="O17" s="442">
        <v>0.41811463165343188</v>
      </c>
      <c r="P17" s="442">
        <v>6.8284228769497399E-2</v>
      </c>
      <c r="Q17" s="442">
        <v>3.9137357767109054E-2</v>
      </c>
      <c r="R17" s="442">
        <v>2.0175462620619141E-2</v>
      </c>
      <c r="S17" s="442">
        <v>3.8399483704420784E-2</v>
      </c>
      <c r="T17" s="442">
        <v>4.7393364928909949E-2</v>
      </c>
      <c r="U17" s="442">
        <v>6.676725763862694E-2</v>
      </c>
      <c r="V17" s="442">
        <v>4.3314500941619587E-2</v>
      </c>
      <c r="W17" s="442">
        <v>2.4826129060656749E-2</v>
      </c>
      <c r="X17" s="442">
        <v>8.7595365922576995E-3</v>
      </c>
      <c r="Y17" s="442">
        <v>9.5530089173879711E-3</v>
      </c>
      <c r="Z17" s="442">
        <v>3.4730025128194652E-4</v>
      </c>
      <c r="AA17" s="442">
        <v>2.9214139643587495E-4</v>
      </c>
      <c r="AB17" s="442">
        <v>0</v>
      </c>
      <c r="AC17" s="442">
        <v>0</v>
      </c>
      <c r="AD17" s="442">
        <v>0</v>
      </c>
      <c r="AE17" s="442">
        <v>0</v>
      </c>
      <c r="AF17" s="442">
        <v>0</v>
      </c>
      <c r="AG17" s="442">
        <v>5.3792361484669173E-4</v>
      </c>
      <c r="AH17" s="442">
        <v>2.1861109086934345E-4</v>
      </c>
      <c r="AI17" s="442">
        <v>8.495094083166971E-5</v>
      </c>
      <c r="AJ17" s="442">
        <v>1.6417731149641613E-3</v>
      </c>
      <c r="AK17" s="442">
        <v>0</v>
      </c>
      <c r="AL17" s="442">
        <v>2.1568458286601674E-4</v>
      </c>
      <c r="AM17" s="442">
        <v>3.152750775051232E-4</v>
      </c>
      <c r="AN17" s="442">
        <v>1.1422044545973729E-3</v>
      </c>
      <c r="AO17" s="442">
        <v>3.1014621178555605E-3</v>
      </c>
      <c r="AP17" s="443">
        <v>2.0910085852567064E-2</v>
      </c>
      <c r="AQ17" s="442">
        <v>6.836204539239814E-5</v>
      </c>
      <c r="AR17" s="442">
        <v>5.0174366289460479E-4</v>
      </c>
      <c r="AS17" s="442">
        <v>0</v>
      </c>
      <c r="AT17" s="442">
        <v>0</v>
      </c>
      <c r="AU17" s="442">
        <v>-1.889287738522577E-3</v>
      </c>
      <c r="AV17" s="442">
        <v>-4.0788267644362969E-2</v>
      </c>
      <c r="AW17" s="443">
        <v>-6.0551765555475596E-4</v>
      </c>
      <c r="AX17" s="442">
        <v>2.2472171520303209E-2</v>
      </c>
      <c r="AY17" s="443">
        <v>1.4742912426690985E-2</v>
      </c>
      <c r="AZ17" s="443">
        <v>9.0542685854406914E-3</v>
      </c>
      <c r="BA17" s="442">
        <v>1.9227241352864483E-2</v>
      </c>
      <c r="BB17" s="443">
        <v>3.0931140460171109E-2</v>
      </c>
      <c r="BC17" s="442">
        <v>-1.8082642311940521E-2</v>
      </c>
      <c r="BD17" s="443">
        <v>1.2373470827151786E-2</v>
      </c>
    </row>
    <row r="18" spans="1:56" x14ac:dyDescent="0.2">
      <c r="A18" s="281" t="s">
        <v>459</v>
      </c>
      <c r="B18" s="283" t="s">
        <v>34</v>
      </c>
      <c r="C18" s="442">
        <v>0</v>
      </c>
      <c r="D18" s="442">
        <v>0</v>
      </c>
      <c r="E18" s="442">
        <v>2.2935779816513763E-3</v>
      </c>
      <c r="F18" s="442">
        <v>2.7552674230145867E-2</v>
      </c>
      <c r="G18" s="442">
        <v>1.5028195227645213E-2</v>
      </c>
      <c r="H18" s="442">
        <v>2.9607698001480384E-3</v>
      </c>
      <c r="I18" s="442">
        <v>2.953003267152551E-3</v>
      </c>
      <c r="J18" s="442">
        <v>9.1721311475409829E-3</v>
      </c>
      <c r="K18" s="442">
        <v>4.6146746654360867E-4</v>
      </c>
      <c r="L18" s="442">
        <v>4.1948263807970168E-3</v>
      </c>
      <c r="M18" s="442">
        <v>1.1048008619272839E-2</v>
      </c>
      <c r="N18" s="442">
        <v>8.4116080190663114E-4</v>
      </c>
      <c r="O18" s="442">
        <v>1.8083182640144665E-3</v>
      </c>
      <c r="P18" s="442">
        <v>7.3425765453495093E-2</v>
      </c>
      <c r="Q18" s="442">
        <v>3.7228218363835448E-2</v>
      </c>
      <c r="R18" s="442">
        <v>3.3686632158409335E-2</v>
      </c>
      <c r="S18" s="442">
        <v>4.0335592126492417E-2</v>
      </c>
      <c r="T18" s="442">
        <v>2.132701421800948E-2</v>
      </c>
      <c r="U18" s="442">
        <v>2.8039733433924307E-2</v>
      </c>
      <c r="V18" s="442">
        <v>2.8248587570621469E-2</v>
      </c>
      <c r="W18" s="442">
        <v>1.0300202482612906E-2</v>
      </c>
      <c r="X18" s="442">
        <v>7.629273806159932E-3</v>
      </c>
      <c r="Y18" s="442">
        <v>0.10194238283075657</v>
      </c>
      <c r="Z18" s="442">
        <v>3.4730025128194652E-4</v>
      </c>
      <c r="AA18" s="442">
        <v>8.7642418930762491E-4</v>
      </c>
      <c r="AB18" s="442">
        <v>0</v>
      </c>
      <c r="AC18" s="442">
        <v>3.0855269501494551E-3</v>
      </c>
      <c r="AD18" s="442">
        <v>9.4786729857819903E-5</v>
      </c>
      <c r="AE18" s="442">
        <v>2.7837060406421082E-4</v>
      </c>
      <c r="AF18" s="442">
        <v>1.7816905098779019E-3</v>
      </c>
      <c r="AG18" s="442">
        <v>0</v>
      </c>
      <c r="AH18" s="442">
        <v>4.4450921810099834E-3</v>
      </c>
      <c r="AI18" s="442">
        <v>1.6990188166333942E-4</v>
      </c>
      <c r="AJ18" s="442">
        <v>3.2034597365154365E-4</v>
      </c>
      <c r="AK18" s="442">
        <v>2.3752969121140144E-3</v>
      </c>
      <c r="AL18" s="442">
        <v>6.6143272078911795E-4</v>
      </c>
      <c r="AM18" s="442">
        <v>2.7323840050444011E-3</v>
      </c>
      <c r="AN18" s="442">
        <v>5.7110222729868647E-4</v>
      </c>
      <c r="AO18" s="442">
        <v>4.4306601683650861E-3</v>
      </c>
      <c r="AP18" s="443">
        <v>2.2303183598025147E-2</v>
      </c>
      <c r="AQ18" s="442">
        <v>1.9824993163795462E-3</v>
      </c>
      <c r="AR18" s="442">
        <v>8.3762165210504269E-4</v>
      </c>
      <c r="AS18" s="442">
        <v>0</v>
      </c>
      <c r="AT18" s="442">
        <v>1.100608571798524E-3</v>
      </c>
      <c r="AU18" s="442">
        <v>5.1010768940109577E-3</v>
      </c>
      <c r="AV18" s="442">
        <v>-1.1801099908340971E-2</v>
      </c>
      <c r="AW18" s="443">
        <v>6.3777884212119784E-4</v>
      </c>
      <c r="AX18" s="442">
        <v>2.451634599318538E-2</v>
      </c>
      <c r="AY18" s="443">
        <v>2.1867386859692427E-2</v>
      </c>
      <c r="AZ18" s="443">
        <v>1.3998980888907693E-2</v>
      </c>
      <c r="BA18" s="442">
        <v>2.3404248792085282E-2</v>
      </c>
      <c r="BB18" s="443">
        <v>3.4614170612177093E-2</v>
      </c>
      <c r="BC18" s="442">
        <v>-1.1572891079641932E-2</v>
      </c>
      <c r="BD18" s="443">
        <v>1.6839749981759369E-2</v>
      </c>
    </row>
    <row r="19" spans="1:56" x14ac:dyDescent="0.2">
      <c r="A19" s="281" t="s">
        <v>460</v>
      </c>
      <c r="B19" s="285" t="s">
        <v>269</v>
      </c>
      <c r="C19" s="442">
        <v>0</v>
      </c>
      <c r="D19" s="442">
        <v>0</v>
      </c>
      <c r="E19" s="442">
        <v>0</v>
      </c>
      <c r="F19" s="442">
        <v>1.6207455429497568E-3</v>
      </c>
      <c r="G19" s="442">
        <v>0</v>
      </c>
      <c r="H19" s="442">
        <v>0</v>
      </c>
      <c r="I19" s="442">
        <v>6.2829856747926609E-5</v>
      </c>
      <c r="J19" s="442">
        <v>1.6393442622950821E-5</v>
      </c>
      <c r="K19" s="442">
        <v>0</v>
      </c>
      <c r="L19" s="442">
        <v>4.6609182008855747E-4</v>
      </c>
      <c r="M19" s="442">
        <v>2.2461240663976187E-3</v>
      </c>
      <c r="N19" s="442">
        <v>1.4019346698443852E-4</v>
      </c>
      <c r="O19" s="442">
        <v>0</v>
      </c>
      <c r="P19" s="442">
        <v>1.097631426920855E-3</v>
      </c>
      <c r="Q19" s="442">
        <v>0.1637688657866978</v>
      </c>
      <c r="R19" s="442">
        <v>4.1017354549521177E-2</v>
      </c>
      <c r="S19" s="442">
        <v>1.5488867376573089E-2</v>
      </c>
      <c r="T19" s="442">
        <v>2.3696682464454978E-3</v>
      </c>
      <c r="U19" s="442">
        <v>1.3579781214635987E-2</v>
      </c>
      <c r="V19" s="442">
        <v>3.766478342749529E-3</v>
      </c>
      <c r="W19" s="442">
        <v>8.0993045162426267E-3</v>
      </c>
      <c r="X19" s="442">
        <v>2.8256569652444194E-4</v>
      </c>
      <c r="Y19" s="442">
        <v>6.842272531827784E-3</v>
      </c>
      <c r="Z19" s="442">
        <v>0</v>
      </c>
      <c r="AA19" s="442">
        <v>1.0517090271691499E-2</v>
      </c>
      <c r="AB19" s="442">
        <v>0</v>
      </c>
      <c r="AC19" s="442">
        <v>0</v>
      </c>
      <c r="AD19" s="442">
        <v>0</v>
      </c>
      <c r="AE19" s="442">
        <v>0</v>
      </c>
      <c r="AF19" s="442">
        <v>5.2402662055232405E-5</v>
      </c>
      <c r="AG19" s="442">
        <v>0</v>
      </c>
      <c r="AH19" s="442">
        <v>3.6435181811557242E-4</v>
      </c>
      <c r="AI19" s="442">
        <v>0</v>
      </c>
      <c r="AJ19" s="442">
        <v>0</v>
      </c>
      <c r="AK19" s="442">
        <v>0</v>
      </c>
      <c r="AL19" s="442">
        <v>3.9398383803525725E-3</v>
      </c>
      <c r="AM19" s="442">
        <v>0</v>
      </c>
      <c r="AN19" s="442">
        <v>0</v>
      </c>
      <c r="AO19" s="442">
        <v>0</v>
      </c>
      <c r="AP19" s="443">
        <v>4.5149208356640803E-2</v>
      </c>
      <c r="AQ19" s="442">
        <v>0</v>
      </c>
      <c r="AR19" s="442">
        <v>4.1466418421041717E-5</v>
      </c>
      <c r="AS19" s="442">
        <v>0</v>
      </c>
      <c r="AT19" s="442">
        <v>1.0121282748500151E-2</v>
      </c>
      <c r="AU19" s="442">
        <v>5.5356130738711505E-2</v>
      </c>
      <c r="AV19" s="442">
        <v>0.53517415215398711</v>
      </c>
      <c r="AW19" s="443">
        <v>1.467139499852343E-2</v>
      </c>
      <c r="AX19" s="442">
        <v>5.5331245095779039E-2</v>
      </c>
      <c r="AY19" s="443">
        <v>0.3501836287615398</v>
      </c>
      <c r="AZ19" s="443">
        <v>0.22583152290884476</v>
      </c>
      <c r="BA19" s="442">
        <v>0.17911741697982975</v>
      </c>
      <c r="BB19" s="443">
        <v>7.0789932718664336E-2</v>
      </c>
      <c r="BC19" s="442">
        <v>0.418151057551229</v>
      </c>
      <c r="BD19" s="443">
        <v>0.24255368825546611</v>
      </c>
    </row>
    <row r="20" spans="1:56" x14ac:dyDescent="0.2">
      <c r="A20" s="281" t="s">
        <v>461</v>
      </c>
      <c r="B20" s="285" t="s">
        <v>270</v>
      </c>
      <c r="C20" s="442">
        <v>0</v>
      </c>
      <c r="D20" s="442">
        <v>0</v>
      </c>
      <c r="E20" s="442">
        <v>0</v>
      </c>
      <c r="F20" s="442">
        <v>1.6207455429497568E-3</v>
      </c>
      <c r="G20" s="442">
        <v>0</v>
      </c>
      <c r="H20" s="442">
        <v>0</v>
      </c>
      <c r="I20" s="442">
        <v>0</v>
      </c>
      <c r="J20" s="442">
        <v>0</v>
      </c>
      <c r="K20" s="442">
        <v>0</v>
      </c>
      <c r="L20" s="442">
        <v>3.0295968305756233E-3</v>
      </c>
      <c r="M20" s="442">
        <v>1.4243713591789778E-3</v>
      </c>
      <c r="N20" s="442">
        <v>1.4019346698443852E-4</v>
      </c>
      <c r="O20" s="442">
        <v>1.5724506643604056E-4</v>
      </c>
      <c r="P20" s="442">
        <v>5.1993067590987868E-4</v>
      </c>
      <c r="Q20" s="442">
        <v>5.0696474910458958E-3</v>
      </c>
      <c r="R20" s="442">
        <v>0.15253927824792995</v>
      </c>
      <c r="S20" s="442">
        <v>1.9361084220716361E-3</v>
      </c>
      <c r="T20" s="442">
        <v>3.5545023696682463E-3</v>
      </c>
      <c r="U20" s="442">
        <v>2.514774299006664E-3</v>
      </c>
      <c r="V20" s="442">
        <v>0</v>
      </c>
      <c r="W20" s="442">
        <v>8.8035918654811164E-4</v>
      </c>
      <c r="X20" s="442">
        <v>0</v>
      </c>
      <c r="Y20" s="442">
        <v>7.477893477407414E-5</v>
      </c>
      <c r="Z20" s="442">
        <v>0</v>
      </c>
      <c r="AA20" s="442">
        <v>2.9214139643587495E-4</v>
      </c>
      <c r="AB20" s="442">
        <v>0</v>
      </c>
      <c r="AC20" s="442">
        <v>0</v>
      </c>
      <c r="AD20" s="442">
        <v>0</v>
      </c>
      <c r="AE20" s="442">
        <v>0</v>
      </c>
      <c r="AF20" s="442">
        <v>5.2402662055232405E-5</v>
      </c>
      <c r="AG20" s="442">
        <v>0</v>
      </c>
      <c r="AH20" s="442">
        <v>0</v>
      </c>
      <c r="AI20" s="442">
        <v>0</v>
      </c>
      <c r="AJ20" s="442">
        <v>0</v>
      </c>
      <c r="AK20" s="442">
        <v>0</v>
      </c>
      <c r="AL20" s="442">
        <v>5.665315043280706E-3</v>
      </c>
      <c r="AM20" s="442">
        <v>0</v>
      </c>
      <c r="AN20" s="442">
        <v>0</v>
      </c>
      <c r="AO20" s="442">
        <v>0</v>
      </c>
      <c r="AP20" s="443">
        <v>1.8013960162463215E-2</v>
      </c>
      <c r="AQ20" s="442">
        <v>0</v>
      </c>
      <c r="AR20" s="442">
        <v>2.487985105262503E-5</v>
      </c>
      <c r="AS20" s="442">
        <v>0</v>
      </c>
      <c r="AT20" s="442">
        <v>5.9670249039665071E-3</v>
      </c>
      <c r="AU20" s="442">
        <v>9.4086529378424336E-2</v>
      </c>
      <c r="AV20" s="442">
        <v>2.1310724106324473E-2</v>
      </c>
      <c r="AW20" s="443">
        <v>3.0846657616990232E-3</v>
      </c>
      <c r="AX20" s="442">
        <v>2.0896475728997246E-2</v>
      </c>
      <c r="AY20" s="443">
        <v>0.16008365229057334</v>
      </c>
      <c r="AZ20" s="443">
        <v>0.10189455327430828</v>
      </c>
      <c r="BA20" s="442">
        <v>7.9330623514073162E-2</v>
      </c>
      <c r="BB20" s="443">
        <v>3.2826646731456098E-2</v>
      </c>
      <c r="BC20" s="442">
        <v>0.18756903344928205</v>
      </c>
      <c r="BD20" s="443">
        <v>0.10656322202495318</v>
      </c>
    </row>
    <row r="21" spans="1:56" x14ac:dyDescent="0.2">
      <c r="A21" s="281" t="s">
        <v>462</v>
      </c>
      <c r="B21" s="285" t="s">
        <v>271</v>
      </c>
      <c r="C21" s="442">
        <v>0</v>
      </c>
      <c r="D21" s="442">
        <v>0</v>
      </c>
      <c r="E21" s="442">
        <v>0</v>
      </c>
      <c r="F21" s="442">
        <v>0</v>
      </c>
      <c r="G21" s="442">
        <v>0</v>
      </c>
      <c r="H21" s="442">
        <v>0</v>
      </c>
      <c r="I21" s="442">
        <v>0</v>
      </c>
      <c r="J21" s="442">
        <v>0</v>
      </c>
      <c r="K21" s="442">
        <v>0</v>
      </c>
      <c r="L21" s="442">
        <v>0</v>
      </c>
      <c r="M21" s="442">
        <v>0</v>
      </c>
      <c r="N21" s="442">
        <v>0</v>
      </c>
      <c r="O21" s="442">
        <v>0</v>
      </c>
      <c r="P21" s="442">
        <v>0</v>
      </c>
      <c r="Q21" s="442">
        <v>2.7554175841364953E-3</v>
      </c>
      <c r="R21" s="442">
        <v>5.7970220652005218E-3</v>
      </c>
      <c r="S21" s="442">
        <v>8.8738302678283323E-2</v>
      </c>
      <c r="T21" s="442">
        <v>0</v>
      </c>
      <c r="U21" s="442">
        <v>1.0059097196026656E-3</v>
      </c>
      <c r="V21" s="442">
        <v>0</v>
      </c>
      <c r="W21" s="442">
        <v>3.5214367461924466E-4</v>
      </c>
      <c r="X21" s="442">
        <v>0</v>
      </c>
      <c r="Y21" s="442">
        <v>2.0564207062870389E-4</v>
      </c>
      <c r="Z21" s="442">
        <v>0</v>
      </c>
      <c r="AA21" s="442">
        <v>0</v>
      </c>
      <c r="AB21" s="442">
        <v>0</v>
      </c>
      <c r="AC21" s="442">
        <v>1.1570726063060456E-3</v>
      </c>
      <c r="AD21" s="442">
        <v>0</v>
      </c>
      <c r="AE21" s="442">
        <v>0</v>
      </c>
      <c r="AF21" s="442">
        <v>5.2402662055232405E-5</v>
      </c>
      <c r="AG21" s="442">
        <v>5.3792361484669173E-4</v>
      </c>
      <c r="AH21" s="442">
        <v>3.206295999417037E-3</v>
      </c>
      <c r="AI21" s="442">
        <v>0</v>
      </c>
      <c r="AJ21" s="442">
        <v>1.3654747126897048E-2</v>
      </c>
      <c r="AK21" s="442">
        <v>0</v>
      </c>
      <c r="AL21" s="442">
        <v>2.1137089120869638E-3</v>
      </c>
      <c r="AM21" s="442">
        <v>4.2036677000683095E-4</v>
      </c>
      <c r="AN21" s="442">
        <v>1.0850942318675044E-2</v>
      </c>
      <c r="AO21" s="442">
        <v>5.7598582188746125E-3</v>
      </c>
      <c r="AP21" s="443">
        <v>2.1577449716662206E-3</v>
      </c>
      <c r="AQ21" s="442">
        <v>1.3672409078479629E-3</v>
      </c>
      <c r="AR21" s="442">
        <v>3.0270485447360455E-4</v>
      </c>
      <c r="AS21" s="442">
        <v>0</v>
      </c>
      <c r="AT21" s="442">
        <v>2.9468254995899692E-2</v>
      </c>
      <c r="AU21" s="442">
        <v>6.0268278858870206E-2</v>
      </c>
      <c r="AV21" s="442">
        <v>1.4894592117323557E-2</v>
      </c>
      <c r="AW21" s="443">
        <v>8.1223741255357224E-3</v>
      </c>
      <c r="AX21" s="442">
        <v>5.8068091208463499E-3</v>
      </c>
      <c r="AY21" s="443">
        <v>1.7931754111369783E-3</v>
      </c>
      <c r="AZ21" s="443">
        <v>4.1389890933038517E-3</v>
      </c>
      <c r="BA21" s="442">
        <v>4.1217884807117113E-3</v>
      </c>
      <c r="BB21" s="443">
        <v>6.0121272530941107E-3</v>
      </c>
      <c r="BC21" s="442">
        <v>1.8154766811190426E-3</v>
      </c>
      <c r="BD21" s="443">
        <v>3.0148113918817034E-3</v>
      </c>
    </row>
    <row r="22" spans="1:56" x14ac:dyDescent="0.2">
      <c r="A22" s="281" t="s">
        <v>463</v>
      </c>
      <c r="B22" s="285" t="s">
        <v>281</v>
      </c>
      <c r="C22" s="442">
        <v>0</v>
      </c>
      <c r="D22" s="442">
        <v>0</v>
      </c>
      <c r="E22" s="442">
        <v>0</v>
      </c>
      <c r="F22" s="442">
        <v>0</v>
      </c>
      <c r="G22" s="442">
        <v>0</v>
      </c>
      <c r="H22" s="442">
        <v>0</v>
      </c>
      <c r="I22" s="442">
        <v>0</v>
      </c>
      <c r="J22" s="442">
        <v>8.1967213114754105E-6</v>
      </c>
      <c r="K22" s="442">
        <v>0</v>
      </c>
      <c r="L22" s="442">
        <v>0</v>
      </c>
      <c r="M22" s="442">
        <v>0</v>
      </c>
      <c r="N22" s="442">
        <v>0</v>
      </c>
      <c r="O22" s="442">
        <v>1.5724506643604056E-4</v>
      </c>
      <c r="P22" s="442">
        <v>2.7729636048526864E-3</v>
      </c>
      <c r="Q22" s="442">
        <v>7.8411082634451939E-3</v>
      </c>
      <c r="R22" s="442">
        <v>9.8777604323574252E-3</v>
      </c>
      <c r="S22" s="442">
        <v>0.1403678606001936</v>
      </c>
      <c r="T22" s="442">
        <v>0.28791469194312796</v>
      </c>
      <c r="U22" s="442">
        <v>0.15013202565069786</v>
      </c>
      <c r="V22" s="442">
        <v>0.31638418079096048</v>
      </c>
      <c r="W22" s="442">
        <v>1.1092525750506206E-2</v>
      </c>
      <c r="X22" s="442">
        <v>4.8036168409155127E-3</v>
      </c>
      <c r="Y22" s="442">
        <v>3.1781047278981513E-4</v>
      </c>
      <c r="Z22" s="442">
        <v>0</v>
      </c>
      <c r="AA22" s="442">
        <v>0</v>
      </c>
      <c r="AB22" s="442">
        <v>0</v>
      </c>
      <c r="AC22" s="442">
        <v>0</v>
      </c>
      <c r="AD22" s="442">
        <v>0</v>
      </c>
      <c r="AE22" s="442">
        <v>0</v>
      </c>
      <c r="AF22" s="442">
        <v>0</v>
      </c>
      <c r="AG22" s="442">
        <v>2.6896180742334587E-3</v>
      </c>
      <c r="AH22" s="442">
        <v>2.1861109086934345E-3</v>
      </c>
      <c r="AI22" s="442">
        <v>1.2742641124750458E-3</v>
      </c>
      <c r="AJ22" s="442">
        <v>0</v>
      </c>
      <c r="AK22" s="442">
        <v>0</v>
      </c>
      <c r="AL22" s="442">
        <v>5.7515888764271134E-3</v>
      </c>
      <c r="AM22" s="442">
        <v>0</v>
      </c>
      <c r="AN22" s="442">
        <v>3.4266133637921186E-3</v>
      </c>
      <c r="AO22" s="442">
        <v>8.4182543198936637E-3</v>
      </c>
      <c r="AP22" s="443">
        <v>5.6210326628888295E-3</v>
      </c>
      <c r="AQ22" s="442">
        <v>6.836204539239814E-5</v>
      </c>
      <c r="AR22" s="442">
        <v>4.6442388631566723E-4</v>
      </c>
      <c r="AS22" s="442">
        <v>0</v>
      </c>
      <c r="AT22" s="442">
        <v>0</v>
      </c>
      <c r="AU22" s="442">
        <v>0</v>
      </c>
      <c r="AV22" s="442">
        <v>-5.6141154903758018E-3</v>
      </c>
      <c r="AW22" s="443">
        <v>1.5882430309632943E-4</v>
      </c>
      <c r="AX22" s="442">
        <v>6.1779965186640638E-3</v>
      </c>
      <c r="AY22" s="443">
        <v>1.1355316173214606E-3</v>
      </c>
      <c r="AZ22" s="443">
        <v>7.7353107277078651E-4</v>
      </c>
      <c r="BA22" s="442">
        <v>4.0610476263517143E-3</v>
      </c>
      <c r="BB22" s="443">
        <v>9.5938200847246451E-3</v>
      </c>
      <c r="BC22" s="442">
        <v>-1.0167493694258066E-2</v>
      </c>
      <c r="BD22" s="443">
        <v>8.2107157623367464E-4</v>
      </c>
    </row>
    <row r="23" spans="1:56" x14ac:dyDescent="0.2">
      <c r="A23" s="281" t="s">
        <v>464</v>
      </c>
      <c r="B23" s="283" t="s">
        <v>35</v>
      </c>
      <c r="C23" s="442">
        <v>0</v>
      </c>
      <c r="D23" s="442">
        <v>0</v>
      </c>
      <c r="E23" s="442">
        <v>2.2935779816513763E-3</v>
      </c>
      <c r="F23" s="442">
        <v>0</v>
      </c>
      <c r="G23" s="442">
        <v>0</v>
      </c>
      <c r="H23" s="442">
        <v>0</v>
      </c>
      <c r="I23" s="442">
        <v>0</v>
      </c>
      <c r="J23" s="442">
        <v>0</v>
      </c>
      <c r="K23" s="442">
        <v>0</v>
      </c>
      <c r="L23" s="442">
        <v>0</v>
      </c>
      <c r="M23" s="442">
        <v>5.4783513814576065E-5</v>
      </c>
      <c r="N23" s="442">
        <v>0</v>
      </c>
      <c r="O23" s="442">
        <v>0</v>
      </c>
      <c r="P23" s="442">
        <v>8.0878105141536682E-4</v>
      </c>
      <c r="Q23" s="442">
        <v>2.4425754130118278E-2</v>
      </c>
      <c r="R23" s="442">
        <v>2.3690192534165915E-2</v>
      </c>
      <c r="S23" s="442">
        <v>2.0006453694740238E-2</v>
      </c>
      <c r="T23" s="442">
        <v>2.132701421800948E-2</v>
      </c>
      <c r="U23" s="442">
        <v>0.11894882434301521</v>
      </c>
      <c r="V23" s="442">
        <v>2.0715630885122412E-2</v>
      </c>
      <c r="W23" s="442">
        <v>3.2925433576899373E-2</v>
      </c>
      <c r="X23" s="442">
        <v>8.4769708957332577E-4</v>
      </c>
      <c r="Y23" s="442">
        <v>8.4500196294703782E-3</v>
      </c>
      <c r="Z23" s="442">
        <v>0</v>
      </c>
      <c r="AA23" s="442">
        <v>2.9214139643587495E-4</v>
      </c>
      <c r="AB23" s="442">
        <v>0</v>
      </c>
      <c r="AC23" s="442">
        <v>2.4105679298042619E-4</v>
      </c>
      <c r="AD23" s="442">
        <v>0</v>
      </c>
      <c r="AE23" s="442">
        <v>0</v>
      </c>
      <c r="AF23" s="442">
        <v>1.5720798616569723E-4</v>
      </c>
      <c r="AG23" s="442">
        <v>5.3792361484669173E-4</v>
      </c>
      <c r="AH23" s="442">
        <v>1.8946294542009764E-3</v>
      </c>
      <c r="AI23" s="442">
        <v>5.5218111540585317E-4</v>
      </c>
      <c r="AJ23" s="442">
        <v>8.0086493412885913E-5</v>
      </c>
      <c r="AK23" s="442">
        <v>0</v>
      </c>
      <c r="AL23" s="442">
        <v>3.3934374370919967E-3</v>
      </c>
      <c r="AM23" s="442">
        <v>5.2545846250853869E-5</v>
      </c>
      <c r="AN23" s="442">
        <v>0</v>
      </c>
      <c r="AO23" s="442">
        <v>8.8613203367301726E-4</v>
      </c>
      <c r="AP23" s="443">
        <v>1.0564000291850086E-2</v>
      </c>
      <c r="AQ23" s="442">
        <v>5.2638774952146567E-3</v>
      </c>
      <c r="AR23" s="442">
        <v>9.5289829531553863E-3</v>
      </c>
      <c r="AS23" s="442">
        <v>0</v>
      </c>
      <c r="AT23" s="442">
        <v>1.9325391687168198E-2</v>
      </c>
      <c r="AU23" s="442">
        <v>6.1590780275836012E-2</v>
      </c>
      <c r="AV23" s="442">
        <v>8.1347387717690192E-3</v>
      </c>
      <c r="AW23" s="443">
        <v>1.1323676484821112E-2</v>
      </c>
      <c r="AX23" s="442">
        <v>1.63089801969937E-2</v>
      </c>
      <c r="AY23" s="443">
        <v>9.5504493168542415E-3</v>
      </c>
      <c r="AZ23" s="443">
        <v>1.0207666879441366E-2</v>
      </c>
      <c r="BA23" s="442">
        <v>1.3471585244267198E-2</v>
      </c>
      <c r="BB23" s="443">
        <v>2.3264390730127087E-2</v>
      </c>
      <c r="BC23" s="442">
        <v>-5.9883941377207013E-3</v>
      </c>
      <c r="BD23" s="443">
        <v>7.7369457888464624E-3</v>
      </c>
    </row>
    <row r="24" spans="1:56" x14ac:dyDescent="0.2">
      <c r="A24" s="281" t="s">
        <v>465</v>
      </c>
      <c r="B24" s="283" t="s">
        <v>466</v>
      </c>
      <c r="C24" s="442">
        <v>0</v>
      </c>
      <c r="D24" s="442">
        <v>0</v>
      </c>
      <c r="E24" s="442">
        <v>0</v>
      </c>
      <c r="F24" s="442">
        <v>0</v>
      </c>
      <c r="G24" s="442">
        <v>0</v>
      </c>
      <c r="H24" s="442">
        <v>0</v>
      </c>
      <c r="I24" s="442">
        <v>0</v>
      </c>
      <c r="J24" s="442">
        <v>3.2786885245901642E-5</v>
      </c>
      <c r="K24" s="442">
        <v>0</v>
      </c>
      <c r="L24" s="442">
        <v>0</v>
      </c>
      <c r="M24" s="442">
        <v>1.8261171271525357E-5</v>
      </c>
      <c r="N24" s="442">
        <v>0</v>
      </c>
      <c r="O24" s="442">
        <v>0</v>
      </c>
      <c r="P24" s="442">
        <v>5.7770075101097634E-5</v>
      </c>
      <c r="Q24" s="442">
        <v>7.8611622487736988E-4</v>
      </c>
      <c r="R24" s="442">
        <v>2.008417093455299E-4</v>
      </c>
      <c r="S24" s="442">
        <v>0</v>
      </c>
      <c r="T24" s="442">
        <v>0</v>
      </c>
      <c r="U24" s="442">
        <v>0</v>
      </c>
      <c r="V24" s="442">
        <v>2.6365348399246705E-2</v>
      </c>
      <c r="W24" s="442">
        <v>6.5146579804560263E-3</v>
      </c>
      <c r="X24" s="442">
        <v>0</v>
      </c>
      <c r="Y24" s="442">
        <v>1.7573049671907423E-3</v>
      </c>
      <c r="Z24" s="442">
        <v>2.0429426545996854E-5</v>
      </c>
      <c r="AA24" s="442">
        <v>0</v>
      </c>
      <c r="AB24" s="442">
        <v>0</v>
      </c>
      <c r="AC24" s="442">
        <v>3.3747951017259667E-4</v>
      </c>
      <c r="AD24" s="442">
        <v>9.4786729857819903E-5</v>
      </c>
      <c r="AE24" s="442">
        <v>6.9592651016052705E-5</v>
      </c>
      <c r="AF24" s="442">
        <v>1.5720798616569723E-4</v>
      </c>
      <c r="AG24" s="442">
        <v>0</v>
      </c>
      <c r="AH24" s="442">
        <v>1.676018363331633E-3</v>
      </c>
      <c r="AI24" s="442">
        <v>8.495094083166971E-5</v>
      </c>
      <c r="AJ24" s="442">
        <v>0</v>
      </c>
      <c r="AK24" s="442">
        <v>0</v>
      </c>
      <c r="AL24" s="442">
        <v>8.6273833146406696E-4</v>
      </c>
      <c r="AM24" s="442">
        <v>1.0509169250170774E-4</v>
      </c>
      <c r="AN24" s="442">
        <v>0</v>
      </c>
      <c r="AO24" s="442">
        <v>0</v>
      </c>
      <c r="AP24" s="443">
        <v>4.9419947953401272E-4</v>
      </c>
      <c r="AQ24" s="442">
        <v>6.8362045392398143E-4</v>
      </c>
      <c r="AR24" s="442">
        <v>1.0092926243681554E-2</v>
      </c>
      <c r="AS24" s="442">
        <v>0</v>
      </c>
      <c r="AT24" s="442">
        <v>5.6897147049937417E-2</v>
      </c>
      <c r="AU24" s="442">
        <v>2.7394672208577366E-2</v>
      </c>
      <c r="AV24" s="442">
        <v>-4.5829514207149406E-4</v>
      </c>
      <c r="AW24" s="443">
        <v>1.9500646464546197E-2</v>
      </c>
      <c r="AX24" s="442">
        <v>8.8471617382991363E-3</v>
      </c>
      <c r="AY24" s="443">
        <v>4.7496496220009616E-4</v>
      </c>
      <c r="AZ24" s="443">
        <v>7.5265217223345372E-3</v>
      </c>
      <c r="BA24" s="442">
        <v>5.3323107600276093E-3</v>
      </c>
      <c r="BB24" s="443">
        <v>1.3555943184649888E-2</v>
      </c>
      <c r="BC24" s="442">
        <v>4.7396099507080566E-5</v>
      </c>
      <c r="BD24" s="443">
        <v>5.1657465282000151E-4</v>
      </c>
    </row>
    <row r="25" spans="1:56" x14ac:dyDescent="0.2">
      <c r="A25" s="281" t="s">
        <v>467</v>
      </c>
      <c r="B25" s="283" t="s">
        <v>192</v>
      </c>
      <c r="C25" s="442">
        <v>0</v>
      </c>
      <c r="D25" s="442">
        <v>0</v>
      </c>
      <c r="E25" s="442">
        <v>4.8165137614678902E-2</v>
      </c>
      <c r="F25" s="442">
        <v>0</v>
      </c>
      <c r="G25" s="442">
        <v>0</v>
      </c>
      <c r="H25" s="442">
        <v>0</v>
      </c>
      <c r="I25" s="442">
        <v>0</v>
      </c>
      <c r="J25" s="442">
        <v>0</v>
      </c>
      <c r="K25" s="442">
        <v>0</v>
      </c>
      <c r="L25" s="442">
        <v>0</v>
      </c>
      <c r="M25" s="442">
        <v>0</v>
      </c>
      <c r="N25" s="442">
        <v>0</v>
      </c>
      <c r="O25" s="442">
        <v>0</v>
      </c>
      <c r="P25" s="442">
        <v>0</v>
      </c>
      <c r="Q25" s="442">
        <v>0</v>
      </c>
      <c r="R25" s="442">
        <v>5.2949177918366972E-4</v>
      </c>
      <c r="S25" s="442">
        <v>0</v>
      </c>
      <c r="T25" s="442">
        <v>0</v>
      </c>
      <c r="U25" s="442">
        <v>0</v>
      </c>
      <c r="V25" s="442">
        <v>0</v>
      </c>
      <c r="W25" s="442">
        <v>0.46685447662646362</v>
      </c>
      <c r="X25" s="442">
        <v>0</v>
      </c>
      <c r="Y25" s="442">
        <v>0</v>
      </c>
      <c r="Z25" s="442">
        <v>0</v>
      </c>
      <c r="AA25" s="442">
        <v>0</v>
      </c>
      <c r="AB25" s="442">
        <v>0</v>
      </c>
      <c r="AC25" s="442">
        <v>0</v>
      </c>
      <c r="AD25" s="442">
        <v>0</v>
      </c>
      <c r="AE25" s="442">
        <v>0</v>
      </c>
      <c r="AF25" s="442">
        <v>9.9565057904941567E-4</v>
      </c>
      <c r="AG25" s="442">
        <v>0</v>
      </c>
      <c r="AH25" s="442">
        <v>5.4652772717335863E-3</v>
      </c>
      <c r="AI25" s="442">
        <v>8.495094083166971E-5</v>
      </c>
      <c r="AJ25" s="442">
        <v>0</v>
      </c>
      <c r="AK25" s="442">
        <v>0</v>
      </c>
      <c r="AL25" s="442">
        <v>1.3933224053144681E-2</v>
      </c>
      <c r="AM25" s="442">
        <v>0</v>
      </c>
      <c r="AN25" s="442">
        <v>0</v>
      </c>
      <c r="AO25" s="442">
        <v>0</v>
      </c>
      <c r="AP25" s="443">
        <v>6.2718583554247634E-3</v>
      </c>
      <c r="AQ25" s="442">
        <v>0</v>
      </c>
      <c r="AR25" s="442">
        <v>1.8805020753942421E-2</v>
      </c>
      <c r="AS25" s="442">
        <v>0</v>
      </c>
      <c r="AT25" s="442">
        <v>5.3530579653847811E-2</v>
      </c>
      <c r="AU25" s="442">
        <v>4.9499338749291515E-2</v>
      </c>
      <c r="AV25" s="442">
        <v>9.1659028414298807E-3</v>
      </c>
      <c r="AW25" s="443">
        <v>2.4414273341588889E-2</v>
      </c>
      <c r="AX25" s="442">
        <v>1.7221614739206484E-2</v>
      </c>
      <c r="AY25" s="443">
        <v>1.418610734792718E-2</v>
      </c>
      <c r="AZ25" s="443">
        <v>1.797700929524973E-2</v>
      </c>
      <c r="BA25" s="442">
        <v>1.5947235217424648E-2</v>
      </c>
      <c r="BB25" s="443">
        <v>2.4309328017277181E-2</v>
      </c>
      <c r="BC25" s="442">
        <v>1.0122158294729554E-2</v>
      </c>
      <c r="BD25" s="443">
        <v>1.1050417102415059E-2</v>
      </c>
    </row>
    <row r="26" spans="1:56" x14ac:dyDescent="0.2">
      <c r="A26" s="281" t="s">
        <v>468</v>
      </c>
      <c r="B26" s="283" t="s">
        <v>50</v>
      </c>
      <c r="C26" s="442">
        <v>0</v>
      </c>
      <c r="D26" s="442">
        <v>0</v>
      </c>
      <c r="E26" s="442">
        <v>6.8807339449541288E-3</v>
      </c>
      <c r="F26" s="442">
        <v>3.2414910858995136E-3</v>
      </c>
      <c r="G26" s="442">
        <v>8.3613433706491852E-3</v>
      </c>
      <c r="H26" s="442">
        <v>1.7024426350851222E-2</v>
      </c>
      <c r="I26" s="442">
        <v>1.6335762754460921E-2</v>
      </c>
      <c r="J26" s="442">
        <v>3.6885245901639345E-3</v>
      </c>
      <c r="K26" s="442">
        <v>1.3844023996308261E-3</v>
      </c>
      <c r="L26" s="442">
        <v>2.0974131903985084E-3</v>
      </c>
      <c r="M26" s="442">
        <v>1.026277825459725E-2</v>
      </c>
      <c r="N26" s="442">
        <v>8.201317818589654E-3</v>
      </c>
      <c r="O26" s="442">
        <v>3.341457661765862E-2</v>
      </c>
      <c r="P26" s="442">
        <v>3.0618139803581744E-3</v>
      </c>
      <c r="Q26" s="442">
        <v>1.3396062199440895E-3</v>
      </c>
      <c r="R26" s="442">
        <v>3.1221756634623285E-3</v>
      </c>
      <c r="S26" s="442">
        <v>7.4217489512746048E-3</v>
      </c>
      <c r="T26" s="442">
        <v>5.9241706161137437E-3</v>
      </c>
      <c r="U26" s="442">
        <v>4.1493775933609959E-3</v>
      </c>
      <c r="V26" s="442">
        <v>9.4161958568738224E-3</v>
      </c>
      <c r="W26" s="442">
        <v>1.584646535786601E-3</v>
      </c>
      <c r="X26" s="442">
        <v>5.2274653857021756E-2</v>
      </c>
      <c r="Y26" s="442">
        <v>3.308967863752781E-3</v>
      </c>
      <c r="Z26" s="442">
        <v>8.76422398823265E-3</v>
      </c>
      <c r="AA26" s="442">
        <v>3.7978381536663743E-3</v>
      </c>
      <c r="AB26" s="442">
        <v>3.6382536382536385E-3</v>
      </c>
      <c r="AC26" s="442">
        <v>6.4121106932793362E-3</v>
      </c>
      <c r="AD26" s="442">
        <v>1.6682464454976304E-2</v>
      </c>
      <c r="AE26" s="442">
        <v>6.9592651016052705E-5</v>
      </c>
      <c r="AF26" s="442">
        <v>3.0917570612587117E-3</v>
      </c>
      <c r="AG26" s="442">
        <v>5.3792361484669177E-2</v>
      </c>
      <c r="AH26" s="442">
        <v>8.8901843620199667E-3</v>
      </c>
      <c r="AI26" s="442">
        <v>1.626810516926475E-2</v>
      </c>
      <c r="AJ26" s="442">
        <v>3.4036759700476512E-3</v>
      </c>
      <c r="AK26" s="442">
        <v>5.0475059382422804E-2</v>
      </c>
      <c r="AL26" s="442">
        <v>6.3411267362608924E-3</v>
      </c>
      <c r="AM26" s="442">
        <v>5.4122221638379488E-3</v>
      </c>
      <c r="AN26" s="442">
        <v>5.1399200456881781E-3</v>
      </c>
      <c r="AO26" s="442">
        <v>3.6331413380593709E-2</v>
      </c>
      <c r="AP26" s="443">
        <v>5.408954933482501E-3</v>
      </c>
      <c r="AQ26" s="442">
        <v>1.9961717254580257E-2</v>
      </c>
      <c r="AR26" s="442">
        <v>9.1640784710502205E-3</v>
      </c>
      <c r="AS26" s="442">
        <v>0</v>
      </c>
      <c r="AT26" s="442">
        <v>6.6683931114851743E-3</v>
      </c>
      <c r="AU26" s="442">
        <v>1.0580011335726431E-2</v>
      </c>
      <c r="AV26" s="442">
        <v>-1.8331805682859762E-3</v>
      </c>
      <c r="AW26" s="443">
        <v>7.8419499653812653E-3</v>
      </c>
      <c r="AX26" s="442">
        <v>9.2215216779785412E-3</v>
      </c>
      <c r="AY26" s="443">
        <v>3.8464854784943173E-3</v>
      </c>
      <c r="AZ26" s="443">
        <v>5.3273388507590908E-3</v>
      </c>
      <c r="BA26" s="442">
        <v>6.9649512999463148E-3</v>
      </c>
      <c r="BB26" s="443">
        <v>1.2979483345792841E-2</v>
      </c>
      <c r="BC26" s="442">
        <v>-4.1646746566873834E-3</v>
      </c>
      <c r="BD26" s="443">
        <v>3.4428581851788796E-3</v>
      </c>
    </row>
    <row r="27" spans="1:56" x14ac:dyDescent="0.2">
      <c r="A27" s="281" t="s">
        <v>469</v>
      </c>
      <c r="B27" s="283" t="s">
        <v>36</v>
      </c>
      <c r="C27" s="442">
        <v>4.0322580645161289E-3</v>
      </c>
      <c r="D27" s="442">
        <v>0</v>
      </c>
      <c r="E27" s="442">
        <v>0</v>
      </c>
      <c r="F27" s="442">
        <v>4.8622366288492711E-3</v>
      </c>
      <c r="G27" s="442">
        <v>5.0001388927470205E-4</v>
      </c>
      <c r="H27" s="442">
        <v>2.2205773501110288E-3</v>
      </c>
      <c r="I27" s="442">
        <v>4.5237496858507161E-3</v>
      </c>
      <c r="J27" s="442">
        <v>3.2295081967213114E-3</v>
      </c>
      <c r="K27" s="442">
        <v>4.6146746654360867E-4</v>
      </c>
      <c r="L27" s="442">
        <v>3.2626427406199023E-3</v>
      </c>
      <c r="M27" s="442">
        <v>5.7157466079874363E-3</v>
      </c>
      <c r="N27" s="442">
        <v>3.995513809056498E-3</v>
      </c>
      <c r="O27" s="442">
        <v>3.0662787955027912E-3</v>
      </c>
      <c r="P27" s="442">
        <v>3.8128249566724438E-3</v>
      </c>
      <c r="Q27" s="442">
        <v>1.7366751294484754E-3</v>
      </c>
      <c r="R27" s="442">
        <v>1.6706378550105441E-3</v>
      </c>
      <c r="S27" s="442">
        <v>1.2907389480477573E-3</v>
      </c>
      <c r="T27" s="442">
        <v>3.5545023696682463E-3</v>
      </c>
      <c r="U27" s="442">
        <v>1.7603420093046649E-3</v>
      </c>
      <c r="V27" s="442">
        <v>3.766478342749529E-3</v>
      </c>
      <c r="W27" s="442">
        <v>6.1625143058367815E-4</v>
      </c>
      <c r="X27" s="442">
        <v>1.4128284826222096E-3</v>
      </c>
      <c r="Y27" s="442">
        <v>6.730104129666673E-4</v>
      </c>
      <c r="Z27" s="442">
        <v>1.3217838975259964E-2</v>
      </c>
      <c r="AA27" s="442">
        <v>3.0090563832895122E-2</v>
      </c>
      <c r="AB27" s="442">
        <v>2.5987525987525989E-3</v>
      </c>
      <c r="AC27" s="442">
        <v>3.0855269501494551E-3</v>
      </c>
      <c r="AD27" s="442">
        <v>2.6540284360189572E-3</v>
      </c>
      <c r="AE27" s="442">
        <v>8.606291175651851E-3</v>
      </c>
      <c r="AF27" s="442">
        <v>3.3537703715348739E-3</v>
      </c>
      <c r="AG27" s="442">
        <v>1.6137708445400753E-3</v>
      </c>
      <c r="AH27" s="442">
        <v>8.2343510894119353E-3</v>
      </c>
      <c r="AI27" s="442">
        <v>6.0315167990485493E-3</v>
      </c>
      <c r="AJ27" s="442">
        <v>2.2824650622672487E-3</v>
      </c>
      <c r="AK27" s="442">
        <v>1.7814726840855108E-3</v>
      </c>
      <c r="AL27" s="442">
        <v>1.3947603025335749E-3</v>
      </c>
      <c r="AM27" s="442">
        <v>1.8916504650307393E-3</v>
      </c>
      <c r="AN27" s="442">
        <v>0</v>
      </c>
      <c r="AO27" s="442">
        <v>0</v>
      </c>
      <c r="AP27" s="443">
        <v>3.3086071454629471E-3</v>
      </c>
      <c r="AQ27" s="442">
        <v>0</v>
      </c>
      <c r="AR27" s="442">
        <v>0</v>
      </c>
      <c r="AS27" s="442">
        <v>0</v>
      </c>
      <c r="AT27" s="442">
        <v>0.5317881652207691</v>
      </c>
      <c r="AU27" s="442">
        <v>0.1522765917249197</v>
      </c>
      <c r="AV27" s="442">
        <v>0</v>
      </c>
      <c r="AW27" s="443">
        <v>0.12430483347023658</v>
      </c>
      <c r="AX27" s="442">
        <v>5.6567478907884189E-2</v>
      </c>
      <c r="AY27" s="443">
        <v>0</v>
      </c>
      <c r="AZ27" s="443">
        <v>4.6071547485242205E-2</v>
      </c>
      <c r="BA27" s="442">
        <v>3.2819081217884807E-2</v>
      </c>
      <c r="BB27" s="443">
        <v>0</v>
      </c>
      <c r="BC27" s="442">
        <v>0.10322046192650719</v>
      </c>
      <c r="BD27" s="443">
        <v>5.2037843227861952E-2</v>
      </c>
    </row>
    <row r="28" spans="1:56" x14ac:dyDescent="0.2">
      <c r="A28" s="281" t="s">
        <v>470</v>
      </c>
      <c r="B28" s="283" t="s">
        <v>193</v>
      </c>
      <c r="C28" s="442">
        <v>8.0645161290322578E-3</v>
      </c>
      <c r="D28" s="442">
        <v>0</v>
      </c>
      <c r="E28" s="442">
        <v>6.8807339449541288E-3</v>
      </c>
      <c r="F28" s="442">
        <v>4.8622366288492709E-2</v>
      </c>
      <c r="G28" s="442">
        <v>1.3444817911608656E-2</v>
      </c>
      <c r="H28" s="442">
        <v>3.0347890451517395E-2</v>
      </c>
      <c r="I28" s="442">
        <v>5.5855742648906762E-2</v>
      </c>
      <c r="J28" s="442">
        <v>3.009016393442623E-2</v>
      </c>
      <c r="K28" s="442">
        <v>7.3834794646977387E-3</v>
      </c>
      <c r="L28" s="442">
        <v>3.4257748776508973E-2</v>
      </c>
      <c r="M28" s="442">
        <v>5.7887912930735377E-2</v>
      </c>
      <c r="N28" s="442">
        <v>4.4160942100098133E-2</v>
      </c>
      <c r="O28" s="442">
        <v>3.6716723012815471E-2</v>
      </c>
      <c r="P28" s="442">
        <v>2.4032351242056615E-2</v>
      </c>
      <c r="Q28" s="442">
        <v>1.3989660165164623E-2</v>
      </c>
      <c r="R28" s="442">
        <v>1.0881968979085074E-2</v>
      </c>
      <c r="S28" s="442">
        <v>9.6805421103581795E-3</v>
      </c>
      <c r="T28" s="442">
        <v>2.9620853080568721E-2</v>
      </c>
      <c r="U28" s="442">
        <v>9.3046649063246566E-3</v>
      </c>
      <c r="V28" s="442">
        <v>5.6497175141242938E-3</v>
      </c>
      <c r="W28" s="442">
        <v>1.2589136367637995E-2</v>
      </c>
      <c r="X28" s="442">
        <v>2.1192427239333143E-2</v>
      </c>
      <c r="Y28" s="442">
        <v>3.1967994615916696E-3</v>
      </c>
      <c r="Z28" s="442">
        <v>0.10200412674416229</v>
      </c>
      <c r="AA28" s="442">
        <v>4.3236926672509494E-2</v>
      </c>
      <c r="AB28" s="442">
        <v>7.6923076923076927E-2</v>
      </c>
      <c r="AC28" s="442">
        <v>2.3575354353485681E-2</v>
      </c>
      <c r="AD28" s="442">
        <v>5.3080568720379143E-3</v>
      </c>
      <c r="AE28" s="442">
        <v>4.4075345643500045E-3</v>
      </c>
      <c r="AF28" s="442">
        <v>5.9739034742964945E-3</v>
      </c>
      <c r="AG28" s="442">
        <v>1.6137708445400753E-3</v>
      </c>
      <c r="AH28" s="442">
        <v>1.2096480361437003E-2</v>
      </c>
      <c r="AI28" s="442">
        <v>2.1620014441659941E-2</v>
      </c>
      <c r="AJ28" s="442">
        <v>1.0971849597565371E-2</v>
      </c>
      <c r="AK28" s="442">
        <v>4.1567695961995249E-3</v>
      </c>
      <c r="AL28" s="442">
        <v>5.6796940154717739E-3</v>
      </c>
      <c r="AM28" s="442">
        <v>3.6361725605590881E-2</v>
      </c>
      <c r="AN28" s="442">
        <v>0</v>
      </c>
      <c r="AO28" s="442">
        <v>3.544528134692069E-3</v>
      </c>
      <c r="AP28" s="443">
        <v>2.2724420555974414E-2</v>
      </c>
      <c r="AQ28" s="442">
        <v>2.7344818156959256E-4</v>
      </c>
      <c r="AR28" s="442">
        <v>0.11755729622365327</v>
      </c>
      <c r="AS28" s="442">
        <v>0</v>
      </c>
      <c r="AT28" s="442">
        <v>0</v>
      </c>
      <c r="AU28" s="442">
        <v>0</v>
      </c>
      <c r="AV28" s="442">
        <v>0</v>
      </c>
      <c r="AW28" s="443">
        <v>7.0364129531145694E-2</v>
      </c>
      <c r="AX28" s="442">
        <v>5.4687219097855996E-2</v>
      </c>
      <c r="AY28" s="443">
        <v>4.9688642199394672E-4</v>
      </c>
      <c r="AZ28" s="443">
        <v>2.6392034009613492E-2</v>
      </c>
      <c r="BA28" s="442">
        <v>3.1936804969706266E-2</v>
      </c>
      <c r="BB28" s="443">
        <v>5.1565744663178001E-3</v>
      </c>
      <c r="BC28" s="442">
        <v>5.2733312451573554E-2</v>
      </c>
      <c r="BD28" s="443">
        <v>4.7619232920689737E-2</v>
      </c>
    </row>
    <row r="29" spans="1:56" x14ac:dyDescent="0.2">
      <c r="A29" s="281" t="s">
        <v>471</v>
      </c>
      <c r="B29" s="283" t="s">
        <v>286</v>
      </c>
      <c r="C29" s="442">
        <v>0</v>
      </c>
      <c r="D29" s="442">
        <v>0</v>
      </c>
      <c r="E29" s="442">
        <v>0</v>
      </c>
      <c r="F29" s="442">
        <v>4.8622366288492711E-3</v>
      </c>
      <c r="G29" s="442">
        <v>1.8889413594822078E-3</v>
      </c>
      <c r="H29" s="442">
        <v>1.4803849000740192E-3</v>
      </c>
      <c r="I29" s="442">
        <v>2.638853983412918E-3</v>
      </c>
      <c r="J29" s="442">
        <v>2.5000000000000001E-3</v>
      </c>
      <c r="K29" s="442">
        <v>4.6146746654360867E-4</v>
      </c>
      <c r="L29" s="442">
        <v>9.3218364017711493E-4</v>
      </c>
      <c r="M29" s="442">
        <v>1.2965431602783002E-3</v>
      </c>
      <c r="N29" s="442">
        <v>9.813542688910696E-4</v>
      </c>
      <c r="O29" s="442">
        <v>7.0760279896218254E-4</v>
      </c>
      <c r="P29" s="442">
        <v>6.35470826112074E-4</v>
      </c>
      <c r="Q29" s="442">
        <v>6.2167354518363434E-4</v>
      </c>
      <c r="R29" s="442">
        <v>5.4775011639689977E-4</v>
      </c>
      <c r="S29" s="442">
        <v>6.4536947402387866E-4</v>
      </c>
      <c r="T29" s="442">
        <v>2.3696682464454978E-3</v>
      </c>
      <c r="U29" s="442">
        <v>5.0295485980133279E-4</v>
      </c>
      <c r="V29" s="442">
        <v>0</v>
      </c>
      <c r="W29" s="442">
        <v>3.5214367461924466E-4</v>
      </c>
      <c r="X29" s="442">
        <v>5.6513139304888388E-4</v>
      </c>
      <c r="Y29" s="442">
        <v>7.6648408143425995E-4</v>
      </c>
      <c r="Z29" s="442">
        <v>4.0858853091993707E-4</v>
      </c>
      <c r="AA29" s="442">
        <v>9.2316681273736489E-2</v>
      </c>
      <c r="AB29" s="442">
        <v>9.355509355509356E-3</v>
      </c>
      <c r="AC29" s="442">
        <v>2.3623565712081766E-3</v>
      </c>
      <c r="AD29" s="442">
        <v>1.2322274881516589E-3</v>
      </c>
      <c r="AE29" s="442">
        <v>4.6395100677368468E-4</v>
      </c>
      <c r="AF29" s="442">
        <v>1.3624692134360425E-3</v>
      </c>
      <c r="AG29" s="442">
        <v>5.3792361484669173E-4</v>
      </c>
      <c r="AH29" s="442">
        <v>4.0078699992712966E-3</v>
      </c>
      <c r="AI29" s="442">
        <v>9.4295544323153378E-3</v>
      </c>
      <c r="AJ29" s="442">
        <v>4.5248868778280547E-3</v>
      </c>
      <c r="AK29" s="442">
        <v>2.3752969121140144E-3</v>
      </c>
      <c r="AL29" s="442">
        <v>8.6273833146406696E-4</v>
      </c>
      <c r="AM29" s="442">
        <v>9.1429772476485736E-3</v>
      </c>
      <c r="AN29" s="442">
        <v>0</v>
      </c>
      <c r="AO29" s="442">
        <v>8.8613203367301726E-4</v>
      </c>
      <c r="AP29" s="443">
        <v>1.8415740447989882E-3</v>
      </c>
      <c r="AQ29" s="442">
        <v>2.7344818156959256E-4</v>
      </c>
      <c r="AR29" s="442">
        <v>5.7721254442090076E-3</v>
      </c>
      <c r="AS29" s="442">
        <v>-3.458754354324678E-4</v>
      </c>
      <c r="AT29" s="442">
        <v>0</v>
      </c>
      <c r="AU29" s="442">
        <v>0</v>
      </c>
      <c r="AV29" s="442">
        <v>0</v>
      </c>
      <c r="AW29" s="443">
        <v>3.4296122949863633E-3</v>
      </c>
      <c r="AX29" s="442">
        <v>3.463358199011436E-3</v>
      </c>
      <c r="AY29" s="443">
        <v>2.1629173663265919E-4</v>
      </c>
      <c r="AZ29" s="443">
        <v>1.4072562917233095E-3</v>
      </c>
      <c r="BA29" s="442">
        <v>2.1001610552956514E-3</v>
      </c>
      <c r="BB29" s="443">
        <v>0</v>
      </c>
      <c r="BC29" s="442">
        <v>3.1528709672101417E-3</v>
      </c>
      <c r="BD29" s="443">
        <v>3.3300094851278061E-3</v>
      </c>
    </row>
    <row r="30" spans="1:56" x14ac:dyDescent="0.2">
      <c r="A30" s="281" t="s">
        <v>472</v>
      </c>
      <c r="B30" s="283" t="s">
        <v>282</v>
      </c>
      <c r="C30" s="442">
        <v>0</v>
      </c>
      <c r="D30" s="442">
        <v>0</v>
      </c>
      <c r="E30" s="442">
        <v>0</v>
      </c>
      <c r="F30" s="442">
        <v>1.6207455429497568E-3</v>
      </c>
      <c r="G30" s="442">
        <v>7.5002083391205313E-4</v>
      </c>
      <c r="H30" s="442">
        <v>0</v>
      </c>
      <c r="I30" s="442">
        <v>1.0052777079668257E-3</v>
      </c>
      <c r="J30" s="442">
        <v>2.3606557377049181E-3</v>
      </c>
      <c r="K30" s="442">
        <v>0</v>
      </c>
      <c r="L30" s="442">
        <v>0</v>
      </c>
      <c r="M30" s="442">
        <v>2.0269900111393145E-3</v>
      </c>
      <c r="N30" s="442">
        <v>1.4019346698443852E-4</v>
      </c>
      <c r="O30" s="442">
        <v>1.5724506643604056E-4</v>
      </c>
      <c r="P30" s="442">
        <v>1.1554015020219527E-4</v>
      </c>
      <c r="Q30" s="442">
        <v>2.7674499753335978E-4</v>
      </c>
      <c r="R30" s="442">
        <v>2.7387505819844987E-5</v>
      </c>
      <c r="S30" s="442">
        <v>6.4536947402387866E-4</v>
      </c>
      <c r="T30" s="442">
        <v>1.1848341232227489E-3</v>
      </c>
      <c r="U30" s="442">
        <v>2.5147742990066639E-4</v>
      </c>
      <c r="V30" s="442">
        <v>0</v>
      </c>
      <c r="W30" s="442">
        <v>3.5214367461924466E-4</v>
      </c>
      <c r="X30" s="442">
        <v>2.8256569652444194E-4</v>
      </c>
      <c r="Y30" s="442">
        <v>2.0003365052064835E-3</v>
      </c>
      <c r="Z30" s="442">
        <v>1.23393736337821E-2</v>
      </c>
      <c r="AA30" s="442">
        <v>2.0449897750511249E-3</v>
      </c>
      <c r="AB30" s="442">
        <v>0</v>
      </c>
      <c r="AC30" s="442">
        <v>1.3499180406903867E-3</v>
      </c>
      <c r="AD30" s="442">
        <v>3.3175355450236967E-3</v>
      </c>
      <c r="AE30" s="442">
        <v>0</v>
      </c>
      <c r="AF30" s="442">
        <v>3.1441597233139444E-3</v>
      </c>
      <c r="AG30" s="442">
        <v>5.3792361484669173E-4</v>
      </c>
      <c r="AH30" s="442">
        <v>2.7544997449537274E-2</v>
      </c>
      <c r="AI30" s="442">
        <v>5.3094338019793567E-3</v>
      </c>
      <c r="AJ30" s="442">
        <v>3.7640651904056379E-3</v>
      </c>
      <c r="AK30" s="442">
        <v>0</v>
      </c>
      <c r="AL30" s="442">
        <v>2.444425272481523E-4</v>
      </c>
      <c r="AM30" s="442">
        <v>1.670957910777153E-2</v>
      </c>
      <c r="AN30" s="442">
        <v>0</v>
      </c>
      <c r="AO30" s="442">
        <v>1.1076650420912717E-2</v>
      </c>
      <c r="AP30" s="443">
        <v>2.2667023372327749E-3</v>
      </c>
      <c r="AQ30" s="442">
        <v>0</v>
      </c>
      <c r="AR30" s="442">
        <v>8.6664814499977198E-4</v>
      </c>
      <c r="AS30" s="442">
        <v>7.9551350149467594E-3</v>
      </c>
      <c r="AT30" s="442">
        <v>0</v>
      </c>
      <c r="AU30" s="442">
        <v>0</v>
      </c>
      <c r="AV30" s="442">
        <v>0</v>
      </c>
      <c r="AW30" s="443">
        <v>1.3177453897523581E-3</v>
      </c>
      <c r="AX30" s="442">
        <v>3.0255474220982348E-3</v>
      </c>
      <c r="AY30" s="443">
        <v>5.845722611693491E-6</v>
      </c>
      <c r="AZ30" s="443">
        <v>4.9207981442612461E-4</v>
      </c>
      <c r="BA30" s="442">
        <v>1.7578035125393051E-3</v>
      </c>
      <c r="BB30" s="443">
        <v>1.5632527618572971E-3</v>
      </c>
      <c r="BC30" s="442">
        <v>-8.3664419129890043E-4</v>
      </c>
      <c r="BD30" s="443">
        <v>1.8717318870540166E-3</v>
      </c>
    </row>
    <row r="31" spans="1:56" x14ac:dyDescent="0.2">
      <c r="A31" s="281" t="s">
        <v>473</v>
      </c>
      <c r="B31" s="283" t="s">
        <v>385</v>
      </c>
      <c r="C31" s="442">
        <v>7.6612903225806453E-2</v>
      </c>
      <c r="D31" s="442">
        <v>0</v>
      </c>
      <c r="E31" s="442">
        <v>6.1926605504587159E-2</v>
      </c>
      <c r="F31" s="442">
        <v>2.7552674230145867E-2</v>
      </c>
      <c r="G31" s="442">
        <v>7.2724242340064998E-2</v>
      </c>
      <c r="H31" s="442">
        <v>7.6980014803849001E-2</v>
      </c>
      <c r="I31" s="442">
        <v>8.5574264890676044E-2</v>
      </c>
      <c r="J31" s="442">
        <v>4.0204918032786884E-2</v>
      </c>
      <c r="K31" s="442">
        <v>1.0613751730502999E-2</v>
      </c>
      <c r="L31" s="442">
        <v>5.9892798881379633E-2</v>
      </c>
      <c r="M31" s="442">
        <v>3.8512810211646972E-2</v>
      </c>
      <c r="N31" s="442">
        <v>2.3131922052432356E-2</v>
      </c>
      <c r="O31" s="442">
        <v>3.9389889142228164E-2</v>
      </c>
      <c r="P31" s="442">
        <v>4.6273830155979204E-2</v>
      </c>
      <c r="Q31" s="442">
        <v>4.5269866480565683E-2</v>
      </c>
      <c r="R31" s="442">
        <v>4.1492071317065157E-2</v>
      </c>
      <c r="S31" s="442">
        <v>4.9370764762826716E-2</v>
      </c>
      <c r="T31" s="442">
        <v>4.2654028436018961E-2</v>
      </c>
      <c r="U31" s="442">
        <v>5.1930089274487612E-2</v>
      </c>
      <c r="V31" s="442">
        <v>4.3314500941619587E-2</v>
      </c>
      <c r="W31" s="442">
        <v>4.0232414825248704E-2</v>
      </c>
      <c r="X31" s="442">
        <v>7.4314778185928229E-2</v>
      </c>
      <c r="Y31" s="442">
        <v>5.90005795367445E-2</v>
      </c>
      <c r="Z31" s="442">
        <v>1.7303724284459334E-2</v>
      </c>
      <c r="AA31" s="442">
        <v>1.8404907975460124E-2</v>
      </c>
      <c r="AB31" s="442">
        <v>1.5592515592515593E-2</v>
      </c>
      <c r="AC31" s="442">
        <v>1.1426091987272201E-2</v>
      </c>
      <c r="AD31" s="442">
        <v>5.6872037914691941E-3</v>
      </c>
      <c r="AE31" s="442">
        <v>1.0206922149021064E-3</v>
      </c>
      <c r="AF31" s="442">
        <v>1.2052612272703453E-2</v>
      </c>
      <c r="AG31" s="442">
        <v>2.3668639053254437E-2</v>
      </c>
      <c r="AH31" s="442">
        <v>9.983239816366684E-3</v>
      </c>
      <c r="AI31" s="442">
        <v>1.8179501337977317E-2</v>
      </c>
      <c r="AJ31" s="442">
        <v>6.1546470187802828E-2</v>
      </c>
      <c r="AK31" s="442">
        <v>4.0973871733966744E-2</v>
      </c>
      <c r="AL31" s="442">
        <v>1.550053202197107E-2</v>
      </c>
      <c r="AM31" s="442">
        <v>9.6526719562818553E-2</v>
      </c>
      <c r="AN31" s="442">
        <v>4.8543689320388349E-2</v>
      </c>
      <c r="AO31" s="442">
        <v>6.2029242357111207E-2</v>
      </c>
      <c r="AP31" s="443">
        <v>3.9177955590145197E-2</v>
      </c>
      <c r="AQ31" s="442">
        <v>9.6869018321028164E-2</v>
      </c>
      <c r="AR31" s="442">
        <v>0.14441094879311989</v>
      </c>
      <c r="AS31" s="442">
        <v>7.4116164735528814E-5</v>
      </c>
      <c r="AT31" s="442">
        <v>3.5834520264146054E-2</v>
      </c>
      <c r="AU31" s="442">
        <v>0.10995654638201398</v>
      </c>
      <c r="AV31" s="442">
        <v>2.4060494958753438E-3</v>
      </c>
      <c r="AW31" s="443">
        <v>9.9687066490305509E-2</v>
      </c>
      <c r="AX31" s="442">
        <v>8.5068537479352044E-2</v>
      </c>
      <c r="AY31" s="443">
        <v>1.1856586887167323E-2</v>
      </c>
      <c r="AZ31" s="443">
        <v>4.4409513420442193E-2</v>
      </c>
      <c r="BA31" s="442">
        <v>5.4332387453025537E-2</v>
      </c>
      <c r="BB31" s="443">
        <v>0.11265553617410085</v>
      </c>
      <c r="BC31" s="442">
        <v>-4.0245470581447104E-2</v>
      </c>
      <c r="BD31" s="443">
        <v>2.0178514969477344E-2</v>
      </c>
    </row>
    <row r="32" spans="1:56" x14ac:dyDescent="0.2">
      <c r="A32" s="281" t="s">
        <v>474</v>
      </c>
      <c r="B32" s="283" t="s">
        <v>37</v>
      </c>
      <c r="C32" s="442">
        <v>4.0322580645161289E-3</v>
      </c>
      <c r="D32" s="442">
        <v>0</v>
      </c>
      <c r="E32" s="442">
        <v>9.1743119266055051E-3</v>
      </c>
      <c r="F32" s="442">
        <v>5.1863857374392218E-2</v>
      </c>
      <c r="G32" s="442">
        <v>5.9723881218922744E-3</v>
      </c>
      <c r="H32" s="442">
        <v>1.8504811250925242E-2</v>
      </c>
      <c r="I32" s="442">
        <v>7.60241266649912E-3</v>
      </c>
      <c r="J32" s="442">
        <v>5.9508196721311472E-3</v>
      </c>
      <c r="K32" s="442">
        <v>3.2302722658052608E-3</v>
      </c>
      <c r="L32" s="442">
        <v>3.0295968305756233E-3</v>
      </c>
      <c r="M32" s="442">
        <v>1.0792352221471485E-2</v>
      </c>
      <c r="N32" s="442">
        <v>3.7852236085798401E-3</v>
      </c>
      <c r="O32" s="442">
        <v>7.7050082553659881E-3</v>
      </c>
      <c r="P32" s="442">
        <v>1.1265164644714038E-2</v>
      </c>
      <c r="Q32" s="442">
        <v>6.140530307588027E-3</v>
      </c>
      <c r="R32" s="442">
        <v>6.4725805420900321E-3</v>
      </c>
      <c r="S32" s="442">
        <v>1.0971281058405937E-2</v>
      </c>
      <c r="T32" s="442">
        <v>5.9241706161137437E-3</v>
      </c>
      <c r="U32" s="442">
        <v>5.7839808877153277E-3</v>
      </c>
      <c r="V32" s="442">
        <v>5.6497175141242938E-3</v>
      </c>
      <c r="W32" s="442">
        <v>3.7855445021568799E-3</v>
      </c>
      <c r="X32" s="442">
        <v>1.2715456343599886E-2</v>
      </c>
      <c r="Y32" s="442">
        <v>1.2562861042044456E-2</v>
      </c>
      <c r="Z32" s="442">
        <v>1.9142372673599053E-2</v>
      </c>
      <c r="AA32" s="442">
        <v>2.3663453111305872E-2</v>
      </c>
      <c r="AB32" s="442">
        <v>2.6507276507276509E-2</v>
      </c>
      <c r="AC32" s="442">
        <v>1.7645357246167198E-2</v>
      </c>
      <c r="AD32" s="442">
        <v>4.8056872037914693E-2</v>
      </c>
      <c r="AE32" s="442">
        <v>7.9266029507284036E-2</v>
      </c>
      <c r="AF32" s="442">
        <v>1.1423780328040664E-2</v>
      </c>
      <c r="AG32" s="442">
        <v>3.7654653039268424E-3</v>
      </c>
      <c r="AH32" s="442">
        <v>2.1278146177949427E-2</v>
      </c>
      <c r="AI32" s="442">
        <v>8.3251922015036318E-3</v>
      </c>
      <c r="AJ32" s="442">
        <v>7.2878709005726183E-3</v>
      </c>
      <c r="AK32" s="442">
        <v>2.6722090261282659E-2</v>
      </c>
      <c r="AL32" s="442">
        <v>4.47186035142208E-3</v>
      </c>
      <c r="AM32" s="442">
        <v>5.4122221638379488E-3</v>
      </c>
      <c r="AN32" s="442">
        <v>0</v>
      </c>
      <c r="AO32" s="442">
        <v>2.215330084182543E-3</v>
      </c>
      <c r="AP32" s="443">
        <v>1.1565046087992801E-2</v>
      </c>
      <c r="AQ32" s="442">
        <v>0</v>
      </c>
      <c r="AR32" s="442">
        <v>5.4188315592617317E-2</v>
      </c>
      <c r="AS32" s="442">
        <v>0</v>
      </c>
      <c r="AT32" s="442">
        <v>0</v>
      </c>
      <c r="AU32" s="442">
        <v>0</v>
      </c>
      <c r="AV32" s="442">
        <v>0</v>
      </c>
      <c r="AW32" s="443">
        <v>3.2429937388481767E-2</v>
      </c>
      <c r="AX32" s="442">
        <v>2.6391318233444091E-2</v>
      </c>
      <c r="AY32" s="443">
        <v>9.6454423092942609E-4</v>
      </c>
      <c r="AZ32" s="443">
        <v>1.262667606063895E-2</v>
      </c>
      <c r="BA32" s="442">
        <v>1.5716542679653348E-2</v>
      </c>
      <c r="BB32" s="443">
        <v>2.502865686518814E-2</v>
      </c>
      <c r="BC32" s="442">
        <v>-2.7572165713249477E-3</v>
      </c>
      <c r="BD32" s="443">
        <v>1.0263394702920934E-2</v>
      </c>
    </row>
    <row r="33" spans="1:56" x14ac:dyDescent="0.2">
      <c r="A33" s="281" t="s">
        <v>475</v>
      </c>
      <c r="B33" s="283" t="s">
        <v>38</v>
      </c>
      <c r="C33" s="442">
        <v>4.0322580645161289E-3</v>
      </c>
      <c r="D33" s="442">
        <v>0</v>
      </c>
      <c r="E33" s="442">
        <v>0</v>
      </c>
      <c r="F33" s="442">
        <v>8.1037277147487843E-3</v>
      </c>
      <c r="G33" s="442">
        <v>1.194477624378455E-3</v>
      </c>
      <c r="H33" s="442">
        <v>2.9607698001480384E-3</v>
      </c>
      <c r="I33" s="442">
        <v>1.130937421462679E-3</v>
      </c>
      <c r="J33" s="442">
        <v>1.7377049180327868E-3</v>
      </c>
      <c r="K33" s="442">
        <v>4.6146746654360867E-4</v>
      </c>
      <c r="L33" s="442">
        <v>6.991377301328362E-4</v>
      </c>
      <c r="M33" s="442">
        <v>2.3009075802121947E-3</v>
      </c>
      <c r="N33" s="442">
        <v>9.813542688910696E-4</v>
      </c>
      <c r="O33" s="442">
        <v>8.648478653982231E-4</v>
      </c>
      <c r="P33" s="442">
        <v>3.2351242056614673E-3</v>
      </c>
      <c r="Q33" s="442">
        <v>1.893096215010809E-3</v>
      </c>
      <c r="R33" s="442">
        <v>1.6523795177973142E-3</v>
      </c>
      <c r="S33" s="442">
        <v>1.9361084220716361E-3</v>
      </c>
      <c r="T33" s="442">
        <v>0</v>
      </c>
      <c r="U33" s="442">
        <v>1.886080724254998E-3</v>
      </c>
      <c r="V33" s="442">
        <v>3.766478342749529E-3</v>
      </c>
      <c r="W33" s="442">
        <v>3.5214367461924466E-4</v>
      </c>
      <c r="X33" s="442">
        <v>1.9779598756710934E-3</v>
      </c>
      <c r="Y33" s="442">
        <v>3.4398309996074108E-3</v>
      </c>
      <c r="Z33" s="442">
        <v>2.0020838015076918E-3</v>
      </c>
      <c r="AA33" s="442">
        <v>2.9214139643587495E-4</v>
      </c>
      <c r="AB33" s="442">
        <v>1.0395010395010396E-3</v>
      </c>
      <c r="AC33" s="442">
        <v>2.7335840323980329E-2</v>
      </c>
      <c r="AD33" s="442">
        <v>1.4312796208530806E-2</v>
      </c>
      <c r="AE33" s="442">
        <v>1.999628839194581E-2</v>
      </c>
      <c r="AF33" s="442">
        <v>1.7135670492060998E-2</v>
      </c>
      <c r="AG33" s="442">
        <v>2.5282409897794515E-2</v>
      </c>
      <c r="AH33" s="442">
        <v>1.6031479997085185E-3</v>
      </c>
      <c r="AI33" s="442">
        <v>5.0545809794843482E-3</v>
      </c>
      <c r="AJ33" s="442">
        <v>1.9100628678973292E-2</v>
      </c>
      <c r="AK33" s="442">
        <v>1.5439429928741092E-2</v>
      </c>
      <c r="AL33" s="442">
        <v>6.0391683202484685E-3</v>
      </c>
      <c r="AM33" s="442">
        <v>1.0351531711418213E-2</v>
      </c>
      <c r="AN33" s="442">
        <v>0</v>
      </c>
      <c r="AO33" s="442">
        <v>2.3925564909171467E-2</v>
      </c>
      <c r="AP33" s="443">
        <v>4.6063671960502959E-3</v>
      </c>
      <c r="AQ33" s="442">
        <v>0</v>
      </c>
      <c r="AR33" s="442">
        <v>0.16462168113153564</v>
      </c>
      <c r="AS33" s="442">
        <v>1.729377177162339E-4</v>
      </c>
      <c r="AT33" s="442">
        <v>0</v>
      </c>
      <c r="AU33" s="442">
        <v>4.0619686378235403E-2</v>
      </c>
      <c r="AV33" s="442">
        <v>0</v>
      </c>
      <c r="AW33" s="443">
        <v>9.907162231580724E-2</v>
      </c>
      <c r="AX33" s="442">
        <v>4.7225400639161433E-2</v>
      </c>
      <c r="AY33" s="443">
        <v>7.7148924167824854E-3</v>
      </c>
      <c r="AZ33" s="443">
        <v>4.1574765779206088E-2</v>
      </c>
      <c r="BA33" s="442">
        <v>3.0637932356775827E-2</v>
      </c>
      <c r="BB33" s="443">
        <v>1.1343134811861451E-2</v>
      </c>
      <c r="BC33" s="442">
        <v>7.9075240277617503E-2</v>
      </c>
      <c r="BD33" s="443">
        <v>4.1936911739669722E-2</v>
      </c>
    </row>
    <row r="34" spans="1:56" x14ac:dyDescent="0.2">
      <c r="A34" s="281" t="s">
        <v>476</v>
      </c>
      <c r="B34" s="283" t="s">
        <v>477</v>
      </c>
      <c r="C34" s="442">
        <v>2.8225806451612902E-2</v>
      </c>
      <c r="D34" s="442">
        <v>0</v>
      </c>
      <c r="E34" s="442">
        <v>2.0642201834862386E-2</v>
      </c>
      <c r="F34" s="442">
        <v>2.5931928687196109E-2</v>
      </c>
      <c r="G34" s="442">
        <v>2.5528486902413956E-2</v>
      </c>
      <c r="H34" s="442">
        <v>1.628423390081421E-2</v>
      </c>
      <c r="I34" s="442">
        <v>3.4807740638351348E-2</v>
      </c>
      <c r="J34" s="442">
        <v>2.169672131147541E-2</v>
      </c>
      <c r="K34" s="442">
        <v>1.9381633594831565E-2</v>
      </c>
      <c r="L34" s="442">
        <v>1.7245397343276625E-2</v>
      </c>
      <c r="M34" s="442">
        <v>4.556162232245576E-2</v>
      </c>
      <c r="N34" s="442">
        <v>1.7103602972101499E-2</v>
      </c>
      <c r="O34" s="442">
        <v>2.7753754225961162E-2</v>
      </c>
      <c r="P34" s="442">
        <v>2.0392836510687466E-2</v>
      </c>
      <c r="Q34" s="442">
        <v>1.5926875147898142E-2</v>
      </c>
      <c r="R34" s="442">
        <v>1.3702882078529108E-2</v>
      </c>
      <c r="S34" s="442">
        <v>1.6456921587608905E-2</v>
      </c>
      <c r="T34" s="442">
        <v>1.7772511848341232E-2</v>
      </c>
      <c r="U34" s="442">
        <v>1.8735068527599649E-2</v>
      </c>
      <c r="V34" s="442">
        <v>1.5065913370998116E-2</v>
      </c>
      <c r="W34" s="442">
        <v>1.4613962496698654E-2</v>
      </c>
      <c r="X34" s="442">
        <v>5.679570500141283E-2</v>
      </c>
      <c r="Y34" s="442">
        <v>2.643435344263521E-2</v>
      </c>
      <c r="Z34" s="442">
        <v>3.2421499928497008E-2</v>
      </c>
      <c r="AA34" s="442">
        <v>1.3146362839614373E-2</v>
      </c>
      <c r="AB34" s="442">
        <v>4.3139293139293142E-2</v>
      </c>
      <c r="AC34" s="442">
        <v>2.097194098929708E-2</v>
      </c>
      <c r="AD34" s="442">
        <v>2.853080568720379E-2</v>
      </c>
      <c r="AE34" s="442">
        <v>4.8714855711236895E-4</v>
      </c>
      <c r="AF34" s="442">
        <v>5.874338416391553E-2</v>
      </c>
      <c r="AG34" s="442">
        <v>2.4206562668101131E-2</v>
      </c>
      <c r="AH34" s="442">
        <v>2.3537127450265975E-2</v>
      </c>
      <c r="AI34" s="442">
        <v>1.7372467400076457E-2</v>
      </c>
      <c r="AJ34" s="442">
        <v>1.2093060505345773E-2</v>
      </c>
      <c r="AK34" s="442">
        <v>2.7909738717339667E-2</v>
      </c>
      <c r="AL34" s="442">
        <v>8.0090875104247543E-3</v>
      </c>
      <c r="AM34" s="442">
        <v>2.3540539120382533E-2</v>
      </c>
      <c r="AN34" s="442">
        <v>4.6830382638492291E-2</v>
      </c>
      <c r="AO34" s="442">
        <v>7.5764288879042976E-2</v>
      </c>
      <c r="AP34" s="443">
        <v>2.06123987645013E-2</v>
      </c>
      <c r="AQ34" s="442">
        <v>2.720809406617446E-2</v>
      </c>
      <c r="AR34" s="442">
        <v>4.3875617331304247E-2</v>
      </c>
      <c r="AS34" s="442">
        <v>8.3998320033599333E-4</v>
      </c>
      <c r="AT34" s="442">
        <v>3.5607924381716948E-3</v>
      </c>
      <c r="AU34" s="442">
        <v>6.8014358586812769E-3</v>
      </c>
      <c r="AV34" s="442">
        <v>1.8331805682859762E-3</v>
      </c>
      <c r="AW34" s="443">
        <v>2.8278170840354278E-2</v>
      </c>
      <c r="AX34" s="442">
        <v>3.445697715981362E-2</v>
      </c>
      <c r="AY34" s="443">
        <v>1.4434550558924153E-2</v>
      </c>
      <c r="AZ34" s="443">
        <v>1.9565461331724338E-2</v>
      </c>
      <c r="BA34" s="442">
        <v>2.6051077536620906E-2</v>
      </c>
      <c r="BB34" s="443">
        <v>3.8835451449455938E-2</v>
      </c>
      <c r="BC34" s="442">
        <v>-4.3377734548871562E-3</v>
      </c>
      <c r="BD34" s="443">
        <v>1.8564583992022765E-2</v>
      </c>
    </row>
    <row r="35" spans="1:56" x14ac:dyDescent="0.2">
      <c r="A35" s="281" t="s">
        <v>478</v>
      </c>
      <c r="B35" s="283" t="s">
        <v>194</v>
      </c>
      <c r="C35" s="442">
        <v>4.0322580645161289E-3</v>
      </c>
      <c r="D35" s="442">
        <v>0</v>
      </c>
      <c r="E35" s="442">
        <v>6.8807339449541288E-3</v>
      </c>
      <c r="F35" s="442">
        <v>9.7244732576985422E-3</v>
      </c>
      <c r="G35" s="442">
        <v>3.6112114225395151E-3</v>
      </c>
      <c r="H35" s="442">
        <v>4.4411547002220575E-3</v>
      </c>
      <c r="I35" s="442">
        <v>4.335260115606936E-3</v>
      </c>
      <c r="J35" s="442">
        <v>1.1245901639344262E-2</v>
      </c>
      <c r="K35" s="442">
        <v>9.2293493308721734E-4</v>
      </c>
      <c r="L35" s="442">
        <v>3.7287345607084597E-3</v>
      </c>
      <c r="M35" s="442">
        <v>5.0948667847555739E-3</v>
      </c>
      <c r="N35" s="442">
        <v>1.6823216038132623E-3</v>
      </c>
      <c r="O35" s="442">
        <v>2.515921062976649E-3</v>
      </c>
      <c r="P35" s="442">
        <v>6.0080878105141537E-3</v>
      </c>
      <c r="Q35" s="442">
        <v>6.734128273311755E-3</v>
      </c>
      <c r="R35" s="442">
        <v>9.7225645660449708E-3</v>
      </c>
      <c r="S35" s="442">
        <v>6.1310100032268477E-3</v>
      </c>
      <c r="T35" s="442">
        <v>7.1090047393364926E-3</v>
      </c>
      <c r="U35" s="442">
        <v>1.2070916635231988E-2</v>
      </c>
      <c r="V35" s="442">
        <v>2.2598870056497175E-2</v>
      </c>
      <c r="W35" s="442">
        <v>2.1128620477154679E-3</v>
      </c>
      <c r="X35" s="442">
        <v>5.3687482339643969E-3</v>
      </c>
      <c r="Y35" s="442">
        <v>8.5247985642444516E-3</v>
      </c>
      <c r="Z35" s="442">
        <v>6.108398537253059E-3</v>
      </c>
      <c r="AA35" s="442">
        <v>4.0023371311714871E-2</v>
      </c>
      <c r="AB35" s="442">
        <v>8.8357588357588362E-3</v>
      </c>
      <c r="AC35" s="442">
        <v>3.8617298235464274E-2</v>
      </c>
      <c r="AD35" s="442">
        <v>5.819905213270142E-2</v>
      </c>
      <c r="AE35" s="442">
        <v>2.4125452352231603E-3</v>
      </c>
      <c r="AF35" s="442">
        <v>1.2786249541476707E-2</v>
      </c>
      <c r="AG35" s="442">
        <v>9.2522861753630989E-2</v>
      </c>
      <c r="AH35" s="442">
        <v>3.060555272170808E-2</v>
      </c>
      <c r="AI35" s="442">
        <v>2.4126067196194197E-2</v>
      </c>
      <c r="AJ35" s="442">
        <v>1.1412325311336242E-2</v>
      </c>
      <c r="AK35" s="442">
        <v>7.1852731591448935E-2</v>
      </c>
      <c r="AL35" s="442">
        <v>3.0569694878210107E-2</v>
      </c>
      <c r="AM35" s="442">
        <v>1.8391046187798854E-2</v>
      </c>
      <c r="AN35" s="442">
        <v>0</v>
      </c>
      <c r="AO35" s="442">
        <v>5.8041648205582629E-2</v>
      </c>
      <c r="AP35" s="443">
        <v>1.1488192231923535E-2</v>
      </c>
      <c r="AQ35" s="442">
        <v>1.1553185671315285E-2</v>
      </c>
      <c r="AR35" s="442">
        <v>3.9185765407884425E-2</v>
      </c>
      <c r="AS35" s="442">
        <v>7.4116164735528814E-5</v>
      </c>
      <c r="AT35" s="442">
        <v>6.3209460917605417E-2</v>
      </c>
      <c r="AU35" s="442">
        <v>7.5949367088607597E-2</v>
      </c>
      <c r="AV35" s="442">
        <v>-2.2914757103574702E-3</v>
      </c>
      <c r="AW35" s="443">
        <v>3.9363610870530898E-2</v>
      </c>
      <c r="AX35" s="442">
        <v>2.9262468618273418E-2</v>
      </c>
      <c r="AY35" s="443">
        <v>1.0449229168402116E-3</v>
      </c>
      <c r="AZ35" s="443">
        <v>1.5247116044377321E-2</v>
      </c>
      <c r="BA35" s="442">
        <v>1.7416059513766392E-2</v>
      </c>
      <c r="BB35" s="443">
        <v>4.4068444222942108E-2</v>
      </c>
      <c r="BC35" s="442">
        <v>-2.0503964786758765E-2</v>
      </c>
      <c r="BD35" s="443">
        <v>1.80849770168057E-3</v>
      </c>
    </row>
    <row r="36" spans="1:56" x14ac:dyDescent="0.2">
      <c r="A36" s="281" t="s">
        <v>479</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0.1896322552060257</v>
      </c>
      <c r="AP36" s="443">
        <v>4.1637278984361697E-4</v>
      </c>
      <c r="AQ36" s="442">
        <v>0</v>
      </c>
      <c r="AR36" s="442">
        <v>3.4624459381569837E-3</v>
      </c>
      <c r="AS36" s="442">
        <v>0.30782913753489638</v>
      </c>
      <c r="AT36" s="442">
        <v>0</v>
      </c>
      <c r="AU36" s="442">
        <v>0</v>
      </c>
      <c r="AV36" s="442">
        <v>0</v>
      </c>
      <c r="AW36" s="443">
        <v>3.2993267338526554E-2</v>
      </c>
      <c r="AX36" s="442">
        <v>1.4512263989323339E-2</v>
      </c>
      <c r="AY36" s="443">
        <v>0</v>
      </c>
      <c r="AZ36" s="443">
        <v>1.2228413332327713E-2</v>
      </c>
      <c r="BA36" s="442">
        <v>8.4196640846690689E-3</v>
      </c>
      <c r="BB36" s="443">
        <v>0</v>
      </c>
      <c r="BC36" s="442">
        <v>2.7397006215071136E-2</v>
      </c>
      <c r="BD36" s="443">
        <v>1.3350195782766252E-2</v>
      </c>
    </row>
    <row r="37" spans="1:56" x14ac:dyDescent="0.2">
      <c r="A37" s="281" t="s">
        <v>480</v>
      </c>
      <c r="B37" s="283" t="s">
        <v>40</v>
      </c>
      <c r="C37" s="442">
        <v>0</v>
      </c>
      <c r="D37" s="442">
        <v>0</v>
      </c>
      <c r="E37" s="442">
        <v>0</v>
      </c>
      <c r="F37" s="442">
        <v>0</v>
      </c>
      <c r="G37" s="442">
        <v>8.3335648212450351E-5</v>
      </c>
      <c r="H37" s="442">
        <v>0</v>
      </c>
      <c r="I37" s="442">
        <v>6.2829856747926609E-5</v>
      </c>
      <c r="J37" s="442">
        <v>1.8852459016393443E-4</v>
      </c>
      <c r="K37" s="442">
        <v>0</v>
      </c>
      <c r="L37" s="442">
        <v>2.3304591004427873E-4</v>
      </c>
      <c r="M37" s="442">
        <v>3.1043991161593105E-4</v>
      </c>
      <c r="N37" s="442">
        <v>7.0096733492219261E-5</v>
      </c>
      <c r="O37" s="442">
        <v>0</v>
      </c>
      <c r="P37" s="442">
        <v>2.8885037550548814E-4</v>
      </c>
      <c r="Q37" s="442">
        <v>1.0428072370822254E-4</v>
      </c>
      <c r="R37" s="442">
        <v>7.3033348852919971E-5</v>
      </c>
      <c r="S37" s="442">
        <v>0</v>
      </c>
      <c r="T37" s="442">
        <v>1.1848341232227489E-3</v>
      </c>
      <c r="U37" s="442">
        <v>8.8017100465233246E-4</v>
      </c>
      <c r="V37" s="442">
        <v>0</v>
      </c>
      <c r="W37" s="442">
        <v>8.8035918654811164E-5</v>
      </c>
      <c r="X37" s="442">
        <v>0</v>
      </c>
      <c r="Y37" s="442">
        <v>1.4955786954814828E-4</v>
      </c>
      <c r="Z37" s="442">
        <v>6.1288279637990566E-5</v>
      </c>
      <c r="AA37" s="442">
        <v>0</v>
      </c>
      <c r="AB37" s="442">
        <v>0</v>
      </c>
      <c r="AC37" s="442">
        <v>4.8211358596085236E-5</v>
      </c>
      <c r="AD37" s="442">
        <v>2.8436018957345974E-4</v>
      </c>
      <c r="AE37" s="442">
        <v>0</v>
      </c>
      <c r="AF37" s="442">
        <v>2.0961064822092962E-4</v>
      </c>
      <c r="AG37" s="442">
        <v>2.6896180742334587E-3</v>
      </c>
      <c r="AH37" s="442">
        <v>1.4574072724622895E-4</v>
      </c>
      <c r="AI37" s="442">
        <v>0</v>
      </c>
      <c r="AJ37" s="442">
        <v>8.0086493412885913E-5</v>
      </c>
      <c r="AK37" s="442">
        <v>0</v>
      </c>
      <c r="AL37" s="442">
        <v>2.3006355505708452E-4</v>
      </c>
      <c r="AM37" s="442">
        <v>1.0509169250170774E-4</v>
      </c>
      <c r="AN37" s="442">
        <v>0</v>
      </c>
      <c r="AO37" s="442">
        <v>0</v>
      </c>
      <c r="AP37" s="443">
        <v>1.3619670695819248E-4</v>
      </c>
      <c r="AQ37" s="442">
        <v>0</v>
      </c>
      <c r="AR37" s="442">
        <v>2.8732081323939809E-2</v>
      </c>
      <c r="AS37" s="442">
        <v>0.17180126985695579</v>
      </c>
      <c r="AT37" s="442">
        <v>0.17295739997410334</v>
      </c>
      <c r="AU37" s="442">
        <v>0.22293595314566408</v>
      </c>
      <c r="AV37" s="442">
        <v>0</v>
      </c>
      <c r="AW37" s="443">
        <v>7.7158831747985532E-2</v>
      </c>
      <c r="AX37" s="442">
        <v>3.3028275808099285E-2</v>
      </c>
      <c r="AY37" s="443">
        <v>4.5698936516913868E-3</v>
      </c>
      <c r="AZ37" s="443">
        <v>3.1473792840836554E-2</v>
      </c>
      <c r="BA37" s="442">
        <v>2.1080757726819541E-2</v>
      </c>
      <c r="BB37" s="443">
        <v>1.7968269789849656E-2</v>
      </c>
      <c r="BC37" s="442">
        <v>4.8226561598443761E-2</v>
      </c>
      <c r="BD37" s="443">
        <v>2.2903421942262324E-2</v>
      </c>
    </row>
    <row r="38" spans="1:56" x14ac:dyDescent="0.2">
      <c r="A38" s="281" t="s">
        <v>481</v>
      </c>
      <c r="B38" s="283" t="s">
        <v>482</v>
      </c>
      <c r="C38" s="442">
        <v>0</v>
      </c>
      <c r="D38" s="442">
        <v>0</v>
      </c>
      <c r="E38" s="442">
        <v>0</v>
      </c>
      <c r="F38" s="442">
        <v>0</v>
      </c>
      <c r="G38" s="442">
        <v>0</v>
      </c>
      <c r="H38" s="442">
        <v>0</v>
      </c>
      <c r="I38" s="442">
        <v>0</v>
      </c>
      <c r="J38" s="442">
        <v>1.6393442622950821E-5</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4.0858853091993708E-5</v>
      </c>
      <c r="AA38" s="442">
        <v>2.9214139643587495E-4</v>
      </c>
      <c r="AB38" s="442">
        <v>0</v>
      </c>
      <c r="AC38" s="442">
        <v>0</v>
      </c>
      <c r="AD38" s="442">
        <v>9.4786729857819903E-5</v>
      </c>
      <c r="AE38" s="442">
        <v>0</v>
      </c>
      <c r="AF38" s="442">
        <v>4.7162395849709165E-4</v>
      </c>
      <c r="AG38" s="442">
        <v>0</v>
      </c>
      <c r="AH38" s="442">
        <v>0</v>
      </c>
      <c r="AI38" s="442">
        <v>0</v>
      </c>
      <c r="AJ38" s="442">
        <v>2.0582228807111681E-2</v>
      </c>
      <c r="AK38" s="442">
        <v>0</v>
      </c>
      <c r="AL38" s="442">
        <v>5.751588876427113E-5</v>
      </c>
      <c r="AM38" s="442">
        <v>5.2545846250853869E-5</v>
      </c>
      <c r="AN38" s="442">
        <v>0</v>
      </c>
      <c r="AO38" s="442">
        <v>1.7722640673460345E-3</v>
      </c>
      <c r="AP38" s="443">
        <v>5.2338448816791104E-4</v>
      </c>
      <c r="AQ38" s="442">
        <v>3.5411539513262237E-2</v>
      </c>
      <c r="AR38" s="442">
        <v>4.8308377460513606E-2</v>
      </c>
      <c r="AS38" s="442">
        <v>0.51157447439286508</v>
      </c>
      <c r="AT38" s="442">
        <v>0</v>
      </c>
      <c r="AU38" s="442">
        <v>0</v>
      </c>
      <c r="AV38" s="442">
        <v>0</v>
      </c>
      <c r="AW38" s="443">
        <v>8.1583577567059834E-2</v>
      </c>
      <c r="AX38" s="442">
        <v>3.533471374154782E-2</v>
      </c>
      <c r="AY38" s="443">
        <v>5.699579546401154E-5</v>
      </c>
      <c r="AZ38" s="443">
        <v>3.0273486003778438E-2</v>
      </c>
      <c r="BA38" s="442">
        <v>2.0524273333844621E-2</v>
      </c>
      <c r="BB38" s="443">
        <v>1.4085887532187058E-2</v>
      </c>
      <c r="BC38" s="442">
        <v>5.0353203976326678E-2</v>
      </c>
      <c r="BD38" s="443">
        <v>2.4294574020478146E-2</v>
      </c>
    </row>
    <row r="39" spans="1:56" x14ac:dyDescent="0.2">
      <c r="A39" s="281" t="s">
        <v>483</v>
      </c>
      <c r="B39" s="283" t="s">
        <v>484</v>
      </c>
      <c r="C39" s="442">
        <v>0</v>
      </c>
      <c r="D39" s="442">
        <v>0</v>
      </c>
      <c r="E39" s="442">
        <v>6.8807339449541288E-3</v>
      </c>
      <c r="F39" s="442">
        <v>1.6207455429497568E-3</v>
      </c>
      <c r="G39" s="442">
        <v>7.2224228450790302E-4</v>
      </c>
      <c r="H39" s="442">
        <v>7.4019245003700959E-4</v>
      </c>
      <c r="I39" s="442">
        <v>4.3980899723548633E-4</v>
      </c>
      <c r="J39" s="442">
        <v>1.4098360655737704E-3</v>
      </c>
      <c r="K39" s="442">
        <v>0</v>
      </c>
      <c r="L39" s="442">
        <v>2.3304591004427873E-4</v>
      </c>
      <c r="M39" s="442">
        <v>2.55656397801355E-4</v>
      </c>
      <c r="N39" s="442">
        <v>5.6077386793775409E-4</v>
      </c>
      <c r="O39" s="442">
        <v>2.3586759965406085E-4</v>
      </c>
      <c r="P39" s="442">
        <v>6.932409012131716E-4</v>
      </c>
      <c r="Q39" s="442">
        <v>2.197916792004075E-3</v>
      </c>
      <c r="R39" s="442">
        <v>1.6706378550105441E-3</v>
      </c>
      <c r="S39" s="442">
        <v>1.2907389480477573E-3</v>
      </c>
      <c r="T39" s="442">
        <v>1.1848341232227489E-3</v>
      </c>
      <c r="U39" s="442">
        <v>5.0295485980133279E-4</v>
      </c>
      <c r="V39" s="442">
        <v>0</v>
      </c>
      <c r="W39" s="442">
        <v>1.7607183730962233E-4</v>
      </c>
      <c r="X39" s="442">
        <v>5.6513139304888388E-4</v>
      </c>
      <c r="Y39" s="442">
        <v>7.1039988035370434E-4</v>
      </c>
      <c r="Z39" s="442">
        <v>3.6772967782794337E-4</v>
      </c>
      <c r="AA39" s="442">
        <v>9.3485246859479985E-3</v>
      </c>
      <c r="AB39" s="442">
        <v>1.5592515592515593E-3</v>
      </c>
      <c r="AC39" s="442">
        <v>3.3747951017259667E-4</v>
      </c>
      <c r="AD39" s="442">
        <v>2.6540284360189572E-3</v>
      </c>
      <c r="AE39" s="442">
        <v>1.6238285237078965E-4</v>
      </c>
      <c r="AF39" s="442">
        <v>1.5720798616569722E-3</v>
      </c>
      <c r="AG39" s="442">
        <v>1.6137708445400753E-3</v>
      </c>
      <c r="AH39" s="442">
        <v>0</v>
      </c>
      <c r="AI39" s="442">
        <v>1.6140678758017246E-3</v>
      </c>
      <c r="AJ39" s="442">
        <v>1.0010811676610741E-3</v>
      </c>
      <c r="AK39" s="442">
        <v>0</v>
      </c>
      <c r="AL39" s="442">
        <v>1.8405084404566762E-3</v>
      </c>
      <c r="AM39" s="442">
        <v>2.2594713887867162E-3</v>
      </c>
      <c r="AN39" s="442">
        <v>0</v>
      </c>
      <c r="AO39" s="442">
        <v>3.544528134692069E-3</v>
      </c>
      <c r="AP39" s="443">
        <v>1.3619670695819248E-3</v>
      </c>
      <c r="AQ39" s="442">
        <v>0</v>
      </c>
      <c r="AR39" s="442">
        <v>1.1287159094207556E-2</v>
      </c>
      <c r="AS39" s="442">
        <v>0</v>
      </c>
      <c r="AT39" s="442">
        <v>0</v>
      </c>
      <c r="AU39" s="442">
        <v>0</v>
      </c>
      <c r="AV39" s="442">
        <v>0</v>
      </c>
      <c r="AW39" s="443">
        <v>6.7549961410657607E-3</v>
      </c>
      <c r="AX39" s="442">
        <v>4.3590725179618742E-3</v>
      </c>
      <c r="AY39" s="443">
        <v>1.8998598488003846E-5</v>
      </c>
      <c r="AZ39" s="443">
        <v>2.5155855933746744E-3</v>
      </c>
      <c r="BA39" s="442">
        <v>2.537004371500882E-3</v>
      </c>
      <c r="BB39" s="443">
        <v>4.071766758036382E-3</v>
      </c>
      <c r="BC39" s="442">
        <v>5.8523879391351649E-4</v>
      </c>
      <c r="BD39" s="443">
        <v>1.6382518179828295E-3</v>
      </c>
    </row>
    <row r="40" spans="1:56" x14ac:dyDescent="0.2">
      <c r="A40" s="281" t="s">
        <v>485</v>
      </c>
      <c r="B40" s="283" t="s">
        <v>41</v>
      </c>
      <c r="C40" s="442">
        <v>1.6129032258064516E-2</v>
      </c>
      <c r="D40" s="442">
        <v>0</v>
      </c>
      <c r="E40" s="442">
        <v>9.1743119266055051E-3</v>
      </c>
      <c r="F40" s="442">
        <v>5.9967585089141004E-2</v>
      </c>
      <c r="G40" s="442">
        <v>2.7250756965471263E-2</v>
      </c>
      <c r="H40" s="442">
        <v>3.0347890451517395E-2</v>
      </c>
      <c r="I40" s="442">
        <v>1.6210103040965068E-2</v>
      </c>
      <c r="J40" s="442">
        <v>4.4778688524590167E-2</v>
      </c>
      <c r="K40" s="442">
        <v>4.1532071988924779E-3</v>
      </c>
      <c r="L40" s="442">
        <v>3.588907014681892E-2</v>
      </c>
      <c r="M40" s="442">
        <v>5.3231314256496409E-2</v>
      </c>
      <c r="N40" s="442">
        <v>9.8836394224029161E-3</v>
      </c>
      <c r="O40" s="442">
        <v>1.3051340514191366E-2</v>
      </c>
      <c r="P40" s="442">
        <v>2.5765453495089543E-2</v>
      </c>
      <c r="Q40" s="442">
        <v>3.6770987498345543E-2</v>
      </c>
      <c r="R40" s="442">
        <v>3.1048302431097598E-2</v>
      </c>
      <c r="S40" s="442">
        <v>2.8073572120038724E-2</v>
      </c>
      <c r="T40" s="442">
        <v>4.2654028436018961E-2</v>
      </c>
      <c r="U40" s="442">
        <v>3.6589966050546964E-2</v>
      </c>
      <c r="V40" s="442">
        <v>3.3898305084745763E-2</v>
      </c>
      <c r="W40" s="442">
        <v>2.3329518443524957E-2</v>
      </c>
      <c r="X40" s="442">
        <v>3.7581237637750779E-2</v>
      </c>
      <c r="Y40" s="442">
        <v>9.5567478641266759E-2</v>
      </c>
      <c r="Z40" s="442">
        <v>6.815256695744551E-2</v>
      </c>
      <c r="AA40" s="442">
        <v>0.13526146654981011</v>
      </c>
      <c r="AB40" s="442">
        <v>6.1850311850311854E-2</v>
      </c>
      <c r="AC40" s="442">
        <v>8.6057275094012148E-2</v>
      </c>
      <c r="AD40" s="442">
        <v>0.1157345971563981</v>
      </c>
      <c r="AE40" s="442">
        <v>2.5354922520181868E-2</v>
      </c>
      <c r="AF40" s="442">
        <v>7.3887753497877698E-2</v>
      </c>
      <c r="AG40" s="442">
        <v>0.16406670252824099</v>
      </c>
      <c r="AH40" s="442">
        <v>9.2108139619616697E-2</v>
      </c>
      <c r="AI40" s="442">
        <v>6.3798156564583958E-2</v>
      </c>
      <c r="AJ40" s="442">
        <v>4.6570295919593163E-2</v>
      </c>
      <c r="AK40" s="442">
        <v>7.8978622327790973E-2</v>
      </c>
      <c r="AL40" s="442">
        <v>0.15614125902280504</v>
      </c>
      <c r="AM40" s="442">
        <v>3.1580053596763177E-2</v>
      </c>
      <c r="AN40" s="442">
        <v>0</v>
      </c>
      <c r="AO40" s="442">
        <v>3.1014621178555603E-2</v>
      </c>
      <c r="AP40" s="443">
        <v>5.2974682005010092E-2</v>
      </c>
      <c r="AQ40" s="442">
        <v>3.8009297238173367E-2</v>
      </c>
      <c r="AR40" s="442">
        <v>3.1178600010781269E-2</v>
      </c>
      <c r="AS40" s="442">
        <v>0</v>
      </c>
      <c r="AT40" s="442">
        <v>1.053131339289568E-2</v>
      </c>
      <c r="AU40" s="442">
        <v>2.1160022671452863E-2</v>
      </c>
      <c r="AV40" s="442">
        <v>0</v>
      </c>
      <c r="AW40" s="443">
        <v>2.2739173269869788E-2</v>
      </c>
      <c r="AX40" s="442">
        <v>6.7275865205041377E-2</v>
      </c>
      <c r="AY40" s="443">
        <v>3.6585454965283717E-2</v>
      </c>
      <c r="AZ40" s="443">
        <v>3.1453557783047072E-2</v>
      </c>
      <c r="BA40" s="442">
        <v>5.4391287675435232E-2</v>
      </c>
      <c r="BB40" s="443">
        <v>3.1738516488080404E-2</v>
      </c>
      <c r="BC40" s="442">
        <v>3.1100084076559127E-2</v>
      </c>
      <c r="BD40" s="443">
        <v>6.7656687015103245E-2</v>
      </c>
    </row>
    <row r="41" spans="1:56" x14ac:dyDescent="0.2">
      <c r="A41" s="286">
        <v>37</v>
      </c>
      <c r="B41" s="283" t="s">
        <v>42</v>
      </c>
      <c r="C41" s="442">
        <v>0</v>
      </c>
      <c r="D41" s="442">
        <v>0</v>
      </c>
      <c r="E41" s="442">
        <v>0</v>
      </c>
      <c r="F41" s="442">
        <v>0</v>
      </c>
      <c r="G41" s="442">
        <v>1.666712964249007E-4</v>
      </c>
      <c r="H41" s="442">
        <v>0</v>
      </c>
      <c r="I41" s="442">
        <v>1.2565971349585322E-4</v>
      </c>
      <c r="J41" s="442">
        <v>8.1967213114754098E-5</v>
      </c>
      <c r="K41" s="442">
        <v>0</v>
      </c>
      <c r="L41" s="442">
        <v>0</v>
      </c>
      <c r="M41" s="442">
        <v>5.4783513814576065E-5</v>
      </c>
      <c r="N41" s="442">
        <v>7.0096733492219261E-5</v>
      </c>
      <c r="O41" s="442">
        <v>7.8622533218020282E-5</v>
      </c>
      <c r="P41" s="442">
        <v>1.1554015020219527E-4</v>
      </c>
      <c r="Q41" s="442">
        <v>1.1230231783962427E-4</v>
      </c>
      <c r="R41" s="442">
        <v>1.3693752909922494E-4</v>
      </c>
      <c r="S41" s="442">
        <v>0</v>
      </c>
      <c r="T41" s="442">
        <v>0</v>
      </c>
      <c r="U41" s="442">
        <v>1.257387149503332E-4</v>
      </c>
      <c r="V41" s="442">
        <v>0</v>
      </c>
      <c r="W41" s="442">
        <v>8.8035918654811164E-5</v>
      </c>
      <c r="X41" s="442">
        <v>2.8256569652444194E-4</v>
      </c>
      <c r="Y41" s="442">
        <v>2.4303153801574098E-4</v>
      </c>
      <c r="Z41" s="442">
        <v>8.1717706183987416E-5</v>
      </c>
      <c r="AA41" s="442">
        <v>2.9214139643587495E-4</v>
      </c>
      <c r="AB41" s="442">
        <v>0</v>
      </c>
      <c r="AC41" s="442">
        <v>8.6780445472953432E-4</v>
      </c>
      <c r="AD41" s="442">
        <v>9.4786729857819903E-5</v>
      </c>
      <c r="AE41" s="442">
        <v>5.3354365778973743E-4</v>
      </c>
      <c r="AF41" s="442">
        <v>3.1441597233139445E-4</v>
      </c>
      <c r="AG41" s="442">
        <v>2.0441097364174286E-2</v>
      </c>
      <c r="AH41" s="442">
        <v>5.8296290898491579E-4</v>
      </c>
      <c r="AI41" s="442">
        <v>3.3130866924351186E-3</v>
      </c>
      <c r="AJ41" s="442">
        <v>1.273375245264886E-2</v>
      </c>
      <c r="AK41" s="442">
        <v>2.3752969121140144E-3</v>
      </c>
      <c r="AL41" s="442">
        <v>1.0496649699479482E-3</v>
      </c>
      <c r="AM41" s="442">
        <v>1.4239924333981399E-2</v>
      </c>
      <c r="AN41" s="442">
        <v>0</v>
      </c>
      <c r="AO41" s="442">
        <v>1.329198050509526E-3</v>
      </c>
      <c r="AP41" s="443">
        <v>9.0473526765084999E-4</v>
      </c>
      <c r="AQ41" s="442">
        <v>0.67008476893628655</v>
      </c>
      <c r="AR41" s="442">
        <v>0.10303160985076236</v>
      </c>
      <c r="AS41" s="442">
        <v>0</v>
      </c>
      <c r="AT41" s="442">
        <v>0</v>
      </c>
      <c r="AU41" s="442">
        <v>0</v>
      </c>
      <c r="AV41" s="442">
        <v>0</v>
      </c>
      <c r="AW41" s="443">
        <v>8.5985988718511222E-2</v>
      </c>
      <c r="AX41" s="442">
        <v>3.7625288965687904E-2</v>
      </c>
      <c r="AY41" s="443">
        <v>7.3948391037922667E-3</v>
      </c>
      <c r="AZ41" s="443">
        <v>3.6523359534667253E-2</v>
      </c>
      <c r="BA41" s="442">
        <v>2.4933813942787025E-2</v>
      </c>
      <c r="BB41" s="443">
        <v>3.5896669158567984E-2</v>
      </c>
      <c r="BC41" s="442">
        <v>3.7300730312072407E-2</v>
      </c>
      <c r="BD41" s="443">
        <v>1.8513996643724006E-2</v>
      </c>
    </row>
    <row r="42" spans="1:56" x14ac:dyDescent="0.2">
      <c r="A42" s="287">
        <v>38</v>
      </c>
      <c r="B42" s="272" t="s">
        <v>283</v>
      </c>
      <c r="C42" s="442">
        <v>0</v>
      </c>
      <c r="D42" s="442">
        <v>0</v>
      </c>
      <c r="E42" s="442">
        <v>4.5871559633027525E-3</v>
      </c>
      <c r="F42" s="442">
        <v>0</v>
      </c>
      <c r="G42" s="442">
        <v>1.2778132725909054E-3</v>
      </c>
      <c r="H42" s="442">
        <v>1.4803849000740192E-3</v>
      </c>
      <c r="I42" s="442">
        <v>1.0681075647147524E-3</v>
      </c>
      <c r="J42" s="442">
        <v>1.0409836065573771E-3</v>
      </c>
      <c r="K42" s="442">
        <v>0</v>
      </c>
      <c r="L42" s="442">
        <v>0</v>
      </c>
      <c r="M42" s="442">
        <v>2.1365570387684666E-3</v>
      </c>
      <c r="N42" s="442">
        <v>3.5048366746109633E-4</v>
      </c>
      <c r="O42" s="442">
        <v>5.5035773252614197E-4</v>
      </c>
      <c r="P42" s="442">
        <v>8.0878105141536682E-4</v>
      </c>
      <c r="Q42" s="442">
        <v>1.0869260048049349E-3</v>
      </c>
      <c r="R42" s="442">
        <v>1.5428294945179343E-3</v>
      </c>
      <c r="S42" s="442">
        <v>2.2587931590835751E-3</v>
      </c>
      <c r="T42" s="442">
        <v>2.3696682464454978E-3</v>
      </c>
      <c r="U42" s="442">
        <v>1.7603420093046649E-3</v>
      </c>
      <c r="V42" s="442">
        <v>0</v>
      </c>
      <c r="W42" s="442">
        <v>1.3205387798221674E-3</v>
      </c>
      <c r="X42" s="442">
        <v>1.9779598756710934E-3</v>
      </c>
      <c r="Y42" s="442">
        <v>1.5516628965620385E-3</v>
      </c>
      <c r="Z42" s="442">
        <v>6.1288279637990566E-5</v>
      </c>
      <c r="AA42" s="442">
        <v>2.0449897750511249E-3</v>
      </c>
      <c r="AB42" s="442">
        <v>5.1975051975051978E-3</v>
      </c>
      <c r="AC42" s="442">
        <v>3.8086973290907336E-3</v>
      </c>
      <c r="AD42" s="442">
        <v>6.4454976303317535E-3</v>
      </c>
      <c r="AE42" s="442">
        <v>6.0313630880579007E-4</v>
      </c>
      <c r="AF42" s="442">
        <v>3.3013677094796416E-3</v>
      </c>
      <c r="AG42" s="442">
        <v>2.6896180742334587E-3</v>
      </c>
      <c r="AH42" s="442">
        <v>4.9551847263717844E-3</v>
      </c>
      <c r="AI42" s="442">
        <v>5.9890413286327144E-3</v>
      </c>
      <c r="AJ42" s="442">
        <v>3.0833299963961077E-3</v>
      </c>
      <c r="AK42" s="442">
        <v>8.9073634204275536E-3</v>
      </c>
      <c r="AL42" s="442">
        <v>3.2927846317545224E-3</v>
      </c>
      <c r="AM42" s="442">
        <v>2.784929851295255E-3</v>
      </c>
      <c r="AN42" s="442">
        <v>0</v>
      </c>
      <c r="AO42" s="442">
        <v>8.8613203367301726E-4</v>
      </c>
      <c r="AP42" s="443">
        <v>1.7034316705985359E-3</v>
      </c>
      <c r="AQ42" s="442">
        <v>0</v>
      </c>
      <c r="AR42" s="442">
        <v>0</v>
      </c>
      <c r="AS42" s="442">
        <v>0</v>
      </c>
      <c r="AT42" s="442">
        <v>0</v>
      </c>
      <c r="AU42" s="442">
        <v>0</v>
      </c>
      <c r="AV42" s="442">
        <v>0</v>
      </c>
      <c r="AW42" s="443">
        <v>0</v>
      </c>
      <c r="AX42" s="442">
        <v>1.8517069332729846E-3</v>
      </c>
      <c r="AY42" s="443">
        <v>0</v>
      </c>
      <c r="AZ42" s="443">
        <v>0</v>
      </c>
      <c r="BA42" s="442">
        <v>1.0743155149934812E-3</v>
      </c>
      <c r="BB42" s="443">
        <v>0</v>
      </c>
      <c r="BC42" s="442">
        <v>0</v>
      </c>
      <c r="BD42" s="443">
        <v>1.7034316705985359E-3</v>
      </c>
    </row>
    <row r="43" spans="1:56" x14ac:dyDescent="0.2">
      <c r="A43" s="287">
        <v>39</v>
      </c>
      <c r="B43" s="272" t="s">
        <v>284</v>
      </c>
      <c r="C43" s="442">
        <v>4.0322580645161289E-3</v>
      </c>
      <c r="D43" s="442">
        <v>0</v>
      </c>
      <c r="E43" s="442">
        <v>1.1467889908256881E-2</v>
      </c>
      <c r="F43" s="442">
        <v>1.6207455429497569E-2</v>
      </c>
      <c r="G43" s="442">
        <v>7.0001944498458294E-3</v>
      </c>
      <c r="H43" s="442">
        <v>3.7009622501850479E-3</v>
      </c>
      <c r="I43" s="442">
        <v>3.2043226941442572E-3</v>
      </c>
      <c r="J43" s="442">
        <v>1.8442622950819673E-3</v>
      </c>
      <c r="K43" s="442">
        <v>4.6146746654360867E-4</v>
      </c>
      <c r="L43" s="442">
        <v>1.8643672803542299E-3</v>
      </c>
      <c r="M43" s="442">
        <v>9.2766750059348809E-3</v>
      </c>
      <c r="N43" s="442">
        <v>3.7151268750876209E-3</v>
      </c>
      <c r="O43" s="442">
        <v>5.3463322588253792E-3</v>
      </c>
      <c r="P43" s="442">
        <v>4.1594454072790294E-3</v>
      </c>
      <c r="Q43" s="442">
        <v>8.4066306497090175E-3</v>
      </c>
      <c r="R43" s="442">
        <v>6.8925222979943218E-3</v>
      </c>
      <c r="S43" s="442">
        <v>3.5495321071313327E-3</v>
      </c>
      <c r="T43" s="442">
        <v>1.1848341232227489E-3</v>
      </c>
      <c r="U43" s="442">
        <v>3.2692065887086636E-3</v>
      </c>
      <c r="V43" s="442">
        <v>3.766478342749529E-3</v>
      </c>
      <c r="W43" s="442">
        <v>2.0248261290606567E-3</v>
      </c>
      <c r="X43" s="442">
        <v>2.8256569652444193E-3</v>
      </c>
      <c r="Y43" s="442">
        <v>1.557271316670094E-2</v>
      </c>
      <c r="Z43" s="442">
        <v>3.2074199677215062E-3</v>
      </c>
      <c r="AA43" s="442">
        <v>9.9328074788197496E-3</v>
      </c>
      <c r="AB43" s="442">
        <v>2.5467775467775469E-2</v>
      </c>
      <c r="AC43" s="442">
        <v>9.2565808504483649E-3</v>
      </c>
      <c r="AD43" s="442">
        <v>8.6255924170616106E-3</v>
      </c>
      <c r="AE43" s="442">
        <v>2.4125452352231603E-3</v>
      </c>
      <c r="AF43" s="442">
        <v>1.3677094796415658E-2</v>
      </c>
      <c r="AG43" s="442">
        <v>3.2275416890801506E-3</v>
      </c>
      <c r="AH43" s="442">
        <v>3.7892589084019528E-3</v>
      </c>
      <c r="AI43" s="442">
        <v>1.4314233530136345E-2</v>
      </c>
      <c r="AJ43" s="442">
        <v>4.6850598646538261E-3</v>
      </c>
      <c r="AK43" s="442">
        <v>1.0095011876484561E-2</v>
      </c>
      <c r="AL43" s="442">
        <v>4.8600926005809104E-3</v>
      </c>
      <c r="AM43" s="442">
        <v>4.046030161315748E-3</v>
      </c>
      <c r="AN43" s="442">
        <v>0</v>
      </c>
      <c r="AO43" s="442">
        <v>4.4306601683650863E-4</v>
      </c>
      <c r="AP43" s="443">
        <v>6.6629374711190022E-3</v>
      </c>
      <c r="AQ43" s="442">
        <v>0</v>
      </c>
      <c r="AR43" s="442">
        <v>2.0061453232099985E-2</v>
      </c>
      <c r="AS43" s="442">
        <v>0</v>
      </c>
      <c r="AT43" s="442">
        <v>0</v>
      </c>
      <c r="AU43" s="442">
        <v>0</v>
      </c>
      <c r="AV43" s="442">
        <v>0</v>
      </c>
      <c r="AW43" s="443">
        <v>1.2006124662188151E-2</v>
      </c>
      <c r="AX43" s="442">
        <v>1.2359165579189818E-2</v>
      </c>
      <c r="AY43" s="443">
        <v>7.3071532646168644E-6</v>
      </c>
      <c r="AZ43" s="443">
        <v>4.4544720397490115E-3</v>
      </c>
      <c r="BA43" s="442">
        <v>7.1735562543139815E-3</v>
      </c>
      <c r="BB43" s="443">
        <v>1.5674059307251433E-2</v>
      </c>
      <c r="BC43" s="442">
        <v>-9.4627343015875626E-3</v>
      </c>
      <c r="BD43" s="443">
        <v>2.1956854828902887E-3</v>
      </c>
    </row>
    <row r="44" spans="1:56" x14ac:dyDescent="0.2">
      <c r="A44" s="288">
        <v>40</v>
      </c>
      <c r="B44" s="292" t="s">
        <v>43</v>
      </c>
      <c r="C44" s="444">
        <v>0.53629032258064513</v>
      </c>
      <c r="D44" s="444">
        <v>0.1875</v>
      </c>
      <c r="E44" s="444">
        <v>0.45412844036697247</v>
      </c>
      <c r="F44" s="444">
        <v>0.36304700162074555</v>
      </c>
      <c r="G44" s="444">
        <v>0.62223950665296257</v>
      </c>
      <c r="H44" s="444">
        <v>0.60547742413027383</v>
      </c>
      <c r="I44" s="444">
        <v>0.6799447097260618</v>
      </c>
      <c r="J44" s="444">
        <v>0.68382786885245905</v>
      </c>
      <c r="K44" s="444">
        <v>0.70143054914628522</v>
      </c>
      <c r="L44" s="444">
        <v>0.64926590538336049</v>
      </c>
      <c r="M44" s="444">
        <v>0.52418692134913536</v>
      </c>
      <c r="N44" s="444">
        <v>0.75038553203420721</v>
      </c>
      <c r="O44" s="444">
        <v>0.77105118326912492</v>
      </c>
      <c r="P44" s="444">
        <v>0.55973425765453499</v>
      </c>
      <c r="Q44" s="444">
        <v>0.57189955359828659</v>
      </c>
      <c r="R44" s="444">
        <v>0.54729365796656904</v>
      </c>
      <c r="S44" s="444">
        <v>0.59309454662794447</v>
      </c>
      <c r="T44" s="444">
        <v>0.64099526066350709</v>
      </c>
      <c r="U44" s="444">
        <v>0.65107506601282539</v>
      </c>
      <c r="V44" s="444">
        <v>0.66478342749529196</v>
      </c>
      <c r="W44" s="444">
        <v>0.77991020336297212</v>
      </c>
      <c r="X44" s="444">
        <v>0.51342187058491096</v>
      </c>
      <c r="Y44" s="444">
        <v>0.53878222504720419</v>
      </c>
      <c r="Z44" s="444">
        <v>0.64675478559316835</v>
      </c>
      <c r="AA44" s="444">
        <v>0.50423605024832019</v>
      </c>
      <c r="AB44" s="444">
        <v>0.32900207900207901</v>
      </c>
      <c r="AC44" s="444">
        <v>0.27842059589239226</v>
      </c>
      <c r="AD44" s="444">
        <v>0.32767772511848342</v>
      </c>
      <c r="AE44" s="444">
        <v>0.14739723485199963</v>
      </c>
      <c r="AF44" s="444">
        <v>0.28344599905675211</v>
      </c>
      <c r="AG44" s="444">
        <v>0.47552447552447552</v>
      </c>
      <c r="AH44" s="444">
        <v>0.28798367703854844</v>
      </c>
      <c r="AI44" s="444">
        <v>0.25404578855710824</v>
      </c>
      <c r="AJ44" s="444">
        <v>0.43827333520201817</v>
      </c>
      <c r="AK44" s="444">
        <v>0.40855106888361042</v>
      </c>
      <c r="AL44" s="444">
        <v>0.30228913237281801</v>
      </c>
      <c r="AM44" s="444">
        <v>0.50922179601702489</v>
      </c>
      <c r="AN44" s="444">
        <v>1</v>
      </c>
      <c r="AO44" s="444">
        <v>0.68365086397873287</v>
      </c>
      <c r="AP44" s="445">
        <v>0.52791108300702871</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4.0322580645161289E-3</v>
      </c>
      <c r="D45" s="442">
        <v>0</v>
      </c>
      <c r="E45" s="442">
        <v>2.9816513761467892E-2</v>
      </c>
      <c r="F45" s="442">
        <v>7.2933549432739053E-2</v>
      </c>
      <c r="G45" s="442">
        <v>1.0444734575960443E-2</v>
      </c>
      <c r="H45" s="442">
        <v>1.1843079200592153E-2</v>
      </c>
      <c r="I45" s="442">
        <v>2.0922342297059561E-2</v>
      </c>
      <c r="J45" s="442">
        <v>1.2795081967213115E-2</v>
      </c>
      <c r="K45" s="442">
        <v>9.6908167974157824E-3</v>
      </c>
      <c r="L45" s="442">
        <v>1.7478443253320906E-2</v>
      </c>
      <c r="M45" s="442">
        <v>1.7092456310147733E-2</v>
      </c>
      <c r="N45" s="442">
        <v>9.7434459554184769E-3</v>
      </c>
      <c r="O45" s="442">
        <v>6.2898026574416226E-3</v>
      </c>
      <c r="P45" s="442">
        <v>1.4846909300982092E-2</v>
      </c>
      <c r="Q45" s="442">
        <v>1.5485687470671047E-2</v>
      </c>
      <c r="R45" s="442">
        <v>1.2214827595650865E-2</v>
      </c>
      <c r="S45" s="442">
        <v>1.5811552113585026E-2</v>
      </c>
      <c r="T45" s="442">
        <v>1.1848341232227487E-2</v>
      </c>
      <c r="U45" s="442">
        <v>1.4962907079089652E-2</v>
      </c>
      <c r="V45" s="442">
        <v>1.6949152542372881E-2</v>
      </c>
      <c r="W45" s="442">
        <v>7.1309094110397044E-3</v>
      </c>
      <c r="X45" s="442">
        <v>1.9779598756710936E-2</v>
      </c>
      <c r="Y45" s="442">
        <v>2.1368080611691688E-2</v>
      </c>
      <c r="Z45" s="442">
        <v>8.6007885758646752E-3</v>
      </c>
      <c r="AA45" s="442">
        <v>1.4022787028921999E-2</v>
      </c>
      <c r="AB45" s="442">
        <v>2.6507276507276509E-2</v>
      </c>
      <c r="AC45" s="442">
        <v>2.3575354353485681E-2</v>
      </c>
      <c r="AD45" s="442">
        <v>3.0805687203791468E-2</v>
      </c>
      <c r="AE45" s="442">
        <v>3.3172496984318458E-3</v>
      </c>
      <c r="AF45" s="442">
        <v>2.0122622229209245E-2</v>
      </c>
      <c r="AG45" s="442">
        <v>2.9585798816568046E-2</v>
      </c>
      <c r="AH45" s="442">
        <v>1.05662027253516E-2</v>
      </c>
      <c r="AI45" s="442">
        <v>8.707471435246146E-3</v>
      </c>
      <c r="AJ45" s="442">
        <v>8.6092980418852362E-3</v>
      </c>
      <c r="AK45" s="442">
        <v>3.6817102137767219E-2</v>
      </c>
      <c r="AL45" s="442">
        <v>1.6852155407931443E-2</v>
      </c>
      <c r="AM45" s="442">
        <v>1.9599600651568492E-2</v>
      </c>
      <c r="AN45" s="442">
        <v>0</v>
      </c>
      <c r="AO45" s="442">
        <v>3.1014621178555605E-3</v>
      </c>
      <c r="AP45" s="443">
        <v>1.4230610209888854E-2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0.12096774193548387</v>
      </c>
      <c r="D46" s="442">
        <v>0.3125</v>
      </c>
      <c r="E46" s="442">
        <v>0.17889908256880735</v>
      </c>
      <c r="F46" s="442">
        <v>0.34197730956239869</v>
      </c>
      <c r="G46" s="442">
        <v>0.13242034500958361</v>
      </c>
      <c r="H46" s="442">
        <v>0.24500370096225019</v>
      </c>
      <c r="I46" s="442">
        <v>0.15826840914802714</v>
      </c>
      <c r="J46" s="442">
        <v>9.5606557377049178E-2</v>
      </c>
      <c r="K46" s="442">
        <v>3.3687125057683433E-2</v>
      </c>
      <c r="L46" s="442">
        <v>0.21533442088091354</v>
      </c>
      <c r="M46" s="442">
        <v>0.21571921623052903</v>
      </c>
      <c r="N46" s="442">
        <v>5.7619514930604236E-2</v>
      </c>
      <c r="O46" s="442">
        <v>0.1000078622533218</v>
      </c>
      <c r="P46" s="442">
        <v>0.28509532062391679</v>
      </c>
      <c r="Q46" s="442">
        <v>0.19466002478672587</v>
      </c>
      <c r="R46" s="442">
        <v>0.21585006253480496</v>
      </c>
      <c r="S46" s="442">
        <v>0.20813165537270087</v>
      </c>
      <c r="T46" s="442">
        <v>0.19668246445497631</v>
      </c>
      <c r="U46" s="442">
        <v>0.19627813403747013</v>
      </c>
      <c r="V46" s="442">
        <v>0.16949152542372881</v>
      </c>
      <c r="W46" s="442">
        <v>0.12483493265252223</v>
      </c>
      <c r="X46" s="442">
        <v>0.26193840067815766</v>
      </c>
      <c r="Y46" s="442">
        <v>0.34450655250415957</v>
      </c>
      <c r="Z46" s="442">
        <v>7.0890110114609078E-2</v>
      </c>
      <c r="AA46" s="442">
        <v>0.14022787028921999</v>
      </c>
      <c r="AB46" s="442">
        <v>0.50883575883575882</v>
      </c>
      <c r="AC46" s="442">
        <v>0.42474206923151092</v>
      </c>
      <c r="AD46" s="442">
        <v>0.3138388625592417</v>
      </c>
      <c r="AE46" s="442">
        <v>4.8807645912591631E-2</v>
      </c>
      <c r="AF46" s="442">
        <v>0.45113451763349577</v>
      </c>
      <c r="AG46" s="442">
        <v>0.30500268961807425</v>
      </c>
      <c r="AH46" s="442">
        <v>0.35079793048167313</v>
      </c>
      <c r="AI46" s="442">
        <v>0.54296393832561696</v>
      </c>
      <c r="AJ46" s="442">
        <v>0.4504064389540704</v>
      </c>
      <c r="AK46" s="442">
        <v>0.48634204275534443</v>
      </c>
      <c r="AL46" s="442">
        <v>0.42616397779886694</v>
      </c>
      <c r="AM46" s="442">
        <v>0.27061110819189743</v>
      </c>
      <c r="AN46" s="442">
        <v>0</v>
      </c>
      <c r="AO46" s="442">
        <v>9.3043863535666807E-3</v>
      </c>
      <c r="AP46" s="443">
        <v>0.22147530218644357</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0.20564516129032259</v>
      </c>
      <c r="D47" s="442">
        <v>0.375</v>
      </c>
      <c r="E47" s="442">
        <v>0.14908256880733944</v>
      </c>
      <c r="F47" s="442">
        <v>4.3760129659643439E-2</v>
      </c>
      <c r="G47" s="442">
        <v>8.7085752382010606E-2</v>
      </c>
      <c r="H47" s="442">
        <v>-1.924500370096225E-2</v>
      </c>
      <c r="I47" s="442">
        <v>6.546871073133953E-2</v>
      </c>
      <c r="J47" s="442">
        <v>6.0614754098360653E-2</v>
      </c>
      <c r="K47" s="442">
        <v>2.7688047992616521E-2</v>
      </c>
      <c r="L47" s="442">
        <v>-3.2626427406199023E-3</v>
      </c>
      <c r="M47" s="442">
        <v>9.6765946567812858E-2</v>
      </c>
      <c r="N47" s="442">
        <v>0.10977148464881537</v>
      </c>
      <c r="O47" s="442">
        <v>8.5619938674424093E-2</v>
      </c>
      <c r="P47" s="442">
        <v>2.9809358752166379E-2</v>
      </c>
      <c r="Q47" s="442">
        <v>0.10661500760046044</v>
      </c>
      <c r="R47" s="442">
        <v>0.1123800655474306</v>
      </c>
      <c r="S47" s="442">
        <v>2.4846724749919329E-2</v>
      </c>
      <c r="T47" s="442">
        <v>-4.2654028436018961E-2</v>
      </c>
      <c r="U47" s="442">
        <v>-2.150132025650698E-2</v>
      </c>
      <c r="V47" s="442">
        <v>-4.8964218455743877E-2</v>
      </c>
      <c r="W47" s="442">
        <v>1.2501100448983185E-2</v>
      </c>
      <c r="X47" s="442">
        <v>6.5837807290194963E-2</v>
      </c>
      <c r="Y47" s="442">
        <v>2.6714774448037989E-2</v>
      </c>
      <c r="Z47" s="442">
        <v>5.1543443175550062E-2</v>
      </c>
      <c r="AA47" s="442">
        <v>0.13000292141396436</v>
      </c>
      <c r="AB47" s="442">
        <v>3.7422037422037424E-2</v>
      </c>
      <c r="AC47" s="442">
        <v>0.1368238356956899</v>
      </c>
      <c r="AD47" s="442">
        <v>0.25080568720379148</v>
      </c>
      <c r="AE47" s="442">
        <v>0.40579474807460331</v>
      </c>
      <c r="AF47" s="442">
        <v>8.0857307551223598E-2</v>
      </c>
      <c r="AG47" s="442">
        <v>9.6288327057557827E-2</v>
      </c>
      <c r="AH47" s="442">
        <v>0</v>
      </c>
      <c r="AI47" s="442">
        <v>1.601325234676974E-2</v>
      </c>
      <c r="AJ47" s="442">
        <v>3.7520522163937052E-2</v>
      </c>
      <c r="AK47" s="442">
        <v>-5.9382422802850355E-3</v>
      </c>
      <c r="AL47" s="442">
        <v>0.10440571707934317</v>
      </c>
      <c r="AM47" s="442">
        <v>7.5876201986232988E-2</v>
      </c>
      <c r="AN47" s="442">
        <v>0</v>
      </c>
      <c r="AO47" s="442">
        <v>0.25919361984935757</v>
      </c>
      <c r="AP47" s="443">
        <v>9.6392246516039601E-2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0.16532258064516128</v>
      </c>
      <c r="D48" s="442">
        <v>0.125</v>
      </c>
      <c r="E48" s="442">
        <v>0.13990825688073394</v>
      </c>
      <c r="F48" s="442">
        <v>0.10696920583468396</v>
      </c>
      <c r="G48" s="442">
        <v>5.619600544459568E-2</v>
      </c>
      <c r="H48" s="442">
        <v>0.11324944485566248</v>
      </c>
      <c r="I48" s="442">
        <v>5.1834631817039456E-2</v>
      </c>
      <c r="J48" s="442">
        <v>0.12800819672131147</v>
      </c>
      <c r="K48" s="442">
        <v>9.3677895708352554E-2</v>
      </c>
      <c r="L48" s="442">
        <v>8.5061757166161739E-2</v>
      </c>
      <c r="M48" s="442">
        <v>0.11615931045817279</v>
      </c>
      <c r="N48" s="442">
        <v>5.5025935791392123E-2</v>
      </c>
      <c r="O48" s="442">
        <v>2.9955185156065729E-2</v>
      </c>
      <c r="P48" s="442">
        <v>8.3246678220681686E-2</v>
      </c>
      <c r="Q48" s="442">
        <v>0.10528743377171346</v>
      </c>
      <c r="R48" s="442">
        <v>0.10312308858032299</v>
      </c>
      <c r="S48" s="442">
        <v>0.14327202323330107</v>
      </c>
      <c r="T48" s="442">
        <v>0.1872037914691943</v>
      </c>
      <c r="U48" s="442">
        <v>0.15604174525336351</v>
      </c>
      <c r="V48" s="442">
        <v>0.1864406779661017</v>
      </c>
      <c r="W48" s="442">
        <v>6.8227836957478652E-2</v>
      </c>
      <c r="X48" s="442">
        <v>0.10737496467928793</v>
      </c>
      <c r="Y48" s="442">
        <v>3.6660372772989849E-2</v>
      </c>
      <c r="Z48" s="442">
        <v>0.19173016813418048</v>
      </c>
      <c r="AA48" s="442">
        <v>0.21530820917323984</v>
      </c>
      <c r="AB48" s="442">
        <v>8.1081081081081086E-2</v>
      </c>
      <c r="AC48" s="442">
        <v>9.4976376434287912E-2</v>
      </c>
      <c r="AD48" s="442">
        <v>7.3933649289099526E-2</v>
      </c>
      <c r="AE48" s="442">
        <v>0.34265101605270482</v>
      </c>
      <c r="AF48" s="442">
        <v>8.9136928155950326E-2</v>
      </c>
      <c r="AG48" s="442">
        <v>6.7778375470683161E-2</v>
      </c>
      <c r="AH48" s="442">
        <v>0.34904904175471835</v>
      </c>
      <c r="AI48" s="442">
        <v>0.1712186212462303</v>
      </c>
      <c r="AJ48" s="442">
        <v>6.4709886677611822E-2</v>
      </c>
      <c r="AK48" s="442">
        <v>6.1163895486935869E-2</v>
      </c>
      <c r="AL48" s="442">
        <v>9.0831967330975177E-2</v>
      </c>
      <c r="AM48" s="442">
        <v>7.8293310913772271E-2</v>
      </c>
      <c r="AN48" s="442">
        <v>0</v>
      </c>
      <c r="AO48" s="442">
        <v>3.5888347363757199E-2</v>
      </c>
      <c r="AP48" s="443">
        <v>0.11575066274290439</v>
      </c>
      <c r="AQ48" s="313"/>
      <c r="AR48" s="313"/>
      <c r="AS48" s="313"/>
      <c r="AT48" s="313"/>
      <c r="AU48" s="313"/>
      <c r="AV48" s="313"/>
      <c r="AW48" s="313"/>
      <c r="AX48" s="313"/>
      <c r="AY48" s="313"/>
      <c r="AZ48" s="313"/>
      <c r="BA48" s="313"/>
      <c r="BB48" s="313"/>
      <c r="BC48" s="313"/>
      <c r="BD48" s="313"/>
    </row>
    <row r="49" spans="1:56" x14ac:dyDescent="0.2">
      <c r="A49" s="286">
        <v>45</v>
      </c>
      <c r="B49" s="282" t="s">
        <v>56</v>
      </c>
      <c r="C49" s="442">
        <v>4.0322580645161289E-2</v>
      </c>
      <c r="D49" s="442">
        <v>0</v>
      </c>
      <c r="E49" s="442">
        <v>5.0458715596330278E-2</v>
      </c>
      <c r="F49" s="442">
        <v>7.1312803889789306E-2</v>
      </c>
      <c r="G49" s="442">
        <v>9.5252645906830746E-2</v>
      </c>
      <c r="H49" s="442">
        <v>4.441154700222058E-2</v>
      </c>
      <c r="I49" s="442">
        <v>2.4001005277707967E-2</v>
      </c>
      <c r="J49" s="442">
        <v>1.9565573770491802E-2</v>
      </c>
      <c r="K49" s="442">
        <v>0.13613290263036457</v>
      </c>
      <c r="L49" s="442">
        <v>3.6122116056863204E-2</v>
      </c>
      <c r="M49" s="442">
        <v>3.0934424133963953E-2</v>
      </c>
      <c r="N49" s="442">
        <v>1.7594280106547035E-2</v>
      </c>
      <c r="O49" s="442">
        <v>7.3118955892758864E-3</v>
      </c>
      <c r="P49" s="442">
        <v>2.7614095898324666E-2</v>
      </c>
      <c r="Q49" s="442">
        <v>6.4974912464354044E-3</v>
      </c>
      <c r="R49" s="442">
        <v>9.7682104090780451E-3</v>
      </c>
      <c r="S49" s="442">
        <v>1.5811552113585026E-2</v>
      </c>
      <c r="T49" s="442">
        <v>7.1090047393364926E-3</v>
      </c>
      <c r="U49" s="442">
        <v>3.8979001634603296E-3</v>
      </c>
      <c r="V49" s="442">
        <v>1.1299435028248588E-2</v>
      </c>
      <c r="W49" s="442">
        <v>7.9232326789330041E-3</v>
      </c>
      <c r="X49" s="442">
        <v>3.2495055100310824E-2</v>
      </c>
      <c r="Y49" s="442">
        <v>3.6847320109925037E-2</v>
      </c>
      <c r="Z49" s="442">
        <v>3.05215632597193E-2</v>
      </c>
      <c r="AA49" s="442">
        <v>4.5574057843996492E-2</v>
      </c>
      <c r="AB49" s="442">
        <v>1.9230769230769232E-2</v>
      </c>
      <c r="AC49" s="442">
        <v>4.3486645453668885E-2</v>
      </c>
      <c r="AD49" s="442">
        <v>2.066350710900474E-2</v>
      </c>
      <c r="AE49" s="442">
        <v>5.2380068664749001E-2</v>
      </c>
      <c r="AF49" s="442">
        <v>7.949483833778756E-2</v>
      </c>
      <c r="AG49" s="442">
        <v>2.6896180742334588E-2</v>
      </c>
      <c r="AH49" s="442">
        <v>1.6031479997085185E-3</v>
      </c>
      <c r="AI49" s="442">
        <v>1.1765705305186254E-2</v>
      </c>
      <c r="AJ49" s="442">
        <v>1.4896087774796781E-2</v>
      </c>
      <c r="AK49" s="442">
        <v>3.4441805225653203E-2</v>
      </c>
      <c r="AL49" s="442">
        <v>6.0851810312598856E-2</v>
      </c>
      <c r="AM49" s="442">
        <v>4.7553990857022756E-2</v>
      </c>
      <c r="AN49" s="442">
        <v>0</v>
      </c>
      <c r="AO49" s="442">
        <v>1.2848914488258751E-2</v>
      </c>
      <c r="AP49" s="443">
        <v>2.6057348541965609E-2</v>
      </c>
      <c r="AQ49" s="313"/>
      <c r="AR49" s="313"/>
      <c r="AS49" s="313"/>
      <c r="AT49" s="313"/>
      <c r="AU49" s="313"/>
      <c r="AV49" s="313"/>
      <c r="AW49" s="313"/>
      <c r="AX49" s="313"/>
      <c r="AY49" s="313"/>
      <c r="AZ49" s="313"/>
      <c r="BA49" s="313"/>
      <c r="BB49" s="313"/>
      <c r="BC49" s="313"/>
      <c r="BD49" s="313"/>
    </row>
    <row r="50" spans="1:56" x14ac:dyDescent="0.2">
      <c r="A50" s="286">
        <v>46</v>
      </c>
      <c r="B50" s="282" t="s">
        <v>205</v>
      </c>
      <c r="C50" s="442">
        <v>-7.2580645161290328E-2</v>
      </c>
      <c r="D50" s="442">
        <v>0</v>
      </c>
      <c r="E50" s="442">
        <v>0</v>
      </c>
      <c r="F50" s="442">
        <v>0</v>
      </c>
      <c r="G50" s="442">
        <v>-3.111197533264813E-3</v>
      </c>
      <c r="H50" s="442">
        <v>0</v>
      </c>
      <c r="I50" s="442">
        <v>0</v>
      </c>
      <c r="J50" s="442">
        <v>0</v>
      </c>
      <c r="K50" s="442">
        <v>-2.3073373327180432E-3</v>
      </c>
      <c r="L50" s="442">
        <v>0</v>
      </c>
      <c r="M50" s="442">
        <v>0</v>
      </c>
      <c r="N50" s="442">
        <v>0</v>
      </c>
      <c r="O50" s="442">
        <v>0</v>
      </c>
      <c r="P50" s="442">
        <v>0</v>
      </c>
      <c r="Q50" s="442">
        <v>-4.0107970657008669E-6</v>
      </c>
      <c r="R50" s="442">
        <v>0</v>
      </c>
      <c r="S50" s="442">
        <v>0</v>
      </c>
      <c r="T50" s="442">
        <v>0</v>
      </c>
      <c r="U50" s="442">
        <v>0</v>
      </c>
      <c r="V50" s="442">
        <v>0</v>
      </c>
      <c r="W50" s="442">
        <v>0</v>
      </c>
      <c r="X50" s="442">
        <v>0</v>
      </c>
      <c r="Y50" s="442">
        <v>-4.2437045484287079E-3</v>
      </c>
      <c r="Z50" s="442">
        <v>-2.0429426545996854E-5</v>
      </c>
      <c r="AA50" s="442">
        <v>-4.8495471808355242E-2</v>
      </c>
      <c r="AB50" s="442">
        <v>0</v>
      </c>
      <c r="AC50" s="442">
        <v>-4.8211358596085237E-4</v>
      </c>
      <c r="AD50" s="442">
        <v>-1.5071090047393364E-2</v>
      </c>
      <c r="AE50" s="442">
        <v>-9.2790201354736945E-5</v>
      </c>
      <c r="AF50" s="442">
        <v>-2.8821464130377823E-3</v>
      </c>
      <c r="AG50" s="442">
        <v>0</v>
      </c>
      <c r="AH50" s="442">
        <v>0</v>
      </c>
      <c r="AI50" s="442">
        <v>-2.2511999320392472E-3</v>
      </c>
      <c r="AJ50" s="442">
        <v>-1.3174228166419734E-2</v>
      </c>
      <c r="AK50" s="442">
        <v>-1.7814726840855107E-2</v>
      </c>
      <c r="AL50" s="442">
        <v>-5.751588876427113E-5</v>
      </c>
      <c r="AM50" s="442">
        <v>0</v>
      </c>
      <c r="AN50" s="442">
        <v>0</v>
      </c>
      <c r="AO50" s="442">
        <v>-3.544528134692069E-3</v>
      </c>
      <c r="AP50" s="443">
        <v>-1.1498893401755965E-3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0.46370967741935482</v>
      </c>
      <c r="D51" s="444">
        <v>0.8125</v>
      </c>
      <c r="E51" s="444">
        <v>0.54816513761467889</v>
      </c>
      <c r="F51" s="444">
        <v>0.63695299837925445</v>
      </c>
      <c r="G51" s="444">
        <v>0.37828828578571627</v>
      </c>
      <c r="H51" s="444">
        <v>0.39526276831976315</v>
      </c>
      <c r="I51" s="444">
        <v>0.32049509927117364</v>
      </c>
      <c r="J51" s="444">
        <v>0.31659016393442624</v>
      </c>
      <c r="K51" s="444">
        <v>0.29856945085371484</v>
      </c>
      <c r="L51" s="444">
        <v>0.35073409461663946</v>
      </c>
      <c r="M51" s="444">
        <v>0.47667135370062635</v>
      </c>
      <c r="N51" s="444">
        <v>0.24975466143277722</v>
      </c>
      <c r="O51" s="444">
        <v>0.22918468433052913</v>
      </c>
      <c r="P51" s="444">
        <v>0.44061236279607163</v>
      </c>
      <c r="Q51" s="444">
        <v>0.42854163407894053</v>
      </c>
      <c r="R51" s="444">
        <v>0.45333625466728744</v>
      </c>
      <c r="S51" s="444">
        <v>0.40787350758309132</v>
      </c>
      <c r="T51" s="444">
        <v>0.36018957345971564</v>
      </c>
      <c r="U51" s="444">
        <v>0.34967936627687662</v>
      </c>
      <c r="V51" s="444">
        <v>0.3352165725047081</v>
      </c>
      <c r="W51" s="444">
        <v>0.22061801214895677</v>
      </c>
      <c r="X51" s="444">
        <v>0.48742582650466232</v>
      </c>
      <c r="Y51" s="444">
        <v>0.46185339589837543</v>
      </c>
      <c r="Z51" s="444">
        <v>0.35326564383337761</v>
      </c>
      <c r="AA51" s="444">
        <v>0.49664037394098742</v>
      </c>
      <c r="AB51" s="444">
        <v>0.67307692307692313</v>
      </c>
      <c r="AC51" s="444">
        <v>0.72312216758268244</v>
      </c>
      <c r="AD51" s="444">
        <v>0.67497630331753555</v>
      </c>
      <c r="AE51" s="444">
        <v>0.85285793820172595</v>
      </c>
      <c r="AF51" s="444">
        <v>0.71786406749462872</v>
      </c>
      <c r="AG51" s="444">
        <v>0.52555137170521782</v>
      </c>
      <c r="AH51" s="444">
        <v>0.71201632296145156</v>
      </c>
      <c r="AI51" s="444">
        <v>0.74841778872701015</v>
      </c>
      <c r="AJ51" s="444">
        <v>0.56296800544588155</v>
      </c>
      <c r="AK51" s="444">
        <v>0.59501187648456055</v>
      </c>
      <c r="AL51" s="444">
        <v>0.6990481120409513</v>
      </c>
      <c r="AM51" s="444">
        <v>0.49193421260049391</v>
      </c>
      <c r="AN51" s="444">
        <v>0</v>
      </c>
      <c r="AO51" s="444">
        <v>0.31679220203810365</v>
      </c>
      <c r="AP51" s="445">
        <v>0.47275628085706645</v>
      </c>
      <c r="AQ51" s="313"/>
      <c r="AR51" s="313"/>
      <c r="AS51" s="313"/>
      <c r="AT51" s="313"/>
      <c r="AU51" s="313"/>
      <c r="AV51" s="313"/>
      <c r="AW51" s="313"/>
      <c r="AX51" s="313"/>
      <c r="AY51" s="313"/>
      <c r="AZ51" s="313"/>
      <c r="BA51" s="313"/>
      <c r="BB51" s="313"/>
      <c r="BC51" s="313"/>
      <c r="BD51" s="313"/>
    </row>
    <row r="52" spans="1:56" x14ac:dyDescent="0.2">
      <c r="A52" s="304">
        <v>48</v>
      </c>
      <c r="B52" s="305" t="s">
        <v>440</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I29" sqref="I29"/>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612</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6" t="s">
        <v>43</v>
      </c>
    </row>
    <row r="5" spans="1:42" ht="12.5" x14ac:dyDescent="0.2">
      <c r="A5" s="267" t="s">
        <v>443</v>
      </c>
      <c r="B5" s="272" t="s">
        <v>444</v>
      </c>
      <c r="C5" s="442">
        <v>1.0018286253576352</v>
      </c>
      <c r="D5" s="442">
        <v>0</v>
      </c>
      <c r="E5" s="442">
        <v>2.5605068028206349E-5</v>
      </c>
      <c r="F5" s="442">
        <v>1.6096816067490292E-7</v>
      </c>
      <c r="G5" s="442">
        <v>2.1530988615053332E-3</v>
      </c>
      <c r="H5" s="442">
        <v>1.0448434603571478E-4</v>
      </c>
      <c r="I5" s="442">
        <v>6.8320625861015438E-6</v>
      </c>
      <c r="J5" s="442">
        <v>1.860710505440286E-5</v>
      </c>
      <c r="K5" s="442">
        <v>2.1878713043555101E-8</v>
      </c>
      <c r="L5" s="442">
        <v>6.6111817597126087E-5</v>
      </c>
      <c r="M5" s="442">
        <v>2.625089208814514E-6</v>
      </c>
      <c r="N5" s="442">
        <v>1.2535795626688606E-7</v>
      </c>
      <c r="O5" s="442">
        <v>1.7742899659786919E-7</v>
      </c>
      <c r="P5" s="442">
        <v>1.4903978853202755E-7</v>
      </c>
      <c r="Q5" s="442">
        <v>1.6107583453782803E-7</v>
      </c>
      <c r="R5" s="442">
        <v>1.7088375471395212E-7</v>
      </c>
      <c r="S5" s="442">
        <v>2.5571521442532258E-7</v>
      </c>
      <c r="T5" s="442">
        <v>2.8647022380193692E-7</v>
      </c>
      <c r="U5" s="442">
        <v>2.6132941468022888E-7</v>
      </c>
      <c r="V5" s="442">
        <v>2.4536799252417586E-7</v>
      </c>
      <c r="W5" s="442">
        <v>1.925156482735099E-7</v>
      </c>
      <c r="X5" s="442">
        <v>1.1526337358719435E-5</v>
      </c>
      <c r="Y5" s="442">
        <v>1.3911013633871504E-5</v>
      </c>
      <c r="Z5" s="442">
        <v>2.7155375663282264E-7</v>
      </c>
      <c r="AA5" s="442">
        <v>8.203990053970431E-7</v>
      </c>
      <c r="AB5" s="442">
        <v>1.7599412493938649E-7</v>
      </c>
      <c r="AC5" s="442">
        <v>1.5066025759141838E-6</v>
      </c>
      <c r="AD5" s="442">
        <v>1.7292411618175505E-7</v>
      </c>
      <c r="AE5" s="442">
        <v>2.0875447386226081E-7</v>
      </c>
      <c r="AF5" s="442">
        <v>9.0013301132817166E-7</v>
      </c>
      <c r="AG5" s="442">
        <v>2.9025134824575038E-6</v>
      </c>
      <c r="AH5" s="442">
        <v>1.2573867329629513E-6</v>
      </c>
      <c r="AI5" s="442">
        <v>3.1378698208673823E-5</v>
      </c>
      <c r="AJ5" s="442">
        <v>2.6131592527985466E-5</v>
      </c>
      <c r="AK5" s="442">
        <v>2.3608656618281111E-5</v>
      </c>
      <c r="AL5" s="442">
        <v>2.6095650297114264E-7</v>
      </c>
      <c r="AM5" s="442">
        <v>3.2555408718928485E-4</v>
      </c>
      <c r="AN5" s="442">
        <v>1.2234962505524984E-6</v>
      </c>
      <c r="AO5" s="442">
        <v>1.4212191739421963E-6</v>
      </c>
      <c r="AP5" s="317">
        <f t="shared" ref="AP5:AP44" si="0">SUM(C5:AN5)</f>
        <v>1.0046500088389188</v>
      </c>
    </row>
    <row r="6" spans="1:42" ht="12.5" x14ac:dyDescent="0.2">
      <c r="A6" s="267" t="s">
        <v>445</v>
      </c>
      <c r="B6" s="272" t="s">
        <v>446</v>
      </c>
      <c r="C6" s="442">
        <v>2.7550640444074933E-6</v>
      </c>
      <c r="D6" s="442">
        <v>1.0068399452804377</v>
      </c>
      <c r="E6" s="442">
        <v>1.0866263252408121E-6</v>
      </c>
      <c r="F6" s="442">
        <v>3.4797034349337185E-7</v>
      </c>
      <c r="G6" s="442">
        <v>1.4503534478047896E-5</v>
      </c>
      <c r="H6" s="442">
        <v>9.0981776498676492E-7</v>
      </c>
      <c r="I6" s="442">
        <v>5.0513955689765054E-4</v>
      </c>
      <c r="J6" s="442">
        <v>9.4317631155693368E-6</v>
      </c>
      <c r="K6" s="442">
        <v>2.689088436084731E-8</v>
      </c>
      <c r="L6" s="442">
        <v>8.3850129180276565E-7</v>
      </c>
      <c r="M6" s="442">
        <v>2.6327565910673622E-6</v>
      </c>
      <c r="N6" s="442">
        <v>1.7765029155484253E-7</v>
      </c>
      <c r="O6" s="442">
        <v>4.510023656285759E-7</v>
      </c>
      <c r="P6" s="442">
        <v>5.4499965625916656E-7</v>
      </c>
      <c r="Q6" s="442">
        <v>3.764020859079433E-7</v>
      </c>
      <c r="R6" s="442">
        <v>3.4060325879453335E-7</v>
      </c>
      <c r="S6" s="442">
        <v>8.8641559177848841E-7</v>
      </c>
      <c r="T6" s="442">
        <v>1.0978590379467671E-6</v>
      </c>
      <c r="U6" s="442">
        <v>1.0107011768495687E-6</v>
      </c>
      <c r="V6" s="442">
        <v>8.7260823735332014E-7</v>
      </c>
      <c r="W6" s="442">
        <v>3.3318154815519923E-7</v>
      </c>
      <c r="X6" s="442">
        <v>1.1866768717982164E-5</v>
      </c>
      <c r="Y6" s="442">
        <v>6.8206140802440046E-6</v>
      </c>
      <c r="Z6" s="442">
        <v>5.5210695231726296E-7</v>
      </c>
      <c r="AA6" s="442">
        <v>9.4018650519988747E-7</v>
      </c>
      <c r="AB6" s="442">
        <v>9.7717518962323714E-7</v>
      </c>
      <c r="AC6" s="442">
        <v>1.3263806882696326E-6</v>
      </c>
      <c r="AD6" s="442">
        <v>1.1584807769570174E-6</v>
      </c>
      <c r="AE6" s="442">
        <v>2.1536683560375517E-7</v>
      </c>
      <c r="AF6" s="442">
        <v>9.8803616839126868E-7</v>
      </c>
      <c r="AG6" s="442">
        <v>4.5010312519576035E-6</v>
      </c>
      <c r="AH6" s="442">
        <v>7.342199112911444E-7</v>
      </c>
      <c r="AI6" s="442">
        <v>2.9433835700322164E-6</v>
      </c>
      <c r="AJ6" s="442">
        <v>2.5331638186171939E-6</v>
      </c>
      <c r="AK6" s="442">
        <v>2.8754247715503832E-6</v>
      </c>
      <c r="AL6" s="442">
        <v>9.053109150884487E-7</v>
      </c>
      <c r="AM6" s="442">
        <v>5.1390725195492993E-5</v>
      </c>
      <c r="AN6" s="442">
        <v>7.9416091412222559E-5</v>
      </c>
      <c r="AO6" s="442">
        <v>1.09548958568202E-5</v>
      </c>
      <c r="AP6" s="318">
        <f t="shared" si="0"/>
        <v>1.0075538536521851</v>
      </c>
    </row>
    <row r="7" spans="1:42" ht="12.5" x14ac:dyDescent="0.2">
      <c r="A7" s="267" t="s">
        <v>447</v>
      </c>
      <c r="B7" s="272" t="s">
        <v>250</v>
      </c>
      <c r="C7" s="442">
        <v>1.080009546373938E-4</v>
      </c>
      <c r="D7" s="442">
        <v>0</v>
      </c>
      <c r="E7" s="442">
        <v>1.0116271172992983</v>
      </c>
      <c r="F7" s="442">
        <v>4.7717216722553957E-7</v>
      </c>
      <c r="G7" s="442">
        <v>7.1556127212436807E-3</v>
      </c>
      <c r="H7" s="442">
        <v>3.9881743965859317E-6</v>
      </c>
      <c r="I7" s="442">
        <v>3.6301006562005258E-6</v>
      </c>
      <c r="J7" s="442">
        <v>1.7383747402648566E-5</v>
      </c>
      <c r="K7" s="442">
        <v>1.4750274181437033E-7</v>
      </c>
      <c r="L7" s="442">
        <v>3.0045232474509156E-7</v>
      </c>
      <c r="M7" s="442">
        <v>1.6329810207135232E-6</v>
      </c>
      <c r="N7" s="442">
        <v>8.6100591656860407E-7</v>
      </c>
      <c r="O7" s="442">
        <v>3.1862512137624807E-6</v>
      </c>
      <c r="P7" s="442">
        <v>4.6899012323749792E-7</v>
      </c>
      <c r="Q7" s="442">
        <v>3.1642066342219912E-7</v>
      </c>
      <c r="R7" s="442">
        <v>4.5414568098400529E-7</v>
      </c>
      <c r="S7" s="442">
        <v>7.9128136942339071E-7</v>
      </c>
      <c r="T7" s="442">
        <v>7.0832829299587367E-7</v>
      </c>
      <c r="U7" s="442">
        <v>5.7777746951299302E-7</v>
      </c>
      <c r="V7" s="442">
        <v>9.2470123648929319E-7</v>
      </c>
      <c r="W7" s="442">
        <v>2.8103154308281018E-7</v>
      </c>
      <c r="X7" s="442">
        <v>8.2885219868629716E-4</v>
      </c>
      <c r="Y7" s="442">
        <v>7.1956631486590818E-7</v>
      </c>
      <c r="Z7" s="442">
        <v>1.0223485583542852E-6</v>
      </c>
      <c r="AA7" s="442">
        <v>8.939639948015949E-7</v>
      </c>
      <c r="AB7" s="442">
        <v>5.4100084185070554E-7</v>
      </c>
      <c r="AC7" s="442">
        <v>1.3417062857955918E-6</v>
      </c>
      <c r="AD7" s="442">
        <v>1.7368315298826799E-6</v>
      </c>
      <c r="AE7" s="442">
        <v>4.0580938328310582E-7</v>
      </c>
      <c r="AF7" s="442">
        <v>8.0601083099422493E-7</v>
      </c>
      <c r="AG7" s="442">
        <v>1.6328839524451381E-5</v>
      </c>
      <c r="AH7" s="442">
        <v>1.5039496193726176E-6</v>
      </c>
      <c r="AI7" s="442">
        <v>1.9891703701672054E-5</v>
      </c>
      <c r="AJ7" s="442">
        <v>1.206382597936873E-4</v>
      </c>
      <c r="AK7" s="442">
        <v>7.3251306069845748E-6</v>
      </c>
      <c r="AL7" s="442">
        <v>1.3580152486209323E-6</v>
      </c>
      <c r="AM7" s="442">
        <v>1.4170472709003285E-3</v>
      </c>
      <c r="AN7" s="442">
        <v>1.0883651041379184E-6</v>
      </c>
      <c r="AO7" s="442">
        <v>6.6840056426485704E-6</v>
      </c>
      <c r="AP7" s="318">
        <f t="shared" si="0"/>
        <v>1.0213483620103241</v>
      </c>
    </row>
    <row r="8" spans="1:42" ht="12.5" x14ac:dyDescent="0.2">
      <c r="A8" s="267" t="s">
        <v>448</v>
      </c>
      <c r="B8" s="272" t="s">
        <v>27</v>
      </c>
      <c r="C8" s="442">
        <v>6.315714159050182E-5</v>
      </c>
      <c r="D8" s="442">
        <v>0</v>
      </c>
      <c r="E8" s="442">
        <v>7.1100942161432984E-5</v>
      </c>
      <c r="F8" s="442">
        <v>1.0003260816409141</v>
      </c>
      <c r="G8" s="442">
        <v>9.7608912820123652E-5</v>
      </c>
      <c r="H8" s="442">
        <v>1.9437354078649568E-4</v>
      </c>
      <c r="I8" s="442">
        <v>4.7521860797213733E-4</v>
      </c>
      <c r="J8" s="442">
        <v>3.2454678315146815E-4</v>
      </c>
      <c r="K8" s="442">
        <v>1.061366031834036E-2</v>
      </c>
      <c r="L8" s="442">
        <v>2.0714184110064856E-4</v>
      </c>
      <c r="M8" s="442">
        <v>1.709558991217264E-3</v>
      </c>
      <c r="N8" s="442">
        <v>1.2366840254046142E-3</v>
      </c>
      <c r="O8" s="442">
        <v>3.0462000229736644E-3</v>
      </c>
      <c r="P8" s="442">
        <v>1.9631866547837213E-4</v>
      </c>
      <c r="Q8" s="442">
        <v>1.2248409874641129E-4</v>
      </c>
      <c r="R8" s="442">
        <v>8.9813130548408715E-5</v>
      </c>
      <c r="S8" s="442">
        <v>1.0854471761000962E-4</v>
      </c>
      <c r="T8" s="442">
        <v>2.4516996694632796E-4</v>
      </c>
      <c r="U8" s="442">
        <v>1.0246323697523734E-4</v>
      </c>
      <c r="V8" s="442">
        <v>6.0829298611962099E-5</v>
      </c>
      <c r="W8" s="442">
        <v>1.0412411119448336E-4</v>
      </c>
      <c r="X8" s="442">
        <v>1.5095512952633785E-4</v>
      </c>
      <c r="Y8" s="442">
        <v>2.4571060493873133E-4</v>
      </c>
      <c r="Z8" s="442">
        <v>5.999482433151777E-3</v>
      </c>
      <c r="AA8" s="442">
        <v>2.9814417260973632E-4</v>
      </c>
      <c r="AB8" s="442">
        <v>4.488745043031718E-4</v>
      </c>
      <c r="AC8" s="442">
        <v>1.4189549709829103E-4</v>
      </c>
      <c r="AD8" s="442">
        <v>3.9063297968410913E-5</v>
      </c>
      <c r="AE8" s="442">
        <v>3.0090348577664944E-5</v>
      </c>
      <c r="AF8" s="442">
        <v>6.440842517606376E-5</v>
      </c>
      <c r="AG8" s="442">
        <v>2.3887566528521036E-5</v>
      </c>
      <c r="AH8" s="442">
        <v>9.0558078036667551E-5</v>
      </c>
      <c r="AI8" s="442">
        <v>1.3812245203903822E-4</v>
      </c>
      <c r="AJ8" s="442">
        <v>7.5158645838134316E-5</v>
      </c>
      <c r="AK8" s="442">
        <v>3.6061494207884508E-5</v>
      </c>
      <c r="AL8" s="442">
        <v>4.1137513751067549E-5</v>
      </c>
      <c r="AM8" s="442">
        <v>2.2627726083612379E-4</v>
      </c>
      <c r="AN8" s="442">
        <v>1.3084027898899707E-4</v>
      </c>
      <c r="AO8" s="442">
        <v>8.0417958133347604E-5</v>
      </c>
      <c r="AP8" s="318">
        <f t="shared" si="0"/>
        <v>1.0275757476981204</v>
      </c>
    </row>
    <row r="9" spans="1:42" ht="12.5" x14ac:dyDescent="0.2">
      <c r="A9" s="267" t="s">
        <v>449</v>
      </c>
      <c r="B9" s="272" t="s">
        <v>191</v>
      </c>
      <c r="C9" s="442">
        <v>1.5408220978888035E-2</v>
      </c>
      <c r="D9" s="442">
        <v>0</v>
      </c>
      <c r="E9" s="442">
        <v>1.2068084142908348E-2</v>
      </c>
      <c r="F9" s="442">
        <v>2.6519301830303774E-6</v>
      </c>
      <c r="G9" s="442">
        <v>1.0214910617718715</v>
      </c>
      <c r="H9" s="442">
        <v>3.4569818968628081E-4</v>
      </c>
      <c r="I9" s="442">
        <v>2.7605572948330876E-4</v>
      </c>
      <c r="J9" s="442">
        <v>8.638183074655692E-4</v>
      </c>
      <c r="K9" s="442">
        <v>3.938152107392667E-7</v>
      </c>
      <c r="L9" s="442">
        <v>2.8272446880243451E-6</v>
      </c>
      <c r="M9" s="442">
        <v>6.8121950658466614E-5</v>
      </c>
      <c r="N9" s="442">
        <v>1.9225176422010772E-6</v>
      </c>
      <c r="O9" s="442">
        <v>2.9651698921795321E-6</v>
      </c>
      <c r="P9" s="442">
        <v>2.7682866135318218E-6</v>
      </c>
      <c r="Q9" s="442">
        <v>3.1865944841202842E-6</v>
      </c>
      <c r="R9" s="442">
        <v>2.957736471407826E-6</v>
      </c>
      <c r="S9" s="442">
        <v>2.8195548230926665E-6</v>
      </c>
      <c r="T9" s="442">
        <v>4.4035810432521842E-6</v>
      </c>
      <c r="U9" s="442">
        <v>3.7624273151529194E-6</v>
      </c>
      <c r="V9" s="442">
        <v>1.9220137389262365E-6</v>
      </c>
      <c r="W9" s="442">
        <v>2.1072922873632266E-6</v>
      </c>
      <c r="X9" s="442">
        <v>1.1897607411003166E-4</v>
      </c>
      <c r="Y9" s="442">
        <v>1.316726644957198E-5</v>
      </c>
      <c r="Z9" s="442">
        <v>2.784085412555348E-6</v>
      </c>
      <c r="AA9" s="442">
        <v>7.576711713170126E-6</v>
      </c>
      <c r="AB9" s="442">
        <v>3.7288598288602678E-6</v>
      </c>
      <c r="AC9" s="442">
        <v>2.6638278992564062E-5</v>
      </c>
      <c r="AD9" s="442">
        <v>4.4757623601548438E-6</v>
      </c>
      <c r="AE9" s="442">
        <v>5.1076122115873923E-6</v>
      </c>
      <c r="AF9" s="442">
        <v>3.0191711654966391E-5</v>
      </c>
      <c r="AG9" s="442">
        <v>1.7081148614203959E-4</v>
      </c>
      <c r="AH9" s="442">
        <v>4.0707998636336427E-5</v>
      </c>
      <c r="AI9" s="442">
        <v>7.765122577458283E-4</v>
      </c>
      <c r="AJ9" s="442">
        <v>8.6388591186982477E-4</v>
      </c>
      <c r="AK9" s="442">
        <v>2.298309783103361E-4</v>
      </c>
      <c r="AL9" s="442">
        <v>1.3079720639059602E-5</v>
      </c>
      <c r="AM9" s="442">
        <v>2.0394118502457405E-2</v>
      </c>
      <c r="AN9" s="442">
        <v>4.6138081814615891E-5</v>
      </c>
      <c r="AO9" s="442">
        <v>3.3539971491013918E-4</v>
      </c>
      <c r="AP9" s="318">
        <f t="shared" si="0"/>
        <v>1.0733034805357038</v>
      </c>
    </row>
    <row r="10" spans="1:42" ht="12.5" x14ac:dyDescent="0.2">
      <c r="A10" s="281" t="s">
        <v>450</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451</v>
      </c>
      <c r="B11" s="283" t="s">
        <v>285</v>
      </c>
      <c r="C11" s="442">
        <v>5.4502166589159321E-3</v>
      </c>
      <c r="D11" s="442">
        <v>0</v>
      </c>
      <c r="E11" s="442">
        <v>1.9977971255837304E-3</v>
      </c>
      <c r="F11" s="442">
        <v>7.1893326211352635E-4</v>
      </c>
      <c r="G11" s="442">
        <v>4.4186165593884654E-3</v>
      </c>
      <c r="H11" s="442">
        <v>1.9166093510019245E-3</v>
      </c>
      <c r="I11" s="442">
        <v>1.0750456203618521</v>
      </c>
      <c r="J11" s="442">
        <v>3.4866632679536979E-3</v>
      </c>
      <c r="K11" s="442">
        <v>5.4700066614695281E-5</v>
      </c>
      <c r="L11" s="442">
        <v>1.7700340362092456E-3</v>
      </c>
      <c r="M11" s="442">
        <v>5.5730897329428191E-3</v>
      </c>
      <c r="N11" s="442">
        <v>3.5927912810088266E-4</v>
      </c>
      <c r="O11" s="442">
        <v>9.4304459367246924E-4</v>
      </c>
      <c r="P11" s="442">
        <v>1.1391359905594189E-3</v>
      </c>
      <c r="Q11" s="442">
        <v>7.8668031749468972E-4</v>
      </c>
      <c r="R11" s="442">
        <v>7.1054960591242417E-4</v>
      </c>
      <c r="S11" s="442">
        <v>1.8788827687588668E-3</v>
      </c>
      <c r="T11" s="442">
        <v>2.3178484487304286E-3</v>
      </c>
      <c r="U11" s="442">
        <v>2.134528469613197E-3</v>
      </c>
      <c r="V11" s="442">
        <v>1.8424272288518129E-3</v>
      </c>
      <c r="W11" s="442">
        <v>7.0033742860213608E-4</v>
      </c>
      <c r="X11" s="442">
        <v>2.5231724002089409E-2</v>
      </c>
      <c r="Y11" s="442">
        <v>1.1592855734438526E-2</v>
      </c>
      <c r="Z11" s="442">
        <v>1.1237034704732831E-3</v>
      </c>
      <c r="AA11" s="442">
        <v>1.8782332222022724E-3</v>
      </c>
      <c r="AB11" s="442">
        <v>2.0630511677353844E-3</v>
      </c>
      <c r="AC11" s="442">
        <v>2.7685994375697843E-3</v>
      </c>
      <c r="AD11" s="442">
        <v>2.4439627570309154E-3</v>
      </c>
      <c r="AE11" s="442">
        <v>4.0775555823435559E-4</v>
      </c>
      <c r="AF11" s="442">
        <v>2.0715857862349842E-3</v>
      </c>
      <c r="AG11" s="442">
        <v>8.6958959509140961E-3</v>
      </c>
      <c r="AH11" s="442">
        <v>1.505887317566672E-3</v>
      </c>
      <c r="AI11" s="442">
        <v>2.7833466173827009E-3</v>
      </c>
      <c r="AJ11" s="442">
        <v>1.6575903868633083E-3</v>
      </c>
      <c r="AK11" s="442">
        <v>6.0008739725900618E-3</v>
      </c>
      <c r="AL11" s="442">
        <v>1.8691832327339863E-3</v>
      </c>
      <c r="AM11" s="442">
        <v>2.1667749562523809E-3</v>
      </c>
      <c r="AN11" s="442">
        <v>0.16901271014211727</v>
      </c>
      <c r="AO11" s="442">
        <v>2.3228326358096706E-2</v>
      </c>
      <c r="AP11" s="318">
        <f t="shared" si="0"/>
        <v>1.3565187281153017</v>
      </c>
    </row>
    <row r="12" spans="1:42" ht="12.5" x14ac:dyDescent="0.2">
      <c r="A12" s="281" t="s">
        <v>452</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453</v>
      </c>
      <c r="B13" s="283" t="s">
        <v>30</v>
      </c>
      <c r="C13" s="442">
        <v>4.3531822562098448E-4</v>
      </c>
      <c r="D13" s="442">
        <v>0</v>
      </c>
      <c r="E13" s="442">
        <v>2.5292631425439258E-3</v>
      </c>
      <c r="F13" s="442">
        <v>1.5315228229860335E-3</v>
      </c>
      <c r="G13" s="442">
        <v>2.8046945129388712E-4</v>
      </c>
      <c r="H13" s="442">
        <v>4.1659059510638653E-4</v>
      </c>
      <c r="I13" s="442">
        <v>4.4071098702736498E-4</v>
      </c>
      <c r="J13" s="442">
        <v>3.9067223666450447E-3</v>
      </c>
      <c r="K13" s="442">
        <v>1.0029314822386322</v>
      </c>
      <c r="L13" s="442">
        <v>1.873403426047897E-4</v>
      </c>
      <c r="M13" s="442">
        <v>1.3662233505992525E-3</v>
      </c>
      <c r="N13" s="442">
        <v>1.2555148651975413E-3</v>
      </c>
      <c r="O13" s="442">
        <v>2.8535764393045868E-4</v>
      </c>
      <c r="P13" s="442">
        <v>2.5750391673288152E-4</v>
      </c>
      <c r="Q13" s="442">
        <v>1.4082095848733431E-4</v>
      </c>
      <c r="R13" s="442">
        <v>1.1174607806637752E-4</v>
      </c>
      <c r="S13" s="442">
        <v>1.2160209266207858E-4</v>
      </c>
      <c r="T13" s="442">
        <v>2.061793017060101E-4</v>
      </c>
      <c r="U13" s="442">
        <v>1.1885507799462321E-4</v>
      </c>
      <c r="V13" s="442">
        <v>4.3004788457611744E-5</v>
      </c>
      <c r="W13" s="442">
        <v>1.6442803928509324E-4</v>
      </c>
      <c r="X13" s="442">
        <v>2.1374869492874474E-4</v>
      </c>
      <c r="Y13" s="442">
        <v>7.1711133814432156E-4</v>
      </c>
      <c r="Z13" s="442">
        <v>2.9666026375163631E-3</v>
      </c>
      <c r="AA13" s="442">
        <v>7.9160607007356222E-4</v>
      </c>
      <c r="AB13" s="442">
        <v>8.2125875099398787E-4</v>
      </c>
      <c r="AC13" s="442">
        <v>1.7362089585562309E-4</v>
      </c>
      <c r="AD13" s="442">
        <v>7.1532790870025087E-5</v>
      </c>
      <c r="AE13" s="442">
        <v>4.1349781431988873E-5</v>
      </c>
      <c r="AF13" s="442">
        <v>2.2458040418279618E-3</v>
      </c>
      <c r="AG13" s="442">
        <v>9.779634527479737E-5</v>
      </c>
      <c r="AH13" s="442">
        <v>5.9053793189046847E-4</v>
      </c>
      <c r="AI13" s="442">
        <v>2.4863829879735348E-4</v>
      </c>
      <c r="AJ13" s="442">
        <v>1.6698793128673832E-4</v>
      </c>
      <c r="AK13" s="442">
        <v>2.153540625536215E-4</v>
      </c>
      <c r="AL13" s="442">
        <v>1.2939231695217445E-4</v>
      </c>
      <c r="AM13" s="442">
        <v>3.825938874476235E-4</v>
      </c>
      <c r="AN13" s="442">
        <v>1.4351572675365542E-4</v>
      </c>
      <c r="AO13" s="442">
        <v>9.0168233313835523E-4</v>
      </c>
      <c r="AP13" s="318">
        <f t="shared" si="0"/>
        <v>1.0267481077881795</v>
      </c>
    </row>
    <row r="14" spans="1:42" ht="12.5" x14ac:dyDescent="0.2">
      <c r="A14" s="281" t="s">
        <v>454</v>
      </c>
      <c r="B14" s="283" t="s">
        <v>455</v>
      </c>
      <c r="C14" s="442">
        <v>2.2516088946101818E-4</v>
      </c>
      <c r="D14" s="442">
        <v>0</v>
      </c>
      <c r="E14" s="442">
        <v>9.1181508224094762E-4</v>
      </c>
      <c r="F14" s="442">
        <v>3.4736728368625104E-4</v>
      </c>
      <c r="G14" s="442">
        <v>9.9975131078493154E-4</v>
      </c>
      <c r="H14" s="442">
        <v>5.154543005508039E-4</v>
      </c>
      <c r="I14" s="442">
        <v>1.1298549379118216E-3</v>
      </c>
      <c r="J14" s="442">
        <v>9.2143001546289376E-4</v>
      </c>
      <c r="K14" s="442">
        <v>8.5397800272687937E-6</v>
      </c>
      <c r="L14" s="442">
        <v>1.0115688848892348</v>
      </c>
      <c r="M14" s="442">
        <v>4.4301825634521241E-4</v>
      </c>
      <c r="N14" s="442">
        <v>5.2095203416207837E-5</v>
      </c>
      <c r="O14" s="442">
        <v>3.0254244509075331E-4</v>
      </c>
      <c r="P14" s="442">
        <v>2.6464132000418393E-4</v>
      </c>
      <c r="Q14" s="442">
        <v>6.9088774149881477E-4</v>
      </c>
      <c r="R14" s="442">
        <v>1.0335486327187468E-3</v>
      </c>
      <c r="S14" s="442">
        <v>2.0260676965379561E-3</v>
      </c>
      <c r="T14" s="442">
        <v>1.0552945162988639E-3</v>
      </c>
      <c r="U14" s="442">
        <v>1.9518954766489052E-3</v>
      </c>
      <c r="V14" s="442">
        <v>2.07068440303742E-3</v>
      </c>
      <c r="W14" s="442">
        <v>1.9075179723310595E-3</v>
      </c>
      <c r="X14" s="442">
        <v>2.7236715003231206E-3</v>
      </c>
      <c r="Y14" s="442">
        <v>7.4841691591807024E-4</v>
      </c>
      <c r="Z14" s="442">
        <v>4.6631984099295666E-5</v>
      </c>
      <c r="AA14" s="442">
        <v>2.09154074887209E-3</v>
      </c>
      <c r="AB14" s="442">
        <v>7.3894542052638733E-4</v>
      </c>
      <c r="AC14" s="442">
        <v>2.9433285053525736E-4</v>
      </c>
      <c r="AD14" s="442">
        <v>1.9072667274180313E-4</v>
      </c>
      <c r="AE14" s="442">
        <v>4.3156012123697769E-5</v>
      </c>
      <c r="AF14" s="442">
        <v>1.5499197423989548E-4</v>
      </c>
      <c r="AG14" s="442">
        <v>3.7778010834081134E-4</v>
      </c>
      <c r="AH14" s="442">
        <v>1.5764805882650598E-4</v>
      </c>
      <c r="AI14" s="442">
        <v>2.1234698808954923E-4</v>
      </c>
      <c r="AJ14" s="442">
        <v>1.6330288758564736E-4</v>
      </c>
      <c r="AK14" s="442">
        <v>4.5056655676147759E-4</v>
      </c>
      <c r="AL14" s="442">
        <v>3.3031775819871177E-4</v>
      </c>
      <c r="AM14" s="442">
        <v>1.8222795181610957E-4</v>
      </c>
      <c r="AN14" s="442">
        <v>7.9570211810688985E-4</v>
      </c>
      <c r="AO14" s="442">
        <v>7.6211173722820719E-4</v>
      </c>
      <c r="AP14" s="318">
        <f t="shared" si="0"/>
        <v>1.0381287586603944</v>
      </c>
    </row>
    <row r="15" spans="1:42" ht="12.5" x14ac:dyDescent="0.2">
      <c r="A15" s="281" t="s">
        <v>456</v>
      </c>
      <c r="B15" s="283" t="s">
        <v>31</v>
      </c>
      <c r="C15" s="442">
        <v>4.0229554454343222E-3</v>
      </c>
      <c r="D15" s="442">
        <v>0</v>
      </c>
      <c r="E15" s="442">
        <v>2.7123082592356599E-4</v>
      </c>
      <c r="F15" s="442">
        <v>4.0962993528310455E-4</v>
      </c>
      <c r="G15" s="442">
        <v>3.3969408801143241E-3</v>
      </c>
      <c r="H15" s="442">
        <v>9.2787274961091105E-4</v>
      </c>
      <c r="I15" s="442">
        <v>1.3369065743871866E-3</v>
      </c>
      <c r="J15" s="442">
        <v>6.6052962911058322E-3</v>
      </c>
      <c r="K15" s="442">
        <v>4.7102494115874632E-4</v>
      </c>
      <c r="L15" s="442">
        <v>3.5018955515358514E-3</v>
      </c>
      <c r="M15" s="442">
        <v>1.0806052911059456</v>
      </c>
      <c r="N15" s="442">
        <v>5.1033758424687105E-3</v>
      </c>
      <c r="O15" s="442">
        <v>9.2736701806603629E-3</v>
      </c>
      <c r="P15" s="442">
        <v>3.8689398099205768E-3</v>
      </c>
      <c r="Q15" s="442">
        <v>6.636089870088578E-3</v>
      </c>
      <c r="R15" s="442">
        <v>4.5330918880755354E-3</v>
      </c>
      <c r="S15" s="442">
        <v>1.8440383281025038E-2</v>
      </c>
      <c r="T15" s="442">
        <v>3.3273693354825024E-2</v>
      </c>
      <c r="U15" s="442">
        <v>9.053903289297751E-3</v>
      </c>
      <c r="V15" s="442">
        <v>3.9211458253701958E-3</v>
      </c>
      <c r="W15" s="442">
        <v>5.8375207680187897E-3</v>
      </c>
      <c r="X15" s="442">
        <v>3.1366861916232195E-3</v>
      </c>
      <c r="Y15" s="442">
        <v>5.2768531403321897E-2</v>
      </c>
      <c r="Z15" s="442">
        <v>8.8518937624466366E-4</v>
      </c>
      <c r="AA15" s="442">
        <v>6.4307014142220356E-3</v>
      </c>
      <c r="AB15" s="442">
        <v>9.8595357009935935E-4</v>
      </c>
      <c r="AC15" s="442">
        <v>6.3386367294964872E-4</v>
      </c>
      <c r="AD15" s="442">
        <v>4.6434784349140139E-4</v>
      </c>
      <c r="AE15" s="442">
        <v>5.8476905843050876E-4</v>
      </c>
      <c r="AF15" s="442">
        <v>3.7771188978824393E-4</v>
      </c>
      <c r="AG15" s="442">
        <v>3.326028089322899E-4</v>
      </c>
      <c r="AH15" s="442">
        <v>9.4596012380246419E-4</v>
      </c>
      <c r="AI15" s="442">
        <v>2.4291944823001455E-3</v>
      </c>
      <c r="AJ15" s="442">
        <v>1.1305012438623996E-3</v>
      </c>
      <c r="AK15" s="442">
        <v>1.0549090021947673E-3</v>
      </c>
      <c r="AL15" s="442">
        <v>6.6183770318330268E-4</v>
      </c>
      <c r="AM15" s="442">
        <v>1.7255382000925382E-3</v>
      </c>
      <c r="AN15" s="442">
        <v>3.3952425081033494E-2</v>
      </c>
      <c r="AO15" s="442">
        <v>4.849481344338576E-3</v>
      </c>
      <c r="AP15" s="318">
        <f t="shared" si="0"/>
        <v>1.3099915814758223</v>
      </c>
    </row>
    <row r="16" spans="1:42" ht="12.5" x14ac:dyDescent="0.2">
      <c r="A16" s="281" t="s">
        <v>457</v>
      </c>
      <c r="B16" s="283" t="s">
        <v>32</v>
      </c>
      <c r="C16" s="442">
        <v>1.0923847003893623E-5</v>
      </c>
      <c r="D16" s="442">
        <v>0</v>
      </c>
      <c r="E16" s="442">
        <v>2.3776222131920436E-5</v>
      </c>
      <c r="F16" s="442">
        <v>3.5202505520296487E-4</v>
      </c>
      <c r="G16" s="442">
        <v>2.7780166053005197E-5</v>
      </c>
      <c r="H16" s="442">
        <v>1.1100925000520231E-5</v>
      </c>
      <c r="I16" s="442">
        <v>6.6526961214235573E-5</v>
      </c>
      <c r="J16" s="442">
        <v>2.7289367826360007E-5</v>
      </c>
      <c r="K16" s="442">
        <v>6.0157894792440748E-6</v>
      </c>
      <c r="L16" s="442">
        <v>1.3163609766964166E-4</v>
      </c>
      <c r="M16" s="442">
        <v>5.9144450323805084E-4</v>
      </c>
      <c r="N16" s="442">
        <v>1.03277676769652</v>
      </c>
      <c r="O16" s="442">
        <v>9.2813723014200275E-5</v>
      </c>
      <c r="P16" s="442">
        <v>1.451521285739046E-2</v>
      </c>
      <c r="Q16" s="442">
        <v>7.5863139825050729E-3</v>
      </c>
      <c r="R16" s="442">
        <v>5.9539012663018228E-3</v>
      </c>
      <c r="S16" s="442">
        <v>1.5660484903955529E-3</v>
      </c>
      <c r="T16" s="442">
        <v>4.3029505061525366E-4</v>
      </c>
      <c r="U16" s="442">
        <v>2.9038061610893958E-3</v>
      </c>
      <c r="V16" s="442">
        <v>6.3938661620739255E-4</v>
      </c>
      <c r="W16" s="442">
        <v>3.5729432683032658E-3</v>
      </c>
      <c r="X16" s="442">
        <v>1.4156530755878569E-4</v>
      </c>
      <c r="Y16" s="442">
        <v>1.7104254828931235E-3</v>
      </c>
      <c r="Z16" s="442">
        <v>2.9983457307345679E-5</v>
      </c>
      <c r="AA16" s="442">
        <v>8.2149086026378284E-5</v>
      </c>
      <c r="AB16" s="442">
        <v>1.0821324879322799E-5</v>
      </c>
      <c r="AC16" s="442">
        <v>1.4447413397462679E-5</v>
      </c>
      <c r="AD16" s="442">
        <v>8.5668647052914575E-6</v>
      </c>
      <c r="AE16" s="442">
        <v>1.6458940362932082E-5</v>
      </c>
      <c r="AF16" s="442">
        <v>3.4599354173785486E-5</v>
      </c>
      <c r="AG16" s="442">
        <v>8.4701317119487599E-6</v>
      </c>
      <c r="AH16" s="442">
        <v>3.3239635423956329E-5</v>
      </c>
      <c r="AI16" s="442">
        <v>1.5808588061013247E-5</v>
      </c>
      <c r="AJ16" s="442">
        <v>1.4908032840592093E-5</v>
      </c>
      <c r="AK16" s="442">
        <v>1.1040439023627815E-5</v>
      </c>
      <c r="AL16" s="442">
        <v>2.4267546508488136E-5</v>
      </c>
      <c r="AM16" s="442">
        <v>1.2391116093092276E-5</v>
      </c>
      <c r="AN16" s="442">
        <v>3.6248907154346876E-5</v>
      </c>
      <c r="AO16" s="442">
        <v>2.3905986836266667E-4</v>
      </c>
      <c r="AP16" s="318">
        <f t="shared" si="0"/>
        <v>1.0734913996752837</v>
      </c>
    </row>
    <row r="17" spans="1:42" ht="12.5" x14ac:dyDescent="0.2">
      <c r="A17" s="281" t="s">
        <v>458</v>
      </c>
      <c r="B17" s="283" t="s">
        <v>33</v>
      </c>
      <c r="C17" s="442">
        <v>1.6975775782850668E-5</v>
      </c>
      <c r="D17" s="442">
        <v>0</v>
      </c>
      <c r="E17" s="442">
        <v>2.8484006386213133E-5</v>
      </c>
      <c r="F17" s="442">
        <v>4.3168218909479578E-5</v>
      </c>
      <c r="G17" s="442">
        <v>2.2864604086240335E-4</v>
      </c>
      <c r="H17" s="442">
        <v>1.4004818555835093E-5</v>
      </c>
      <c r="I17" s="442">
        <v>1.0850965814373154E-4</v>
      </c>
      <c r="J17" s="442">
        <v>7.0121685660753756E-4</v>
      </c>
      <c r="K17" s="442">
        <v>3.2325994380029537E-6</v>
      </c>
      <c r="L17" s="442">
        <v>3.5723175446096582E-4</v>
      </c>
      <c r="M17" s="442">
        <v>1.4888301903566749E-3</v>
      </c>
      <c r="N17" s="442">
        <v>1.191155644988734E-3</v>
      </c>
      <c r="O17" s="442">
        <v>1.0546215341578864</v>
      </c>
      <c r="P17" s="442">
        <v>9.0162216407118825E-3</v>
      </c>
      <c r="Q17" s="442">
        <v>5.3563012919762894E-3</v>
      </c>
      <c r="R17" s="442">
        <v>2.7556164716330124E-3</v>
      </c>
      <c r="S17" s="442">
        <v>5.2850104914204266E-3</v>
      </c>
      <c r="T17" s="442">
        <v>6.3053752299905364E-3</v>
      </c>
      <c r="U17" s="442">
        <v>8.8892232159617033E-3</v>
      </c>
      <c r="V17" s="442">
        <v>5.7441534583732076E-3</v>
      </c>
      <c r="W17" s="442">
        <v>3.4682060218700454E-3</v>
      </c>
      <c r="X17" s="442">
        <v>1.1723771402197916E-3</v>
      </c>
      <c r="Y17" s="442">
        <v>1.4378452424212275E-3</v>
      </c>
      <c r="Z17" s="442">
        <v>7.7016205066258797E-5</v>
      </c>
      <c r="AA17" s="442">
        <v>1.2118791939680878E-4</v>
      </c>
      <c r="AB17" s="442">
        <v>1.8152336441913502E-5</v>
      </c>
      <c r="AC17" s="442">
        <v>1.8783055419053281E-5</v>
      </c>
      <c r="AD17" s="442">
        <v>1.4345721851800308E-5</v>
      </c>
      <c r="AE17" s="442">
        <v>1.5212240089999669E-5</v>
      </c>
      <c r="AF17" s="442">
        <v>1.3899187055849321E-5</v>
      </c>
      <c r="AG17" s="442">
        <v>9.0607575794080907E-5</v>
      </c>
      <c r="AH17" s="442">
        <v>6.3100502195294466E-5</v>
      </c>
      <c r="AI17" s="442">
        <v>3.3626846989856912E-5</v>
      </c>
      <c r="AJ17" s="442">
        <v>2.534197218727267E-4</v>
      </c>
      <c r="AK17" s="442">
        <v>1.9807308042082573E-5</v>
      </c>
      <c r="AL17" s="442">
        <v>5.6384195850370448E-5</v>
      </c>
      <c r="AM17" s="442">
        <v>6.158166111098111E-5</v>
      </c>
      <c r="AN17" s="442">
        <v>2.3403318496864565E-4</v>
      </c>
      <c r="AO17" s="442">
        <v>4.4951610200879839E-4</v>
      </c>
      <c r="AP17" s="318">
        <f t="shared" si="0"/>
        <v>1.1093244775891027</v>
      </c>
    </row>
    <row r="18" spans="1:42" ht="12.5" x14ac:dyDescent="0.2">
      <c r="A18" s="281" t="s">
        <v>459</v>
      </c>
      <c r="B18" s="283" t="s">
        <v>34</v>
      </c>
      <c r="C18" s="442">
        <v>8.3336523546357705E-5</v>
      </c>
      <c r="D18" s="442">
        <v>0</v>
      </c>
      <c r="E18" s="442">
        <v>2.7381607853139235E-4</v>
      </c>
      <c r="F18" s="442">
        <v>2.8881930963057358E-3</v>
      </c>
      <c r="G18" s="442">
        <v>1.5933846189474946E-3</v>
      </c>
      <c r="H18" s="442">
        <v>3.4550965459017045E-4</v>
      </c>
      <c r="I18" s="442">
        <v>4.0296904117389311E-4</v>
      </c>
      <c r="J18" s="442">
        <v>9.9699199398873054E-4</v>
      </c>
      <c r="K18" s="442">
        <v>8.7410031519451334E-5</v>
      </c>
      <c r="L18" s="442">
        <v>4.8828169476607217E-4</v>
      </c>
      <c r="M18" s="442">
        <v>1.3173762363266333E-3</v>
      </c>
      <c r="N18" s="442">
        <v>1.5601370673015019E-4</v>
      </c>
      <c r="O18" s="442">
        <v>2.6595359887899656E-4</v>
      </c>
      <c r="P18" s="442">
        <v>1.0075527691535688</v>
      </c>
      <c r="Q18" s="442">
        <v>3.9691727135520299E-3</v>
      </c>
      <c r="R18" s="442">
        <v>3.5165563153600932E-3</v>
      </c>
      <c r="S18" s="442">
        <v>4.3137215942184604E-3</v>
      </c>
      <c r="T18" s="442">
        <v>2.2862017854008189E-3</v>
      </c>
      <c r="U18" s="442">
        <v>2.9517389991177158E-3</v>
      </c>
      <c r="V18" s="442">
        <v>2.9560559266494789E-3</v>
      </c>
      <c r="W18" s="442">
        <v>1.1450839074259192E-3</v>
      </c>
      <c r="X18" s="442">
        <v>8.2982092023001935E-4</v>
      </c>
      <c r="Y18" s="442">
        <v>1.0499384262972956E-2</v>
      </c>
      <c r="Z18" s="442">
        <v>2.2261533514957547E-4</v>
      </c>
      <c r="AA18" s="442">
        <v>4.8957551949346139E-4</v>
      </c>
      <c r="AB18" s="442">
        <v>6.289211390600627E-5</v>
      </c>
      <c r="AC18" s="442">
        <v>3.7075495617518568E-4</v>
      </c>
      <c r="AD18" s="442">
        <v>5.7681253187210813E-5</v>
      </c>
      <c r="AE18" s="442">
        <v>1.2651761324484237E-4</v>
      </c>
      <c r="AF18" s="442">
        <v>2.3517983451706878E-4</v>
      </c>
      <c r="AG18" s="442">
        <v>4.9008508250854593E-5</v>
      </c>
      <c r="AH18" s="442">
        <v>5.6449987344632557E-4</v>
      </c>
      <c r="AI18" s="442">
        <v>1.0688134705461666E-4</v>
      </c>
      <c r="AJ18" s="442">
        <v>9.896649663935864E-5</v>
      </c>
      <c r="AK18" s="442">
        <v>2.8598137124841925E-4</v>
      </c>
      <c r="AL18" s="442">
        <v>1.0978918046922539E-4</v>
      </c>
      <c r="AM18" s="442">
        <v>3.6076549288202987E-4</v>
      </c>
      <c r="AN18" s="442">
        <v>1.8529940881213263E-4</v>
      </c>
      <c r="AO18" s="442">
        <v>6.0232389426088148E-4</v>
      </c>
      <c r="AP18" s="318">
        <f t="shared" si="0"/>
        <v>1.0522461501582778</v>
      </c>
    </row>
    <row r="19" spans="1:42" ht="12.5" x14ac:dyDescent="0.2">
      <c r="A19" s="281" t="s">
        <v>460</v>
      </c>
      <c r="B19" s="285" t="s">
        <v>269</v>
      </c>
      <c r="C19" s="442">
        <v>1.9997331255418503E-5</v>
      </c>
      <c r="D19" s="442">
        <v>0</v>
      </c>
      <c r="E19" s="442">
        <v>1.727615913484894E-5</v>
      </c>
      <c r="F19" s="442">
        <v>3.7163387546347359E-4</v>
      </c>
      <c r="G19" s="442">
        <v>2.7097031278557725E-5</v>
      </c>
      <c r="H19" s="442">
        <v>2.9507748807470254E-5</v>
      </c>
      <c r="I19" s="442">
        <v>4.3961072127557156E-5</v>
      </c>
      <c r="J19" s="442">
        <v>4.7473344672093381E-5</v>
      </c>
      <c r="K19" s="442">
        <v>9.4986705862595064E-6</v>
      </c>
      <c r="L19" s="442">
        <v>1.2415677805123184E-4</v>
      </c>
      <c r="M19" s="442">
        <v>5.1844589699533768E-4</v>
      </c>
      <c r="N19" s="442">
        <v>4.8728542610917357E-5</v>
      </c>
      <c r="O19" s="442">
        <v>2.4356310432026732E-5</v>
      </c>
      <c r="P19" s="442">
        <v>2.40119094487339E-4</v>
      </c>
      <c r="Q19" s="442">
        <v>1.0313880223127458</v>
      </c>
      <c r="R19" s="442">
        <v>7.890591585485664E-3</v>
      </c>
      <c r="S19" s="442">
        <v>3.0963064187302879E-3</v>
      </c>
      <c r="T19" s="442">
        <v>5.165807725971451E-4</v>
      </c>
      <c r="U19" s="442">
        <v>2.6634395702834321E-3</v>
      </c>
      <c r="V19" s="442">
        <v>7.584849312580052E-4</v>
      </c>
      <c r="W19" s="442">
        <v>1.658216526470434E-3</v>
      </c>
      <c r="X19" s="442">
        <v>8.7531986233604019E-5</v>
      </c>
      <c r="Y19" s="442">
        <v>1.4027846842347767E-3</v>
      </c>
      <c r="Z19" s="442">
        <v>7.1621060941715525E-5</v>
      </c>
      <c r="AA19" s="442">
        <v>2.3617327941955492E-3</v>
      </c>
      <c r="AB19" s="442">
        <v>7.0898690348429827E-5</v>
      </c>
      <c r="AC19" s="442">
        <v>6.7183043987284921E-5</v>
      </c>
      <c r="AD19" s="442">
        <v>8.0115753875893434E-5</v>
      </c>
      <c r="AE19" s="442">
        <v>3.19057030918162E-5</v>
      </c>
      <c r="AF19" s="442">
        <v>6.5808838595019751E-5</v>
      </c>
      <c r="AG19" s="442">
        <v>1.0647865286475746E-4</v>
      </c>
      <c r="AH19" s="442">
        <v>1.550183908519755E-4</v>
      </c>
      <c r="AI19" s="442">
        <v>7.3564208329888811E-5</v>
      </c>
      <c r="AJ19" s="442">
        <v>6.0743824443651482E-5</v>
      </c>
      <c r="AK19" s="442">
        <v>5.9893796979899845E-5</v>
      </c>
      <c r="AL19" s="442">
        <v>8.591429235714845E-4</v>
      </c>
      <c r="AM19" s="442">
        <v>5.0795370734674104E-5</v>
      </c>
      <c r="AN19" s="442">
        <v>3.6043502187316159E-5</v>
      </c>
      <c r="AO19" s="442">
        <v>6.4142103492442003E-5</v>
      </c>
      <c r="AP19" s="318">
        <f t="shared" si="0"/>
        <v>1.0551351571989414</v>
      </c>
    </row>
    <row r="20" spans="1:42" ht="12.5" x14ac:dyDescent="0.2">
      <c r="A20" s="281" t="s">
        <v>461</v>
      </c>
      <c r="B20" s="285" t="s">
        <v>270</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462</v>
      </c>
      <c r="B21" s="285" t="s">
        <v>271</v>
      </c>
      <c r="C21" s="442">
        <v>2.0148220342430914E-5</v>
      </c>
      <c r="D21" s="442">
        <v>0</v>
      </c>
      <c r="E21" s="442">
        <v>3.6145557308815111E-5</v>
      </c>
      <c r="F21" s="442">
        <v>5.2569015661675845E-5</v>
      </c>
      <c r="G21" s="442">
        <v>3.3188718362207537E-5</v>
      </c>
      <c r="H21" s="442">
        <v>3.4843911064565747E-5</v>
      </c>
      <c r="I21" s="442">
        <v>2.9059411160599912E-5</v>
      </c>
      <c r="J21" s="442">
        <v>3.8734162875761854E-5</v>
      </c>
      <c r="K21" s="442">
        <v>5.2262601292704067E-6</v>
      </c>
      <c r="L21" s="442">
        <v>3.0507052936611228E-5</v>
      </c>
      <c r="M21" s="442">
        <v>5.7875342370086231E-5</v>
      </c>
      <c r="N21" s="442">
        <v>1.5149692394652555E-5</v>
      </c>
      <c r="O21" s="442">
        <v>2.0591886288283117E-5</v>
      </c>
      <c r="P21" s="442">
        <v>2.7963807194429871E-5</v>
      </c>
      <c r="Q21" s="442">
        <v>1.0370579477834852E-3</v>
      </c>
      <c r="R21" s="442">
        <v>2.0797311793802897E-3</v>
      </c>
      <c r="S21" s="442">
        <v>1.0312354105054167</v>
      </c>
      <c r="T21" s="442">
        <v>4.503905673771396E-5</v>
      </c>
      <c r="U21" s="442">
        <v>3.9734775555159746E-4</v>
      </c>
      <c r="V21" s="442">
        <v>2.9264875242179327E-5</v>
      </c>
      <c r="W21" s="442">
        <v>1.5892088994053907E-4</v>
      </c>
      <c r="X21" s="442">
        <v>4.1684914318045743E-5</v>
      </c>
      <c r="Y21" s="442">
        <v>1.5376409195499974E-4</v>
      </c>
      <c r="Z21" s="442">
        <v>5.38834329451035E-5</v>
      </c>
      <c r="AA21" s="442">
        <v>1.1799990488850205E-4</v>
      </c>
      <c r="AB21" s="442">
        <v>7.7180637761270487E-5</v>
      </c>
      <c r="AC21" s="442">
        <v>4.8233884169297618E-4</v>
      </c>
      <c r="AD21" s="442">
        <v>1.0345880081883408E-4</v>
      </c>
      <c r="AE21" s="442">
        <v>2.3983618333429195E-5</v>
      </c>
      <c r="AF21" s="442">
        <v>8.7746743742261188E-5</v>
      </c>
      <c r="AG21" s="442">
        <v>3.0592681715310027E-4</v>
      </c>
      <c r="AH21" s="442">
        <v>1.2097802337259064E-3</v>
      </c>
      <c r="AI21" s="442">
        <v>7.3968601740646644E-5</v>
      </c>
      <c r="AJ21" s="442">
        <v>4.9265742424889321E-3</v>
      </c>
      <c r="AK21" s="442">
        <v>9.3264837033167123E-5</v>
      </c>
      <c r="AL21" s="442">
        <v>8.5558478790479593E-4</v>
      </c>
      <c r="AM21" s="442">
        <v>1.9399376677493778E-4</v>
      </c>
      <c r="AN21" s="442">
        <v>3.8261174063387534E-3</v>
      </c>
      <c r="AO21" s="442">
        <v>2.2931569332263965E-3</v>
      </c>
      <c r="AP21" s="318">
        <f t="shared" si="0"/>
        <v>1.0480120269277575</v>
      </c>
    </row>
    <row r="22" spans="1:42" ht="12.5" x14ac:dyDescent="0.2">
      <c r="A22" s="281" t="s">
        <v>463</v>
      </c>
      <c r="B22" s="285" t="s">
        <v>281</v>
      </c>
      <c r="C22" s="442">
        <v>1.2318337944241183E-6</v>
      </c>
      <c r="D22" s="442">
        <v>0</v>
      </c>
      <c r="E22" s="442">
        <v>2.287768072640814E-6</v>
      </c>
      <c r="F22" s="442">
        <v>4.2887987034228401E-6</v>
      </c>
      <c r="G22" s="442">
        <v>2.0810085845859527E-6</v>
      </c>
      <c r="H22" s="442">
        <v>2.2403859255121465E-6</v>
      </c>
      <c r="I22" s="442">
        <v>1.7147741654647618E-6</v>
      </c>
      <c r="J22" s="442">
        <v>3.0059210069600234E-6</v>
      </c>
      <c r="K22" s="442">
        <v>3.8181085507917326E-7</v>
      </c>
      <c r="L22" s="442">
        <v>2.3525317340041666E-6</v>
      </c>
      <c r="M22" s="442">
        <v>4.1293285793108467E-6</v>
      </c>
      <c r="N22" s="442">
        <v>1.0536364942995504E-6</v>
      </c>
      <c r="O22" s="442">
        <v>3.388149253997303E-6</v>
      </c>
      <c r="P22" s="442">
        <v>3.4191387685069274E-5</v>
      </c>
      <c r="Q22" s="442">
        <v>1.0147083928820256E-4</v>
      </c>
      <c r="R22" s="442">
        <v>1.2380863795574755E-4</v>
      </c>
      <c r="S22" s="442">
        <v>1.6714062573020072E-3</v>
      </c>
      <c r="T22" s="442">
        <v>1.0033194429877872</v>
      </c>
      <c r="U22" s="442">
        <v>1.7500127983362153E-3</v>
      </c>
      <c r="V22" s="442">
        <v>3.6486203624785411E-3</v>
      </c>
      <c r="W22" s="442">
        <v>1.4219878063717039E-4</v>
      </c>
      <c r="X22" s="442">
        <v>5.8315378211052395E-5</v>
      </c>
      <c r="Y22" s="442">
        <v>1.176644441118818E-5</v>
      </c>
      <c r="Z22" s="442">
        <v>4.6033670986882097E-6</v>
      </c>
      <c r="AA22" s="442">
        <v>9.5214248029875362E-6</v>
      </c>
      <c r="AB22" s="442">
        <v>4.763971441958697E-6</v>
      </c>
      <c r="AC22" s="442">
        <v>6.1654562540507928E-6</v>
      </c>
      <c r="AD22" s="442">
        <v>7.2302384468234242E-6</v>
      </c>
      <c r="AE22" s="442">
        <v>1.8455109362726794E-6</v>
      </c>
      <c r="AF22" s="442">
        <v>4.8136858737630455E-6</v>
      </c>
      <c r="AG22" s="442">
        <v>4.108872037331712E-5</v>
      </c>
      <c r="AH22" s="442">
        <v>3.3311279360309272E-5</v>
      </c>
      <c r="AI22" s="442">
        <v>1.9285196332622844E-5</v>
      </c>
      <c r="AJ22" s="442">
        <v>1.1040095378912658E-5</v>
      </c>
      <c r="AK22" s="442">
        <v>5.5768022464783623E-6</v>
      </c>
      <c r="AL22" s="442">
        <v>7.717372082095875E-5</v>
      </c>
      <c r="AM22" s="442">
        <v>2.8015484145337437E-6</v>
      </c>
      <c r="AN22" s="442">
        <v>4.6155734283943051E-5</v>
      </c>
      <c r="AO22" s="442">
        <v>1.090146004811174E-4</v>
      </c>
      <c r="AP22" s="318">
        <f t="shared" si="0"/>
        <v>1.0111647665733277</v>
      </c>
    </row>
    <row r="23" spans="1:42" ht="12.5" x14ac:dyDescent="0.2">
      <c r="A23" s="281" t="s">
        <v>464</v>
      </c>
      <c r="B23" s="283" t="s">
        <v>35</v>
      </c>
      <c r="C23" s="442">
        <v>9.1667022779514767E-6</v>
      </c>
      <c r="D23" s="442">
        <v>0</v>
      </c>
      <c r="E23" s="442">
        <v>2.3577110223729327E-4</v>
      </c>
      <c r="F23" s="442">
        <v>2.4123506623153794E-5</v>
      </c>
      <c r="G23" s="442">
        <v>1.142638906074356E-5</v>
      </c>
      <c r="H23" s="442">
        <v>1.2113939038566228E-5</v>
      </c>
      <c r="I23" s="442">
        <v>1.2254640648720893E-5</v>
      </c>
      <c r="J23" s="442">
        <v>1.6476616149353272E-5</v>
      </c>
      <c r="K23" s="442">
        <v>2.3654545136136357E-6</v>
      </c>
      <c r="L23" s="442">
        <v>1.4320998759794137E-5</v>
      </c>
      <c r="M23" s="442">
        <v>3.0130068814357795E-5</v>
      </c>
      <c r="N23" s="442">
        <v>8.3895349315565113E-6</v>
      </c>
      <c r="O23" s="442">
        <v>9.0661427684171049E-6</v>
      </c>
      <c r="P23" s="442">
        <v>8.8181789783342066E-5</v>
      </c>
      <c r="Q23" s="442">
        <v>2.3573163576345252E-3</v>
      </c>
      <c r="R23" s="442">
        <v>2.2356319542812496E-3</v>
      </c>
      <c r="S23" s="442">
        <v>1.9391019226587219E-3</v>
      </c>
      <c r="T23" s="442">
        <v>2.0073426112081128E-3</v>
      </c>
      <c r="U23" s="442">
        <v>1.0110809195379906</v>
      </c>
      <c r="V23" s="442">
        <v>1.9493173625101654E-3</v>
      </c>
      <c r="W23" s="442">
        <v>3.225901794937972E-3</v>
      </c>
      <c r="X23" s="442">
        <v>9.3225941072175051E-5</v>
      </c>
      <c r="Y23" s="442">
        <v>8.1798879186481674E-4</v>
      </c>
      <c r="Z23" s="442">
        <v>3.2736834385522744E-5</v>
      </c>
      <c r="AA23" s="442">
        <v>1.0319787176882641E-4</v>
      </c>
      <c r="AB23" s="442">
        <v>2.3090795939919331E-5</v>
      </c>
      <c r="AC23" s="442">
        <v>5.0190796508969368E-5</v>
      </c>
      <c r="AD23" s="442">
        <v>3.4048161562955516E-5</v>
      </c>
      <c r="AE23" s="442">
        <v>1.5140988998765008E-5</v>
      </c>
      <c r="AF23" s="442">
        <v>3.868280089258655E-5</v>
      </c>
      <c r="AG23" s="442">
        <v>9.6036686018017119E-5</v>
      </c>
      <c r="AH23" s="442">
        <v>2.1290235608600265E-4</v>
      </c>
      <c r="AI23" s="442">
        <v>7.5693419052330849E-5</v>
      </c>
      <c r="AJ23" s="442">
        <v>3.2993517373285375E-5</v>
      </c>
      <c r="AK23" s="442">
        <v>2.4461231198008012E-5</v>
      </c>
      <c r="AL23" s="442">
        <v>3.6542403996470065E-4</v>
      </c>
      <c r="AM23" s="442">
        <v>1.933843446007484E-5</v>
      </c>
      <c r="AN23" s="442">
        <v>1.1073471500647818E-5</v>
      </c>
      <c r="AO23" s="442">
        <v>1.3784420465472633E-4</v>
      </c>
      <c r="AP23" s="318">
        <f t="shared" si="0"/>
        <v>1.0273155445654758</v>
      </c>
    </row>
    <row r="24" spans="1:42" ht="12.5" x14ac:dyDescent="0.2">
      <c r="A24" s="281" t="s">
        <v>465</v>
      </c>
      <c r="B24" s="283" t="s">
        <v>466</v>
      </c>
      <c r="C24" s="442">
        <v>6.9303447193060553E-7</v>
      </c>
      <c r="D24" s="442">
        <v>0</v>
      </c>
      <c r="E24" s="442">
        <v>1.2014778763408969E-6</v>
      </c>
      <c r="F24" s="442">
        <v>1.6302913809730663E-6</v>
      </c>
      <c r="G24" s="442">
        <v>7.5390958906881692E-7</v>
      </c>
      <c r="H24" s="442">
        <v>9.0339212880902714E-7</v>
      </c>
      <c r="I24" s="442">
        <v>9.1827643782939299E-7</v>
      </c>
      <c r="J24" s="442">
        <v>1.9456472068619644E-6</v>
      </c>
      <c r="K24" s="442">
        <v>1.8615219049668785E-7</v>
      </c>
      <c r="L24" s="442">
        <v>1.0056377093857689E-6</v>
      </c>
      <c r="M24" s="442">
        <v>2.1223295377250669E-6</v>
      </c>
      <c r="N24" s="442">
        <v>5.7665876089836222E-7</v>
      </c>
      <c r="O24" s="442">
        <v>6.4876106747497695E-7</v>
      </c>
      <c r="P24" s="442">
        <v>2.2847131744138476E-6</v>
      </c>
      <c r="Q24" s="442">
        <v>2.0910735092150868E-5</v>
      </c>
      <c r="R24" s="442">
        <v>5.8961324344533472E-6</v>
      </c>
      <c r="S24" s="442">
        <v>8.429080520699393E-7</v>
      </c>
      <c r="T24" s="442">
        <v>1.1787008798346251E-6</v>
      </c>
      <c r="U24" s="442">
        <v>9.6587348363323568E-7</v>
      </c>
      <c r="V24" s="442">
        <v>1.000650554587466</v>
      </c>
      <c r="W24" s="442">
        <v>1.6914005517045994E-4</v>
      </c>
      <c r="X24" s="442">
        <v>1.0421391474552499E-6</v>
      </c>
      <c r="Y24" s="442">
        <v>4.5333261354888999E-5</v>
      </c>
      <c r="Z24" s="442">
        <v>2.6700859924985671E-6</v>
      </c>
      <c r="AA24" s="442">
        <v>4.3562414164638736E-6</v>
      </c>
      <c r="AB24" s="442">
        <v>1.5999026516667332E-6</v>
      </c>
      <c r="AC24" s="442">
        <v>1.0166679121829246E-5</v>
      </c>
      <c r="AD24" s="442">
        <v>4.6545264604675443E-6</v>
      </c>
      <c r="AE24" s="442">
        <v>2.750748192588918E-6</v>
      </c>
      <c r="AF24" s="442">
        <v>5.528798383746115E-6</v>
      </c>
      <c r="AG24" s="442">
        <v>3.083063198889523E-6</v>
      </c>
      <c r="AH24" s="442">
        <v>4.3523471241396528E-5</v>
      </c>
      <c r="AI24" s="442">
        <v>3.6821008263544927E-6</v>
      </c>
      <c r="AJ24" s="442">
        <v>1.1781539229489521E-6</v>
      </c>
      <c r="AK24" s="442">
        <v>1.6851391469117688E-6</v>
      </c>
      <c r="AL24" s="442">
        <v>2.433181245048466E-5</v>
      </c>
      <c r="AM24" s="442">
        <v>3.6413383930261704E-6</v>
      </c>
      <c r="AN24" s="442">
        <v>3.6543162485495818E-7</v>
      </c>
      <c r="AO24" s="442">
        <v>9.1339309626403876E-6</v>
      </c>
      <c r="AP24" s="318">
        <f t="shared" si="0"/>
        <v>1.0010239521676376</v>
      </c>
    </row>
    <row r="25" spans="1:42" ht="12.5" x14ac:dyDescent="0.2">
      <c r="A25" s="281" t="s">
        <v>467</v>
      </c>
      <c r="B25" s="283" t="s">
        <v>192</v>
      </c>
      <c r="C25" s="442">
        <v>2.5056126785339425E-5</v>
      </c>
      <c r="D25" s="442">
        <v>0</v>
      </c>
      <c r="E25" s="442">
        <v>5.2043161351622586E-3</v>
      </c>
      <c r="F25" s="442">
        <v>8.1936422608260801E-5</v>
      </c>
      <c r="G25" s="442">
        <v>7.4998545264700893E-5</v>
      </c>
      <c r="H25" s="442">
        <v>4.251188654240693E-5</v>
      </c>
      <c r="I25" s="442">
        <v>3.1506202758500954E-5</v>
      </c>
      <c r="J25" s="442">
        <v>5.9318204157902312E-5</v>
      </c>
      <c r="K25" s="442">
        <v>8.0683831524511539E-6</v>
      </c>
      <c r="L25" s="442">
        <v>4.8708785826286057E-5</v>
      </c>
      <c r="M25" s="442">
        <v>7.8965626820437976E-5</v>
      </c>
      <c r="N25" s="442">
        <v>1.9042975878823922E-5</v>
      </c>
      <c r="O25" s="442">
        <v>2.4275973192597229E-5</v>
      </c>
      <c r="P25" s="442">
        <v>3.6794058616394867E-5</v>
      </c>
      <c r="Q25" s="442">
        <v>4.9592454244251624E-5</v>
      </c>
      <c r="R25" s="442">
        <v>9.7453564092461479E-5</v>
      </c>
      <c r="S25" s="442">
        <v>3.9924909096197389E-5</v>
      </c>
      <c r="T25" s="442">
        <v>5.8751009159571675E-5</v>
      </c>
      <c r="U25" s="442">
        <v>4.8413733034237042E-5</v>
      </c>
      <c r="V25" s="442">
        <v>4.3938541976812047E-5</v>
      </c>
      <c r="W25" s="442">
        <v>1.0497463651163066</v>
      </c>
      <c r="X25" s="442">
        <v>5.7166992390556424E-5</v>
      </c>
      <c r="Y25" s="442">
        <v>1.2093918265901496E-4</v>
      </c>
      <c r="Z25" s="442">
        <v>9.5064194314888991E-5</v>
      </c>
      <c r="AA25" s="442">
        <v>1.8681524647287404E-4</v>
      </c>
      <c r="AB25" s="442">
        <v>8.6555410951868035E-5</v>
      </c>
      <c r="AC25" s="442">
        <v>1.0755544500551002E-4</v>
      </c>
      <c r="AD25" s="442">
        <v>1.4231537005046427E-4</v>
      </c>
      <c r="AE25" s="442">
        <v>3.6395435612665446E-5</v>
      </c>
      <c r="AF25" s="442">
        <v>1.9916216429222134E-4</v>
      </c>
      <c r="AG25" s="442">
        <v>1.969382585493681E-4</v>
      </c>
      <c r="AH25" s="442">
        <v>6.9733165992969925E-4</v>
      </c>
      <c r="AI25" s="442">
        <v>9.1465165411238071E-5</v>
      </c>
      <c r="AJ25" s="442">
        <v>6.187589344974763E-5</v>
      </c>
      <c r="AK25" s="442">
        <v>9.908190350808063E-5</v>
      </c>
      <c r="AL25" s="442">
        <v>1.6688227752872592E-3</v>
      </c>
      <c r="AM25" s="442">
        <v>5.5540703621479007E-5</v>
      </c>
      <c r="AN25" s="442">
        <v>1.1075141550228122E-5</v>
      </c>
      <c r="AO25" s="442">
        <v>1.7788259736067669E-4</v>
      </c>
      <c r="AP25" s="318">
        <f t="shared" si="0"/>
        <v>1.0597340395977337</v>
      </c>
    </row>
    <row r="26" spans="1:42" ht="12.5" x14ac:dyDescent="0.2">
      <c r="A26" s="281" t="s">
        <v>468</v>
      </c>
      <c r="B26" s="283" t="s">
        <v>50</v>
      </c>
      <c r="C26" s="442">
        <v>6.8471491989855027E-5</v>
      </c>
      <c r="D26" s="442">
        <v>0</v>
      </c>
      <c r="E26" s="442">
        <v>8.0314711038739024E-4</v>
      </c>
      <c r="F26" s="442">
        <v>4.9613797500580462E-4</v>
      </c>
      <c r="G26" s="442">
        <v>9.6975202985317803E-4</v>
      </c>
      <c r="H26" s="442">
        <v>1.8676049377337335E-3</v>
      </c>
      <c r="I26" s="442">
        <v>1.9430803160330867E-3</v>
      </c>
      <c r="J26" s="442">
        <v>4.8422449585892261E-4</v>
      </c>
      <c r="K26" s="442">
        <v>1.6817658032037872E-4</v>
      </c>
      <c r="L26" s="442">
        <v>3.0360919388855093E-4</v>
      </c>
      <c r="M26" s="442">
        <v>1.3091748509436235E-3</v>
      </c>
      <c r="N26" s="442">
        <v>9.6582035346152615E-4</v>
      </c>
      <c r="O26" s="442">
        <v>3.7703020836224203E-3</v>
      </c>
      <c r="P26" s="442">
        <v>4.4039610334693189E-4</v>
      </c>
      <c r="Q26" s="442">
        <v>2.4743369027201541E-4</v>
      </c>
      <c r="R26" s="442">
        <v>4.0804108822293009E-4</v>
      </c>
      <c r="S26" s="442">
        <v>9.0400766044281412E-4</v>
      </c>
      <c r="T26" s="442">
        <v>7.6815014727199353E-4</v>
      </c>
      <c r="U26" s="442">
        <v>5.4461008271498932E-4</v>
      </c>
      <c r="V26" s="442">
        <v>1.0659369545800747E-3</v>
      </c>
      <c r="W26" s="442">
        <v>2.4235614819660025E-4</v>
      </c>
      <c r="X26" s="442">
        <v>1.0055978387583449</v>
      </c>
      <c r="Y26" s="442">
        <v>5.3601093829875495E-4</v>
      </c>
      <c r="Z26" s="442">
        <v>1.1017975729297421E-3</v>
      </c>
      <c r="AA26" s="442">
        <v>6.6341167491297569E-4</v>
      </c>
      <c r="AB26" s="442">
        <v>5.6150274467956819E-4</v>
      </c>
      <c r="AC26" s="442">
        <v>7.9070620140793814E-4</v>
      </c>
      <c r="AD26" s="442">
        <v>1.8933986192927145E-3</v>
      </c>
      <c r="AE26" s="442">
        <v>9.5750112918520166E-5</v>
      </c>
      <c r="AF26" s="442">
        <v>4.1605655540972211E-4</v>
      </c>
      <c r="AG26" s="442">
        <v>5.7844292173936532E-3</v>
      </c>
      <c r="AH26" s="442">
        <v>1.0482404054207007E-3</v>
      </c>
      <c r="AI26" s="442">
        <v>1.8140020562493493E-3</v>
      </c>
      <c r="AJ26" s="442">
        <v>4.448192803225642E-4</v>
      </c>
      <c r="AK26" s="442">
        <v>5.4017678023617977E-3</v>
      </c>
      <c r="AL26" s="442">
        <v>7.8572633529405179E-4</v>
      </c>
      <c r="AM26" s="442">
        <v>6.9797394872533924E-4</v>
      </c>
      <c r="AN26" s="442">
        <v>8.990735448659563E-4</v>
      </c>
      <c r="AO26" s="442">
        <v>4.1187767979580688E-3</v>
      </c>
      <c r="AP26" s="318">
        <f t="shared" si="0"/>
        <v>1.0463029390629748</v>
      </c>
    </row>
    <row r="27" spans="1:42" ht="12.5" x14ac:dyDescent="0.2">
      <c r="A27" s="281" t="s">
        <v>469</v>
      </c>
      <c r="B27" s="283" t="s">
        <v>36</v>
      </c>
      <c r="C27" s="442">
        <v>4.3648772670443776E-3</v>
      </c>
      <c r="D27" s="442">
        <v>0</v>
      </c>
      <c r="E27" s="442">
        <v>2.3049583485501736E-4</v>
      </c>
      <c r="F27" s="442">
        <v>5.9992356867253436E-3</v>
      </c>
      <c r="G27" s="442">
        <v>9.7333154228465319E-4</v>
      </c>
      <c r="H27" s="442">
        <v>2.8745612773993954E-3</v>
      </c>
      <c r="I27" s="442">
        <v>5.9710703314701952E-3</v>
      </c>
      <c r="J27" s="442">
        <v>3.9546557263788413E-3</v>
      </c>
      <c r="K27" s="442">
        <v>6.9075258990480652E-4</v>
      </c>
      <c r="L27" s="442">
        <v>3.9729990092699247E-3</v>
      </c>
      <c r="M27" s="442">
        <v>7.3628284925332903E-3</v>
      </c>
      <c r="N27" s="442">
        <v>4.9168483835509477E-3</v>
      </c>
      <c r="O27" s="442">
        <v>3.9947294214766685E-3</v>
      </c>
      <c r="P27" s="442">
        <v>4.4706314063958554E-3</v>
      </c>
      <c r="Q27" s="442">
        <v>2.2731837025765909E-3</v>
      </c>
      <c r="R27" s="442">
        <v>2.0664938209601145E-3</v>
      </c>
      <c r="S27" s="442">
        <v>1.8227816752037233E-3</v>
      </c>
      <c r="T27" s="442">
        <v>4.4688149776972502E-3</v>
      </c>
      <c r="U27" s="442">
        <v>2.2136535038122774E-3</v>
      </c>
      <c r="V27" s="442">
        <v>4.0807844894801939E-3</v>
      </c>
      <c r="W27" s="442">
        <v>1.0263925874667518E-3</v>
      </c>
      <c r="X27" s="442">
        <v>2.1101776046692378E-3</v>
      </c>
      <c r="Y27" s="442">
        <v>1.0014744720587487</v>
      </c>
      <c r="Z27" s="442">
        <v>1.4931931422520727E-2</v>
      </c>
      <c r="AA27" s="442">
        <v>3.4197409257614927E-2</v>
      </c>
      <c r="AB27" s="442">
        <v>4.2093258376880915E-3</v>
      </c>
      <c r="AC27" s="442">
        <v>3.9044083163717949E-3</v>
      </c>
      <c r="AD27" s="442">
        <v>3.1646326659287558E-3</v>
      </c>
      <c r="AE27" s="442">
        <v>8.9853811982281186E-3</v>
      </c>
      <c r="AF27" s="442">
        <v>3.8328943651261549E-3</v>
      </c>
      <c r="AG27" s="442">
        <v>2.2118412705031099E-3</v>
      </c>
      <c r="AH27" s="442">
        <v>8.8411758835382336E-3</v>
      </c>
      <c r="AI27" s="442">
        <v>6.8875308655183621E-3</v>
      </c>
      <c r="AJ27" s="442">
        <v>2.9595438894834771E-3</v>
      </c>
      <c r="AK27" s="442">
        <v>2.2953439631181014E-3</v>
      </c>
      <c r="AL27" s="442">
        <v>1.8031075912718899E-3</v>
      </c>
      <c r="AM27" s="442">
        <v>3.0420206616989416E-3</v>
      </c>
      <c r="AN27" s="442">
        <v>1.2583791956886003E-3</v>
      </c>
      <c r="AO27" s="442">
        <v>2.3230917222498565E-3</v>
      </c>
      <c r="AP27" s="318">
        <f t="shared" si="0"/>
        <v>1.1738386977742032</v>
      </c>
    </row>
    <row r="28" spans="1:42" ht="12.5" x14ac:dyDescent="0.2">
      <c r="A28" s="281" t="s">
        <v>470</v>
      </c>
      <c r="B28" s="283" t="s">
        <v>193</v>
      </c>
      <c r="C28" s="442">
        <v>9.7175689869460104E-3</v>
      </c>
      <c r="D28" s="442">
        <v>0</v>
      </c>
      <c r="E28" s="442">
        <v>8.1105933867339566E-3</v>
      </c>
      <c r="F28" s="442">
        <v>5.1842746213898096E-2</v>
      </c>
      <c r="G28" s="442">
        <v>1.5619507114466191E-2</v>
      </c>
      <c r="H28" s="442">
        <v>3.2494240191479624E-2</v>
      </c>
      <c r="I28" s="442">
        <v>6.3514804906246211E-2</v>
      </c>
      <c r="J28" s="442">
        <v>3.2817071292767397E-2</v>
      </c>
      <c r="K28" s="442">
        <v>8.4343143314591328E-3</v>
      </c>
      <c r="L28" s="442">
        <v>3.6980408096685395E-2</v>
      </c>
      <c r="M28" s="442">
        <v>6.6544733864552355E-2</v>
      </c>
      <c r="N28" s="442">
        <v>4.8241014082394708E-2</v>
      </c>
      <c r="O28" s="442">
        <v>4.1587853105348328E-2</v>
      </c>
      <c r="P28" s="442">
        <v>2.7034248314395316E-2</v>
      </c>
      <c r="Q28" s="442">
        <v>1.6713182936866754E-2</v>
      </c>
      <c r="R28" s="442">
        <v>1.276144037765457E-2</v>
      </c>
      <c r="S28" s="442">
        <v>1.2735489233248831E-2</v>
      </c>
      <c r="T28" s="442">
        <v>3.4179374008042281E-2</v>
      </c>
      <c r="U28" s="442">
        <v>1.1734625777106752E-2</v>
      </c>
      <c r="V28" s="442">
        <v>7.2321780396306899E-3</v>
      </c>
      <c r="W28" s="442">
        <v>1.5007704280615814E-2</v>
      </c>
      <c r="X28" s="442">
        <v>2.4755735861498755E-2</v>
      </c>
      <c r="Y28" s="442">
        <v>8.704577197853525E-3</v>
      </c>
      <c r="Z28" s="442">
        <v>1.1079590713199112</v>
      </c>
      <c r="AA28" s="442">
        <v>5.1480417152756204E-2</v>
      </c>
      <c r="AB28" s="442">
        <v>8.1385809641746354E-2</v>
      </c>
      <c r="AC28" s="442">
        <v>2.5708922987710842E-2</v>
      </c>
      <c r="AD28" s="442">
        <v>6.8730558947858603E-3</v>
      </c>
      <c r="AE28" s="442">
        <v>5.1550209305766806E-3</v>
      </c>
      <c r="AF28" s="442">
        <v>7.3341116441920009E-3</v>
      </c>
      <c r="AG28" s="442">
        <v>3.8778786756362353E-3</v>
      </c>
      <c r="AH28" s="442">
        <v>1.5179671565066416E-2</v>
      </c>
      <c r="AI28" s="442">
        <v>2.4232362418771265E-2</v>
      </c>
      <c r="AJ28" s="442">
        <v>1.3142469415882806E-2</v>
      </c>
      <c r="AK28" s="442">
        <v>5.8336380029565104E-3</v>
      </c>
      <c r="AL28" s="442">
        <v>7.1205992275233613E-3</v>
      </c>
      <c r="AM28" s="442">
        <v>4.0717650326230932E-2</v>
      </c>
      <c r="AN28" s="442">
        <v>1.2427445676366684E-2</v>
      </c>
      <c r="AO28" s="442">
        <v>9.762647080915194E-3</v>
      </c>
      <c r="AP28" s="318">
        <f t="shared" si="0"/>
        <v>1.9951915364800041</v>
      </c>
    </row>
    <row r="29" spans="1:42" ht="12.5" x14ac:dyDescent="0.2">
      <c r="A29" s="281" t="s">
        <v>471</v>
      </c>
      <c r="B29" s="283" t="s">
        <v>286</v>
      </c>
      <c r="C29" s="442">
        <v>1.3180818782091789E-4</v>
      </c>
      <c r="D29" s="442">
        <v>0</v>
      </c>
      <c r="E29" s="442">
        <v>1.0590161915507404E-4</v>
      </c>
      <c r="F29" s="442">
        <v>5.5306845808674246E-3</v>
      </c>
      <c r="G29" s="442">
        <v>2.2400125215044173E-3</v>
      </c>
      <c r="H29" s="442">
        <v>1.7450178659910362E-3</v>
      </c>
      <c r="I29" s="442">
        <v>3.2667277234704945E-3</v>
      </c>
      <c r="J29" s="442">
        <v>2.8954712094839217E-3</v>
      </c>
      <c r="K29" s="442">
        <v>5.9444484566299565E-4</v>
      </c>
      <c r="L29" s="442">
        <v>1.1462044803276364E-3</v>
      </c>
      <c r="M29" s="442">
        <v>1.7402017658556894E-3</v>
      </c>
      <c r="N29" s="442">
        <v>1.2033769492991104E-3</v>
      </c>
      <c r="O29" s="442">
        <v>9.4112513232162015E-4</v>
      </c>
      <c r="P29" s="442">
        <v>8.2602553847438019E-4</v>
      </c>
      <c r="Q29" s="442">
        <v>8.2306617835339283E-4</v>
      </c>
      <c r="R29" s="442">
        <v>7.0465571062193206E-4</v>
      </c>
      <c r="S29" s="442">
        <v>8.6581684661956877E-4</v>
      </c>
      <c r="T29" s="442">
        <v>2.7977464353610201E-3</v>
      </c>
      <c r="U29" s="442">
        <v>6.8828269783401282E-4</v>
      </c>
      <c r="V29" s="442">
        <v>1.0217048510554266E-4</v>
      </c>
      <c r="W29" s="442">
        <v>4.9467292000292273E-4</v>
      </c>
      <c r="X29" s="442">
        <v>8.3184343979672906E-4</v>
      </c>
      <c r="Y29" s="442">
        <v>1.1268018075457937E-3</v>
      </c>
      <c r="Z29" s="442">
        <v>7.4968012016348741E-4</v>
      </c>
      <c r="AA29" s="442">
        <v>1.1019767245368217</v>
      </c>
      <c r="AB29" s="442">
        <v>1.0479254333864175E-2</v>
      </c>
      <c r="AC29" s="442">
        <v>2.7591192045433462E-3</v>
      </c>
      <c r="AD29" s="442">
        <v>1.5511433837230035E-3</v>
      </c>
      <c r="AE29" s="442">
        <v>6.0777896579405509E-4</v>
      </c>
      <c r="AF29" s="442">
        <v>1.658113122733022E-3</v>
      </c>
      <c r="AG29" s="442">
        <v>9.0406666725551378E-4</v>
      </c>
      <c r="AH29" s="442">
        <v>4.7428231359419081E-3</v>
      </c>
      <c r="AI29" s="442">
        <v>1.0560546031314594E-2</v>
      </c>
      <c r="AJ29" s="442">
        <v>5.2551241431561093E-3</v>
      </c>
      <c r="AK29" s="442">
        <v>2.7803092195474838E-3</v>
      </c>
      <c r="AL29" s="442">
        <v>1.1166406649161882E-3</v>
      </c>
      <c r="AM29" s="442">
        <v>1.0424504988236952E-2</v>
      </c>
      <c r="AN29" s="442">
        <v>6.1461353633553086E-4</v>
      </c>
      <c r="AO29" s="442">
        <v>2.1594516332176647E-3</v>
      </c>
      <c r="AP29" s="318">
        <f t="shared" si="0"/>
        <v>1.1869825009958228</v>
      </c>
    </row>
    <row r="30" spans="1:42" ht="12.5" x14ac:dyDescent="0.2">
      <c r="A30" s="281" t="s">
        <v>472</v>
      </c>
      <c r="B30" s="283" t="s">
        <v>282</v>
      </c>
      <c r="C30" s="442">
        <v>1.5044731501101294E-4</v>
      </c>
      <c r="D30" s="442">
        <v>0</v>
      </c>
      <c r="E30" s="442">
        <v>1.3636221944158091E-4</v>
      </c>
      <c r="F30" s="442">
        <v>1.6516248857037373E-3</v>
      </c>
      <c r="G30" s="442">
        <v>7.1226978236232019E-4</v>
      </c>
      <c r="H30" s="442">
        <v>3.332805599738418E-4</v>
      </c>
      <c r="I30" s="442">
        <v>1.3275833487895587E-3</v>
      </c>
      <c r="J30" s="442">
        <v>1.9185180993959482E-3</v>
      </c>
      <c r="K30" s="442">
        <v>1.0410966822897929E-4</v>
      </c>
      <c r="L30" s="442">
        <v>3.5578775278793468E-4</v>
      </c>
      <c r="M30" s="442">
        <v>2.1245981772673307E-3</v>
      </c>
      <c r="N30" s="442">
        <v>5.4647460688150677E-4</v>
      </c>
      <c r="O30" s="442">
        <v>5.3063301168519011E-4</v>
      </c>
      <c r="P30" s="442">
        <v>3.6607102064485566E-4</v>
      </c>
      <c r="Q30" s="442">
        <v>3.9761731155690144E-4</v>
      </c>
      <c r="R30" s="442">
        <v>1.8249227051882734E-4</v>
      </c>
      <c r="S30" s="442">
        <v>6.3043536738326752E-4</v>
      </c>
      <c r="T30" s="442">
        <v>1.1804290623517622E-3</v>
      </c>
      <c r="U30" s="442">
        <v>3.3290823441188116E-4</v>
      </c>
      <c r="V30" s="442">
        <v>1.1377233366595128E-4</v>
      </c>
      <c r="W30" s="442">
        <v>4.1563210463650723E-4</v>
      </c>
      <c r="X30" s="442">
        <v>4.9724902391436567E-4</v>
      </c>
      <c r="Y30" s="442">
        <v>1.592405305326659E-3</v>
      </c>
      <c r="Z30" s="442">
        <v>9.2729752866427262E-3</v>
      </c>
      <c r="AA30" s="442">
        <v>2.0882483187161763E-3</v>
      </c>
      <c r="AB30" s="442">
        <v>1.0008214530190596</v>
      </c>
      <c r="AC30" s="442">
        <v>1.2044361648231655E-3</v>
      </c>
      <c r="AD30" s="442">
        <v>2.3966086487006975E-3</v>
      </c>
      <c r="AE30" s="442">
        <v>1.444842156318397E-4</v>
      </c>
      <c r="AF30" s="442">
        <v>2.2755399182700612E-3</v>
      </c>
      <c r="AG30" s="442">
        <v>5.6176165715019334E-4</v>
      </c>
      <c r="AH30" s="442">
        <v>1.8699101048978851E-2</v>
      </c>
      <c r="AI30" s="442">
        <v>3.8747963339260385E-3</v>
      </c>
      <c r="AJ30" s="442">
        <v>2.7940413135458596E-3</v>
      </c>
      <c r="AK30" s="442">
        <v>1.5886177584445394E-4</v>
      </c>
      <c r="AL30" s="442">
        <v>2.8349107778181633E-4</v>
      </c>
      <c r="AM30" s="442">
        <v>1.1703084899138736E-2</v>
      </c>
      <c r="AN30" s="442">
        <v>3.1682604629681152E-4</v>
      </c>
      <c r="AO30" s="442">
        <v>1.114338665265607E-2</v>
      </c>
      <c r="AP30" s="318">
        <f t="shared" si="0"/>
        <v>1.0721964111864466</v>
      </c>
    </row>
    <row r="31" spans="1:42" ht="12.5" x14ac:dyDescent="0.2">
      <c r="A31" s="281" t="s">
        <v>473</v>
      </c>
      <c r="B31" s="283" t="s">
        <v>385</v>
      </c>
      <c r="C31" s="442">
        <v>1.2488783983895723E-2</v>
      </c>
      <c r="D31" s="442">
        <v>0</v>
      </c>
      <c r="E31" s="442">
        <v>1.0225210702821515E-2</v>
      </c>
      <c r="F31" s="442">
        <v>4.8158980612125184E-3</v>
      </c>
      <c r="G31" s="442">
        <v>1.2066053720065147E-2</v>
      </c>
      <c r="H31" s="442">
        <v>1.2408381767108326E-2</v>
      </c>
      <c r="I31" s="442">
        <v>1.4860737614992866E-2</v>
      </c>
      <c r="J31" s="442">
        <v>6.72957417145887E-3</v>
      </c>
      <c r="K31" s="442">
        <v>1.7853821077242951E-3</v>
      </c>
      <c r="L31" s="442">
        <v>9.8293389513533173E-3</v>
      </c>
      <c r="M31" s="442">
        <v>7.1432088933132557E-3</v>
      </c>
      <c r="N31" s="442">
        <v>4.0617537778941332E-3</v>
      </c>
      <c r="O31" s="442">
        <v>6.8998557492176349E-3</v>
      </c>
      <c r="P31" s="442">
        <v>7.7096243066503579E-3</v>
      </c>
      <c r="Q31" s="442">
        <v>7.7231462576160363E-3</v>
      </c>
      <c r="R31" s="442">
        <v>6.9042567721772719E-3</v>
      </c>
      <c r="S31" s="442">
        <v>8.4632520774335727E-3</v>
      </c>
      <c r="T31" s="442">
        <v>7.3501647175654794E-3</v>
      </c>
      <c r="U31" s="442">
        <v>8.6658937944612026E-3</v>
      </c>
      <c r="V31" s="442">
        <v>7.1591790559286253E-3</v>
      </c>
      <c r="W31" s="442">
        <v>6.9291251675662356E-3</v>
      </c>
      <c r="X31" s="442">
        <v>1.2407353821352865E-2</v>
      </c>
      <c r="Y31" s="442">
        <v>1.0201690663429776E-2</v>
      </c>
      <c r="Z31" s="442">
        <v>3.448665181279442E-3</v>
      </c>
      <c r="AA31" s="442">
        <v>4.1862405446719013E-3</v>
      </c>
      <c r="AB31" s="442">
        <v>3.0759347715432371E-3</v>
      </c>
      <c r="AC31" s="442">
        <v>1.0022419345436677</v>
      </c>
      <c r="AD31" s="442">
        <v>1.3775807860308535E-3</v>
      </c>
      <c r="AE31" s="442">
        <v>3.83909916105072E-4</v>
      </c>
      <c r="AF31" s="442">
        <v>2.2665945707004576E-3</v>
      </c>
      <c r="AG31" s="442">
        <v>4.4821413883114492E-3</v>
      </c>
      <c r="AH31" s="442">
        <v>2.0898466368464226E-3</v>
      </c>
      <c r="AI31" s="442">
        <v>3.3751086228284515E-3</v>
      </c>
      <c r="AJ31" s="442">
        <v>1.0240020064962867E-2</v>
      </c>
      <c r="AK31" s="442">
        <v>6.9620519680087299E-3</v>
      </c>
      <c r="AL31" s="442">
        <v>2.9192902815154674E-3</v>
      </c>
      <c r="AM31" s="442">
        <v>1.5915249144015271E-2</v>
      </c>
      <c r="AN31" s="442">
        <v>1.0269037680926423E-2</v>
      </c>
      <c r="AO31" s="442">
        <v>1.0791797667015806E-2</v>
      </c>
      <c r="AP31" s="318">
        <f t="shared" si="0"/>
        <v>1.2600614722366528</v>
      </c>
    </row>
    <row r="32" spans="1:42" ht="12.5" x14ac:dyDescent="0.2">
      <c r="A32" s="281" t="s">
        <v>474</v>
      </c>
      <c r="B32" s="283" t="s">
        <v>37</v>
      </c>
      <c r="C32" s="442">
        <v>2.0988343757802532E-3</v>
      </c>
      <c r="D32" s="442">
        <v>0</v>
      </c>
      <c r="E32" s="442">
        <v>4.0488471606207705E-3</v>
      </c>
      <c r="F32" s="442">
        <v>2.1930925074197416E-2</v>
      </c>
      <c r="G32" s="442">
        <v>2.9270471917887449E-3</v>
      </c>
      <c r="H32" s="442">
        <v>8.0649261345504385E-3</v>
      </c>
      <c r="I32" s="442">
        <v>4.1626858917130187E-3</v>
      </c>
      <c r="J32" s="442">
        <v>3.0196654739959826E-3</v>
      </c>
      <c r="K32" s="442">
        <v>1.6811147973547049E-3</v>
      </c>
      <c r="L32" s="442">
        <v>1.7875074225208911E-3</v>
      </c>
      <c r="M32" s="442">
        <v>5.7018606020120769E-3</v>
      </c>
      <c r="N32" s="442">
        <v>2.1801268546452479E-3</v>
      </c>
      <c r="O32" s="442">
        <v>3.9372409782475306E-3</v>
      </c>
      <c r="P32" s="442">
        <v>5.1531225843365865E-3</v>
      </c>
      <c r="Q32" s="442">
        <v>3.0330110627742528E-3</v>
      </c>
      <c r="R32" s="442">
        <v>3.0226993396371979E-3</v>
      </c>
      <c r="S32" s="442">
        <v>5.0618413289669761E-3</v>
      </c>
      <c r="T32" s="442">
        <v>3.1121366015288659E-3</v>
      </c>
      <c r="U32" s="442">
        <v>2.8138970103757858E-3</v>
      </c>
      <c r="V32" s="442">
        <v>2.6932582711013805E-3</v>
      </c>
      <c r="W32" s="442">
        <v>1.9428230668547283E-3</v>
      </c>
      <c r="X32" s="442">
        <v>5.8110353356800159E-3</v>
      </c>
      <c r="Y32" s="442">
        <v>5.9198465682131053E-3</v>
      </c>
      <c r="Z32" s="442">
        <v>9.1778582628197648E-3</v>
      </c>
      <c r="AA32" s="442">
        <v>1.1577215411488621E-2</v>
      </c>
      <c r="AB32" s="442">
        <v>1.1765923709382385E-2</v>
      </c>
      <c r="AC32" s="442">
        <v>8.3771916411140099E-3</v>
      </c>
      <c r="AD32" s="442">
        <v>1.0202204011390765</v>
      </c>
      <c r="AE32" s="442">
        <v>3.2746453131513829E-2</v>
      </c>
      <c r="AF32" s="442">
        <v>5.4723688477042419E-3</v>
      </c>
      <c r="AG32" s="442">
        <v>2.7212853518455704E-3</v>
      </c>
      <c r="AH32" s="442">
        <v>9.298272987931051E-3</v>
      </c>
      <c r="AI32" s="442">
        <v>4.0954909428467107E-3</v>
      </c>
      <c r="AJ32" s="442">
        <v>3.9712069303567349E-3</v>
      </c>
      <c r="AK32" s="442">
        <v>1.1614400241809712E-2</v>
      </c>
      <c r="AL32" s="442">
        <v>2.3789672404027663E-3</v>
      </c>
      <c r="AM32" s="442">
        <v>3.3736909689092202E-3</v>
      </c>
      <c r="AN32" s="442">
        <v>9.9119246760679281E-4</v>
      </c>
      <c r="AO32" s="442">
        <v>3.883587833637465E-3</v>
      </c>
      <c r="AP32" s="318">
        <f t="shared" si="0"/>
        <v>1.237886372401704</v>
      </c>
    </row>
    <row r="33" spans="1:42" ht="12.5" x14ac:dyDescent="0.2">
      <c r="A33" s="281" t="s">
        <v>475</v>
      </c>
      <c r="B33" s="283" t="s">
        <v>38</v>
      </c>
      <c r="C33" s="442">
        <v>4.0954840392463535E-3</v>
      </c>
      <c r="D33" s="442">
        <v>0</v>
      </c>
      <c r="E33" s="442">
        <v>5.6931762718731051E-4</v>
      </c>
      <c r="F33" s="442">
        <v>7.9928298900602632E-3</v>
      </c>
      <c r="G33" s="442">
        <v>1.7213370483059804E-3</v>
      </c>
      <c r="H33" s="442">
        <v>3.2729673321853191E-3</v>
      </c>
      <c r="I33" s="442">
        <v>1.8965377853322057E-3</v>
      </c>
      <c r="J33" s="442">
        <v>2.1304699095002662E-3</v>
      </c>
      <c r="K33" s="442">
        <v>6.7094547986738546E-4</v>
      </c>
      <c r="L33" s="442">
        <v>1.2220082250680331E-3</v>
      </c>
      <c r="M33" s="442">
        <v>3.0997180372182272E-3</v>
      </c>
      <c r="N33" s="442">
        <v>1.291544727523352E-3</v>
      </c>
      <c r="O33" s="442">
        <v>1.3784521930109933E-3</v>
      </c>
      <c r="P33" s="442">
        <v>3.4013991411988988E-3</v>
      </c>
      <c r="Q33" s="442">
        <v>2.290303481201586E-3</v>
      </c>
      <c r="R33" s="442">
        <v>1.9599118332129187E-3</v>
      </c>
      <c r="S33" s="442">
        <v>2.3317687877723635E-3</v>
      </c>
      <c r="T33" s="442">
        <v>6.9789044997544769E-4</v>
      </c>
      <c r="U33" s="442">
        <v>2.2467349860279982E-3</v>
      </c>
      <c r="V33" s="442">
        <v>3.7676505334820237E-3</v>
      </c>
      <c r="W33" s="442">
        <v>7.6851226495791699E-4</v>
      </c>
      <c r="X33" s="442">
        <v>2.6259550653958416E-3</v>
      </c>
      <c r="Y33" s="442">
        <v>4.0935709889245954E-3</v>
      </c>
      <c r="Z33" s="442">
        <v>2.7307723475655664E-3</v>
      </c>
      <c r="AA33" s="442">
        <v>1.6312753539902468E-3</v>
      </c>
      <c r="AB33" s="442">
        <v>1.9076827075671125E-3</v>
      </c>
      <c r="AC33" s="442">
        <v>2.4336857699641216E-2</v>
      </c>
      <c r="AD33" s="442">
        <v>1.3388302057403741E-2</v>
      </c>
      <c r="AE33" s="442">
        <v>1.0178394890120792</v>
      </c>
      <c r="AF33" s="442">
        <v>1.5585423106347958E-2</v>
      </c>
      <c r="AG33" s="442">
        <v>2.29577241914697E-2</v>
      </c>
      <c r="AH33" s="442">
        <v>2.1971669084990312E-3</v>
      </c>
      <c r="AI33" s="442">
        <v>5.0467874866266223E-3</v>
      </c>
      <c r="AJ33" s="442">
        <v>1.7417398508614061E-2</v>
      </c>
      <c r="AK33" s="442">
        <v>1.4243387859646387E-2</v>
      </c>
      <c r="AL33" s="442">
        <v>6.0916150877811824E-3</v>
      </c>
      <c r="AM33" s="442">
        <v>9.8495565460136481E-3</v>
      </c>
      <c r="AN33" s="442">
        <v>7.9713581122459935E-4</v>
      </c>
      <c r="AO33" s="442">
        <v>2.1962682443102358E-2</v>
      </c>
      <c r="AP33" s="318">
        <f t="shared" si="0"/>
        <v>1.209545884511126</v>
      </c>
    </row>
    <row r="34" spans="1:42" ht="12.5" x14ac:dyDescent="0.2">
      <c r="A34" s="281" t="s">
        <v>476</v>
      </c>
      <c r="B34" s="283" t="s">
        <v>477</v>
      </c>
      <c r="C34" s="442">
        <v>8.6320533911835532E-3</v>
      </c>
      <c r="D34" s="442">
        <v>0</v>
      </c>
      <c r="E34" s="442">
        <v>6.5105416514941407E-3</v>
      </c>
      <c r="F34" s="442">
        <v>8.502960673937493E-3</v>
      </c>
      <c r="G34" s="442">
        <v>8.06158327349581E-3</v>
      </c>
      <c r="H34" s="442">
        <v>5.3415620055317524E-3</v>
      </c>
      <c r="I34" s="442">
        <v>1.1696909805387481E-2</v>
      </c>
      <c r="J34" s="442">
        <v>6.9761898252181237E-3</v>
      </c>
      <c r="K34" s="442">
        <v>5.8027242987900097E-3</v>
      </c>
      <c r="L34" s="442">
        <v>5.640557212733259E-3</v>
      </c>
      <c r="M34" s="442">
        <v>1.5280237963291209E-2</v>
      </c>
      <c r="N34" s="442">
        <v>5.7871014912512959E-3</v>
      </c>
      <c r="O34" s="442">
        <v>9.2088551406501722E-3</v>
      </c>
      <c r="P34" s="442">
        <v>6.6021080414791255E-3</v>
      </c>
      <c r="Q34" s="442">
        <v>5.3441992756502058E-3</v>
      </c>
      <c r="R34" s="442">
        <v>4.4828155819936289E-3</v>
      </c>
      <c r="S34" s="442">
        <v>5.6294399001617056E-3</v>
      </c>
      <c r="T34" s="442">
        <v>6.2768045504459549E-3</v>
      </c>
      <c r="U34" s="442">
        <v>6.0645504795845406E-3</v>
      </c>
      <c r="V34" s="442">
        <v>4.7911248850761156E-3</v>
      </c>
      <c r="W34" s="442">
        <v>4.8825760540117781E-3</v>
      </c>
      <c r="X34" s="442">
        <v>1.7251688787724002E-2</v>
      </c>
      <c r="Y34" s="442">
        <v>9.0379551454966515E-3</v>
      </c>
      <c r="Z34" s="442">
        <v>1.0932303529645615E-2</v>
      </c>
      <c r="AA34" s="442">
        <v>5.6310293395899881E-3</v>
      </c>
      <c r="AB34" s="442">
        <v>1.3739863659877557E-2</v>
      </c>
      <c r="AC34" s="442">
        <v>6.7472207663925006E-3</v>
      </c>
      <c r="AD34" s="442">
        <v>8.9473564233757217E-3</v>
      </c>
      <c r="AE34" s="442">
        <v>6.3550102493605627E-4</v>
      </c>
      <c r="AF34" s="442">
        <v>1.0173881839731049</v>
      </c>
      <c r="AG34" s="442">
        <v>7.7305973262379694E-3</v>
      </c>
      <c r="AH34" s="442">
        <v>7.66096295746447E-3</v>
      </c>
      <c r="AI34" s="442">
        <v>5.8150434486255965E-3</v>
      </c>
      <c r="AJ34" s="442">
        <v>4.1072882513363855E-3</v>
      </c>
      <c r="AK34" s="442">
        <v>8.7676861312102235E-3</v>
      </c>
      <c r="AL34" s="442">
        <v>2.8721673486185014E-3</v>
      </c>
      <c r="AM34" s="442">
        <v>7.8931589546099006E-3</v>
      </c>
      <c r="AN34" s="442">
        <v>1.5860431016138703E-2</v>
      </c>
      <c r="AO34" s="442">
        <v>2.3984027233391384E-2</v>
      </c>
      <c r="AP34" s="318">
        <f t="shared" si="0"/>
        <v>1.2925333335857521</v>
      </c>
    </row>
    <row r="35" spans="1:42" ht="12.5" x14ac:dyDescent="0.2">
      <c r="A35" s="281" t="s">
        <v>478</v>
      </c>
      <c r="B35" s="283" t="s">
        <v>194</v>
      </c>
      <c r="C35" s="442">
        <v>2.2889442905365929E-4</v>
      </c>
      <c r="D35" s="442">
        <v>0</v>
      </c>
      <c r="E35" s="442">
        <v>3.5160280508309048E-4</v>
      </c>
      <c r="F35" s="442">
        <v>5.7621999988896296E-4</v>
      </c>
      <c r="G35" s="442">
        <v>2.3409831633077158E-4</v>
      </c>
      <c r="H35" s="442">
        <v>2.794854594055235E-4</v>
      </c>
      <c r="I35" s="442">
        <v>2.8793607816875985E-4</v>
      </c>
      <c r="J35" s="442">
        <v>5.6036113288103386E-4</v>
      </c>
      <c r="K35" s="442">
        <v>6.3199968480536886E-5</v>
      </c>
      <c r="L35" s="442">
        <v>2.3695386991278889E-4</v>
      </c>
      <c r="M35" s="442">
        <v>3.6055546711591629E-4</v>
      </c>
      <c r="N35" s="442">
        <v>1.2414912758898218E-4</v>
      </c>
      <c r="O35" s="442">
        <v>1.7726556900211145E-4</v>
      </c>
      <c r="P35" s="442">
        <v>3.2763978948533291E-4</v>
      </c>
      <c r="Q35" s="442">
        <v>3.7242272254999327E-4</v>
      </c>
      <c r="R35" s="442">
        <v>4.7717415381771168E-4</v>
      </c>
      <c r="S35" s="442">
        <v>3.4337758589692013E-4</v>
      </c>
      <c r="T35" s="442">
        <v>3.9754744261728342E-4</v>
      </c>
      <c r="U35" s="442">
        <v>5.8586450405315074E-4</v>
      </c>
      <c r="V35" s="442">
        <v>1.0076864072691694E-3</v>
      </c>
      <c r="W35" s="442">
        <v>1.4997254778733208E-4</v>
      </c>
      <c r="X35" s="442">
        <v>3.2887715091228466E-4</v>
      </c>
      <c r="Y35" s="442">
        <v>5.2456933771407091E-4</v>
      </c>
      <c r="Z35" s="442">
        <v>4.1137879537180184E-4</v>
      </c>
      <c r="AA35" s="442">
        <v>2.0760449486102914E-3</v>
      </c>
      <c r="AB35" s="442">
        <v>5.3663554320849461E-4</v>
      </c>
      <c r="AC35" s="442">
        <v>1.7440103116384738E-3</v>
      </c>
      <c r="AD35" s="442">
        <v>2.6094148410804882E-3</v>
      </c>
      <c r="AE35" s="442">
        <v>2.2094268784562826E-4</v>
      </c>
      <c r="AF35" s="442">
        <v>6.5372417775043715E-4</v>
      </c>
      <c r="AG35" s="442">
        <v>1.0040468209726452</v>
      </c>
      <c r="AH35" s="442">
        <v>1.4246255396093087E-3</v>
      </c>
      <c r="AI35" s="442">
        <v>1.1301360668213307E-3</v>
      </c>
      <c r="AJ35" s="442">
        <v>5.8743728948236734E-4</v>
      </c>
      <c r="AK35" s="442">
        <v>3.1273595513067166E-3</v>
      </c>
      <c r="AL35" s="442">
        <v>1.4511999165278174E-3</v>
      </c>
      <c r="AM35" s="442">
        <v>8.9049141911407134E-4</v>
      </c>
      <c r="AN35" s="442">
        <v>8.0017968791182994E-5</v>
      </c>
      <c r="AO35" s="442">
        <v>2.7719981776896082E-3</v>
      </c>
      <c r="AP35" s="318">
        <f t="shared" si="0"/>
        <v>1.028986093894819</v>
      </c>
    </row>
    <row r="36" spans="1:42" ht="12.5" x14ac:dyDescent="0.2">
      <c r="A36" s="281" t="s">
        <v>479</v>
      </c>
      <c r="B36" s="283" t="s">
        <v>39</v>
      </c>
      <c r="C36" s="442">
        <v>1.6996341745260444E-4</v>
      </c>
      <c r="D36" s="442">
        <v>0</v>
      </c>
      <c r="E36" s="442">
        <v>4.4029485656565937E-4</v>
      </c>
      <c r="F36" s="442">
        <v>6.3007016615168534E-4</v>
      </c>
      <c r="G36" s="442">
        <v>2.8459536960173665E-4</v>
      </c>
      <c r="H36" s="442">
        <v>1.5760438206674528E-4</v>
      </c>
      <c r="I36" s="442">
        <v>1.5650646151145237E-4</v>
      </c>
      <c r="J36" s="442">
        <v>9.4191043154082365E-5</v>
      </c>
      <c r="K36" s="442">
        <v>3.0102446379293074E-5</v>
      </c>
      <c r="L36" s="442">
        <v>9.078373848407977E-5</v>
      </c>
      <c r="M36" s="442">
        <v>4.0520834927643275E-4</v>
      </c>
      <c r="N36" s="442">
        <v>1.5995152104772783E-4</v>
      </c>
      <c r="O36" s="442">
        <v>2.307607734191084E-4</v>
      </c>
      <c r="P36" s="442">
        <v>1.7739778124983033E-4</v>
      </c>
      <c r="Q36" s="442">
        <v>3.3916055729108223E-4</v>
      </c>
      <c r="R36" s="442">
        <v>2.7256706797038755E-4</v>
      </c>
      <c r="S36" s="442">
        <v>1.5959026180481294E-4</v>
      </c>
      <c r="T36" s="442">
        <v>8.0298171409990825E-5</v>
      </c>
      <c r="U36" s="442">
        <v>1.4434995333013155E-4</v>
      </c>
      <c r="V36" s="442">
        <v>1.5651931850059117E-4</v>
      </c>
      <c r="W36" s="442">
        <v>9.4589857457201472E-5</v>
      </c>
      <c r="X36" s="442">
        <v>1.3498996084121325E-4</v>
      </c>
      <c r="Y36" s="442">
        <v>6.1992187015417815E-4</v>
      </c>
      <c r="Z36" s="442">
        <v>1.7271850316014282E-4</v>
      </c>
      <c r="AA36" s="442">
        <v>4.6339403422554558E-4</v>
      </c>
      <c r="AB36" s="442">
        <v>9.7061545368670634E-4</v>
      </c>
      <c r="AC36" s="442">
        <v>3.6863223209316454E-4</v>
      </c>
      <c r="AD36" s="442">
        <v>3.5168209490642584E-4</v>
      </c>
      <c r="AE36" s="442">
        <v>1.1137026370929623E-4</v>
      </c>
      <c r="AF36" s="442">
        <v>5.3020834497997471E-4</v>
      </c>
      <c r="AG36" s="442">
        <v>1.5710809331351128E-4</v>
      </c>
      <c r="AH36" s="442">
        <v>1.0001871879565143</v>
      </c>
      <c r="AI36" s="442">
        <v>5.5524517687608843E-4</v>
      </c>
      <c r="AJ36" s="442">
        <v>1.9994590193744182E-4</v>
      </c>
      <c r="AK36" s="442">
        <v>3.9787583374163157E-4</v>
      </c>
      <c r="AL36" s="442">
        <v>2.077993552641608E-4</v>
      </c>
      <c r="AM36" s="442">
        <v>1.9439867292008787E-4</v>
      </c>
      <c r="AN36" s="442">
        <v>4.7777186973479681E-5</v>
      </c>
      <c r="AO36" s="442">
        <v>0.18972169591537527</v>
      </c>
      <c r="AP36" s="318">
        <f t="shared" si="0"/>
        <v>1.0099453764294222</v>
      </c>
    </row>
    <row r="37" spans="1:42" ht="12.5" x14ac:dyDescent="0.2">
      <c r="A37" s="281" t="s">
        <v>480</v>
      </c>
      <c r="B37" s="283" t="s">
        <v>40</v>
      </c>
      <c r="C37" s="442">
        <v>7.5226043650479694E-6</v>
      </c>
      <c r="D37" s="442">
        <v>0</v>
      </c>
      <c r="E37" s="442">
        <v>5.9020804500222175E-6</v>
      </c>
      <c r="F37" s="442">
        <v>1.8084287529106093E-5</v>
      </c>
      <c r="G37" s="442">
        <v>6.3959353566105472E-5</v>
      </c>
      <c r="H37" s="442">
        <v>9.3967961073105722E-6</v>
      </c>
      <c r="I37" s="442">
        <v>5.4260809218703011E-5</v>
      </c>
      <c r="J37" s="442">
        <v>1.3546826588805826E-4</v>
      </c>
      <c r="K37" s="442">
        <v>2.5560644185919942E-6</v>
      </c>
      <c r="L37" s="442">
        <v>1.6358778519233978E-4</v>
      </c>
      <c r="M37" s="442">
        <v>2.351813636560595E-4</v>
      </c>
      <c r="N37" s="442">
        <v>5.4255548773741037E-5</v>
      </c>
      <c r="O37" s="442">
        <v>8.983817537042592E-6</v>
      </c>
      <c r="P37" s="442">
        <v>1.997485868736308E-4</v>
      </c>
      <c r="Q37" s="442">
        <v>8.2398581311627042E-5</v>
      </c>
      <c r="R37" s="442">
        <v>5.8786039926504393E-5</v>
      </c>
      <c r="S37" s="442">
        <v>1.4902498045303545E-5</v>
      </c>
      <c r="T37" s="442">
        <v>7.958039108976173E-4</v>
      </c>
      <c r="U37" s="442">
        <v>5.9438158739502482E-4</v>
      </c>
      <c r="V37" s="442">
        <v>1.4028624243878802E-5</v>
      </c>
      <c r="W37" s="442">
        <v>6.9870648029674322E-5</v>
      </c>
      <c r="X37" s="442">
        <v>1.3170047547257319E-5</v>
      </c>
      <c r="Y37" s="442">
        <v>1.279761902217713E-4</v>
      </c>
      <c r="Z37" s="442">
        <v>5.9724811168297137E-5</v>
      </c>
      <c r="AA37" s="442">
        <v>3.3066849081123036E-5</v>
      </c>
      <c r="AB37" s="442">
        <v>1.788346015712867E-5</v>
      </c>
      <c r="AC37" s="442">
        <v>4.9819157648925366E-5</v>
      </c>
      <c r="AD37" s="442">
        <v>2.1071015429821176E-4</v>
      </c>
      <c r="AE37" s="442">
        <v>1.154304060455049E-5</v>
      </c>
      <c r="AF37" s="442">
        <v>1.5188750926776475E-4</v>
      </c>
      <c r="AG37" s="442">
        <v>1.7884086636280403E-3</v>
      </c>
      <c r="AH37" s="442">
        <v>1.1431326661806667E-4</v>
      </c>
      <c r="AI37" s="442">
        <v>1.0000144618978242</v>
      </c>
      <c r="AJ37" s="442">
        <v>6.359022003730567E-5</v>
      </c>
      <c r="AK37" s="442">
        <v>2.0189391818949836E-5</v>
      </c>
      <c r="AL37" s="442">
        <v>1.7381584206185659E-4</v>
      </c>
      <c r="AM37" s="442">
        <v>8.1274781180564471E-5</v>
      </c>
      <c r="AN37" s="442">
        <v>1.8434778078803011E-5</v>
      </c>
      <c r="AO37" s="442">
        <v>3.6982189205270056E-5</v>
      </c>
      <c r="AP37" s="318">
        <f t="shared" si="0"/>
        <v>1.005539349314668</v>
      </c>
    </row>
    <row r="38" spans="1:42" ht="12.5" x14ac:dyDescent="0.2">
      <c r="A38" s="281" t="s">
        <v>481</v>
      </c>
      <c r="B38" s="283" t="s">
        <v>482</v>
      </c>
      <c r="C38" s="442">
        <v>5.4608504139929328E-6</v>
      </c>
      <c r="D38" s="442">
        <v>0</v>
      </c>
      <c r="E38" s="442">
        <v>6.4470801590699888E-6</v>
      </c>
      <c r="F38" s="442">
        <v>1.4278764753726682E-5</v>
      </c>
      <c r="G38" s="442">
        <v>7.1858220777456527E-6</v>
      </c>
      <c r="H38" s="442">
        <v>6.2274221740367282E-6</v>
      </c>
      <c r="I38" s="442">
        <v>9.1674562524866281E-6</v>
      </c>
      <c r="J38" s="442">
        <v>1.9178233124867956E-5</v>
      </c>
      <c r="K38" s="442">
        <v>3.0194741370508865E-6</v>
      </c>
      <c r="L38" s="442">
        <v>5.5991691801079282E-6</v>
      </c>
      <c r="M38" s="442">
        <v>1.3454704803492167E-5</v>
      </c>
      <c r="N38" s="442">
        <v>5.658486262883876E-6</v>
      </c>
      <c r="O38" s="442">
        <v>7.3870460292873811E-6</v>
      </c>
      <c r="P38" s="442">
        <v>6.0664347431445059E-6</v>
      </c>
      <c r="Q38" s="442">
        <v>6.66737716560835E-6</v>
      </c>
      <c r="R38" s="442">
        <v>5.4921439426544065E-6</v>
      </c>
      <c r="S38" s="442">
        <v>5.2456258807147671E-6</v>
      </c>
      <c r="T38" s="442">
        <v>6.4196279500384708E-6</v>
      </c>
      <c r="U38" s="442">
        <v>5.3117736674929952E-6</v>
      </c>
      <c r="V38" s="442">
        <v>4.5353554452983325E-6</v>
      </c>
      <c r="W38" s="442">
        <v>4.0788336442954615E-6</v>
      </c>
      <c r="X38" s="442">
        <v>9.9947978239892445E-6</v>
      </c>
      <c r="Y38" s="442">
        <v>1.2085618110740453E-5</v>
      </c>
      <c r="Z38" s="442">
        <v>4.3023847634687257E-5</v>
      </c>
      <c r="AA38" s="442">
        <v>2.5717761934761457E-4</v>
      </c>
      <c r="AB38" s="442">
        <v>1.9956551569857062E-5</v>
      </c>
      <c r="AC38" s="442">
        <v>1.0179640775244802E-5</v>
      </c>
      <c r="AD38" s="442">
        <v>8.3685723702859815E-5</v>
      </c>
      <c r="AE38" s="442">
        <v>4.7370358656952206E-6</v>
      </c>
      <c r="AF38" s="442">
        <v>3.7107040430961534E-4</v>
      </c>
      <c r="AG38" s="442">
        <v>1.0473338317877697E-5</v>
      </c>
      <c r="AH38" s="442">
        <v>9.6250917325485712E-6</v>
      </c>
      <c r="AI38" s="442">
        <v>1.1838557058940714E-5</v>
      </c>
      <c r="AJ38" s="442">
        <v>1.0156055236363946</v>
      </c>
      <c r="AK38" s="442">
        <v>1.0498143942703463E-5</v>
      </c>
      <c r="AL38" s="442">
        <v>5.2172449233007369E-5</v>
      </c>
      <c r="AM38" s="442">
        <v>4.9448380601507374E-5</v>
      </c>
      <c r="AN38" s="442">
        <v>6.8753051633014779E-6</v>
      </c>
      <c r="AO38" s="442">
        <v>1.355355193694719E-3</v>
      </c>
      <c r="AP38" s="318">
        <f t="shared" si="0"/>
        <v>1.0167152478233927</v>
      </c>
    </row>
    <row r="39" spans="1:42" ht="12.5" x14ac:dyDescent="0.2">
      <c r="A39" s="281" t="s">
        <v>483</v>
      </c>
      <c r="B39" s="283" t="s">
        <v>484</v>
      </c>
      <c r="C39" s="442">
        <v>3.2649894791056203E-5</v>
      </c>
      <c r="D39" s="442">
        <v>0</v>
      </c>
      <c r="E39" s="442">
        <v>2.849301550063338E-3</v>
      </c>
      <c r="F39" s="442">
        <v>7.6625609596731774E-4</v>
      </c>
      <c r="G39" s="442">
        <v>3.6386486919808909E-4</v>
      </c>
      <c r="H39" s="442">
        <v>3.5030341708615023E-4</v>
      </c>
      <c r="I39" s="442">
        <v>2.4810999689159254E-4</v>
      </c>
      <c r="J39" s="442">
        <v>6.3156064949789631E-4</v>
      </c>
      <c r="K39" s="442">
        <v>2.0696107923975349E-5</v>
      </c>
      <c r="L39" s="442">
        <v>1.4009481388800612E-4</v>
      </c>
      <c r="M39" s="442">
        <v>1.9495238067360258E-4</v>
      </c>
      <c r="N39" s="442">
        <v>2.6740243689504783E-4</v>
      </c>
      <c r="O39" s="442">
        <v>1.4095649347075327E-4</v>
      </c>
      <c r="P39" s="442">
        <v>3.2800027567785295E-4</v>
      </c>
      <c r="Q39" s="442">
        <v>9.6631201289026729E-4</v>
      </c>
      <c r="R39" s="442">
        <v>7.2463446759343764E-4</v>
      </c>
      <c r="S39" s="442">
        <v>5.8598506876189583E-4</v>
      </c>
      <c r="T39" s="442">
        <v>5.4518108079988951E-4</v>
      </c>
      <c r="U39" s="442">
        <v>2.5295816646803322E-4</v>
      </c>
      <c r="V39" s="442">
        <v>3.9150453115562632E-5</v>
      </c>
      <c r="W39" s="442">
        <v>1.0771879416606805E-4</v>
      </c>
      <c r="X39" s="442">
        <v>2.9234512478708085E-4</v>
      </c>
      <c r="Y39" s="442">
        <v>3.8707782731317608E-4</v>
      </c>
      <c r="Z39" s="442">
        <v>2.492100084454353E-4</v>
      </c>
      <c r="AA39" s="442">
        <v>4.3144128553804428E-3</v>
      </c>
      <c r="AB39" s="442">
        <v>7.5901293168272445E-4</v>
      </c>
      <c r="AC39" s="442">
        <v>2.2747143680251189E-4</v>
      </c>
      <c r="AD39" s="442">
        <v>1.1905182540479797E-3</v>
      </c>
      <c r="AE39" s="442">
        <v>1.2815535129350088E-4</v>
      </c>
      <c r="AF39" s="442">
        <v>7.16899750500396E-4</v>
      </c>
      <c r="AG39" s="442">
        <v>7.8358939136652047E-4</v>
      </c>
      <c r="AH39" s="442">
        <v>1.1189618992299671E-4</v>
      </c>
      <c r="AI39" s="442">
        <v>7.6014200268131643E-4</v>
      </c>
      <c r="AJ39" s="442">
        <v>4.8713584000139914E-4</v>
      </c>
      <c r="AK39" s="442">
        <v>1.0000901316533934</v>
      </c>
      <c r="AL39" s="442">
        <v>8.5541094456089556E-4</v>
      </c>
      <c r="AM39" s="442">
        <v>1.0234827719481736E-3</v>
      </c>
      <c r="AN39" s="442">
        <v>5.8707889140178522E-5</v>
      </c>
      <c r="AO39" s="442">
        <v>1.5203610796467792E-3</v>
      </c>
      <c r="AP39" s="318">
        <f t="shared" si="0"/>
        <v>1.0219916892490879</v>
      </c>
    </row>
    <row r="40" spans="1:42" ht="12.5" x14ac:dyDescent="0.2">
      <c r="A40" s="281" t="s">
        <v>485</v>
      </c>
      <c r="B40" s="283" t="s">
        <v>41</v>
      </c>
      <c r="C40" s="442">
        <v>1.583075793973239E-2</v>
      </c>
      <c r="D40" s="442">
        <v>0</v>
      </c>
      <c r="E40" s="442">
        <v>9.9855758840401466E-3</v>
      </c>
      <c r="F40" s="442">
        <v>5.4368050594118249E-2</v>
      </c>
      <c r="G40" s="442">
        <v>2.5124475710138854E-2</v>
      </c>
      <c r="H40" s="442">
        <v>2.8195343456451555E-2</v>
      </c>
      <c r="I40" s="442">
        <v>2.0324840834844763E-2</v>
      </c>
      <c r="J40" s="442">
        <v>3.93836718420894E-2</v>
      </c>
      <c r="K40" s="442">
        <v>5.0110442963357364E-3</v>
      </c>
      <c r="L40" s="442">
        <v>3.2388661659936376E-2</v>
      </c>
      <c r="M40" s="442">
        <v>5.1964342197849157E-2</v>
      </c>
      <c r="N40" s="442">
        <v>1.2355243251823935E-2</v>
      </c>
      <c r="O40" s="442">
        <v>1.5602195162493832E-2</v>
      </c>
      <c r="P40" s="442">
        <v>2.4254731975927587E-2</v>
      </c>
      <c r="Q40" s="442">
        <v>3.2908439775116885E-2</v>
      </c>
      <c r="R40" s="442">
        <v>2.7251728725293391E-2</v>
      </c>
      <c r="S40" s="442">
        <v>2.6441406375887013E-2</v>
      </c>
      <c r="T40" s="442">
        <v>3.9110431531427056E-2</v>
      </c>
      <c r="U40" s="442">
        <v>3.2134903700151644E-2</v>
      </c>
      <c r="V40" s="442">
        <v>2.9207219948707216E-2</v>
      </c>
      <c r="W40" s="442">
        <v>2.1743190076090504E-2</v>
      </c>
      <c r="X40" s="442">
        <v>3.4379109728525689E-2</v>
      </c>
      <c r="Y40" s="442">
        <v>8.0619875574790473E-2</v>
      </c>
      <c r="Z40" s="442">
        <v>6.3219734122052951E-2</v>
      </c>
      <c r="AA40" s="442">
        <v>0.12532470119064598</v>
      </c>
      <c r="AB40" s="442">
        <v>5.6973195768364487E-2</v>
      </c>
      <c r="AC40" s="442">
        <v>7.185991846568944E-2</v>
      </c>
      <c r="AD40" s="442">
        <v>9.5134943104102629E-2</v>
      </c>
      <c r="AE40" s="442">
        <v>2.4439694157113372E-2</v>
      </c>
      <c r="AF40" s="442">
        <v>6.1320920228249254E-2</v>
      </c>
      <c r="AG40" s="442">
        <v>0.13205358825358895</v>
      </c>
      <c r="AH40" s="442">
        <v>7.7121949386486033E-2</v>
      </c>
      <c r="AI40" s="442">
        <v>5.4847684006175776E-2</v>
      </c>
      <c r="AJ40" s="442">
        <v>4.0914564504911308E-2</v>
      </c>
      <c r="AK40" s="442">
        <v>6.5972458069167364E-2</v>
      </c>
      <c r="AL40" s="442">
        <v>1.124482152045428</v>
      </c>
      <c r="AM40" s="442">
        <v>3.1894728049810139E-2</v>
      </c>
      <c r="AN40" s="442">
        <v>6.308584901185273E-3</v>
      </c>
      <c r="AO40" s="442">
        <v>4.3736474840097836E-2</v>
      </c>
      <c r="AP40" s="318">
        <f t="shared" si="0"/>
        <v>2.690454056494743</v>
      </c>
    </row>
    <row r="41" spans="1:42" ht="12.5" x14ac:dyDescent="0.2">
      <c r="A41" s="286">
        <v>37</v>
      </c>
      <c r="B41" s="283" t="s">
        <v>42</v>
      </c>
      <c r="C41" s="442">
        <v>1.7413443946796358E-5</v>
      </c>
      <c r="D41" s="442">
        <v>0</v>
      </c>
      <c r="E41" s="442">
        <v>1.7085981399862408E-5</v>
      </c>
      <c r="F41" s="442">
        <v>3.8250672324719086E-5</v>
      </c>
      <c r="G41" s="442">
        <v>8.7797807899439825E-5</v>
      </c>
      <c r="H41" s="442">
        <v>2.25862025358556E-5</v>
      </c>
      <c r="I41" s="442">
        <v>7.5303286909381812E-5</v>
      </c>
      <c r="J41" s="442">
        <v>6.0369893319494072E-5</v>
      </c>
      <c r="K41" s="442">
        <v>4.6957415056600156E-6</v>
      </c>
      <c r="L41" s="442">
        <v>2.2325789506083364E-5</v>
      </c>
      <c r="M41" s="442">
        <v>5.8442443858383777E-5</v>
      </c>
      <c r="N41" s="442">
        <v>4.0455362608053079E-5</v>
      </c>
      <c r="O41" s="442">
        <v>4.7978324085456388E-5</v>
      </c>
      <c r="P41" s="442">
        <v>6.645438629967592E-5</v>
      </c>
      <c r="Q41" s="442">
        <v>7.0094491161741619E-5</v>
      </c>
      <c r="R41" s="442">
        <v>7.6017324473148288E-5</v>
      </c>
      <c r="S41" s="442">
        <v>2.1003589440393818E-5</v>
      </c>
      <c r="T41" s="442">
        <v>2.8019141542342307E-5</v>
      </c>
      <c r="U41" s="442">
        <v>7.5670905228011865E-5</v>
      </c>
      <c r="V41" s="442">
        <v>2.6125032389879415E-5</v>
      </c>
      <c r="W41" s="442">
        <v>5.1748790367817729E-5</v>
      </c>
      <c r="X41" s="442">
        <v>1.3953434786601179E-4</v>
      </c>
      <c r="Y41" s="442">
        <v>1.4477980475889271E-4</v>
      </c>
      <c r="Z41" s="442">
        <v>7.1520623193405375E-5</v>
      </c>
      <c r="AA41" s="442">
        <v>2.1090796759220255E-4</v>
      </c>
      <c r="AB41" s="442">
        <v>3.973145784701951E-5</v>
      </c>
      <c r="AC41" s="442">
        <v>3.9681738475487975E-4</v>
      </c>
      <c r="AD41" s="442">
        <v>1.0701439553341534E-4</v>
      </c>
      <c r="AE41" s="442">
        <v>2.2944170153046679E-4</v>
      </c>
      <c r="AF41" s="442">
        <v>1.6658143010454284E-4</v>
      </c>
      <c r="AG41" s="442">
        <v>8.1718448904543432E-3</v>
      </c>
      <c r="AH41" s="442">
        <v>2.7918148418266888E-4</v>
      </c>
      <c r="AI41" s="442">
        <v>1.3488129397630315E-3</v>
      </c>
      <c r="AJ41" s="442">
        <v>5.1390432076963768E-3</v>
      </c>
      <c r="AK41" s="442">
        <v>1.0005100301424125E-3</v>
      </c>
      <c r="AL41" s="442">
        <v>4.8330001263149485E-4</v>
      </c>
      <c r="AM41" s="442">
        <v>1.0056584498607044</v>
      </c>
      <c r="AN41" s="442">
        <v>1.9047389177294916E-5</v>
      </c>
      <c r="AO41" s="442">
        <v>6.316324791010231E-4</v>
      </c>
      <c r="AP41" s="318">
        <f t="shared" si="0"/>
        <v>1.024514357538735</v>
      </c>
    </row>
    <row r="42" spans="1:42" ht="12.5" x14ac:dyDescent="0.2">
      <c r="A42" s="287">
        <v>38</v>
      </c>
      <c r="B42" s="272" t="s">
        <v>283</v>
      </c>
      <c r="C42" s="442">
        <v>1.9019851678298978E-4</v>
      </c>
      <c r="D42" s="442">
        <v>0</v>
      </c>
      <c r="E42" s="442">
        <v>4.8200594071049901E-3</v>
      </c>
      <c r="F42" s="442">
        <v>4.2449007399731492E-4</v>
      </c>
      <c r="G42" s="442">
        <v>1.5468620769947231E-3</v>
      </c>
      <c r="H42" s="442">
        <v>1.7180255343348099E-3</v>
      </c>
      <c r="I42" s="442">
        <v>1.3778313110171681E-3</v>
      </c>
      <c r="J42" s="442">
        <v>1.29462754267278E-3</v>
      </c>
      <c r="K42" s="442">
        <v>5.9235888844467603E-5</v>
      </c>
      <c r="L42" s="442">
        <v>2.0232339739496448E-4</v>
      </c>
      <c r="M42" s="442">
        <v>2.6460700457646398E-3</v>
      </c>
      <c r="N42" s="442">
        <v>4.8677430664611398E-4</v>
      </c>
      <c r="O42" s="442">
        <v>7.6095169402306054E-4</v>
      </c>
      <c r="P42" s="442">
        <v>1.0212955362547428E-3</v>
      </c>
      <c r="Q42" s="442">
        <v>1.3504054527926856E-3</v>
      </c>
      <c r="R42" s="442">
        <v>1.74698153670586E-3</v>
      </c>
      <c r="S42" s="442">
        <v>2.5787042044989735E-3</v>
      </c>
      <c r="T42" s="442">
        <v>2.6928007711827656E-3</v>
      </c>
      <c r="U42" s="442">
        <v>2.0134876075658726E-3</v>
      </c>
      <c r="V42" s="442">
        <v>2.024645745697512E-4</v>
      </c>
      <c r="W42" s="442">
        <v>1.547823218410598E-3</v>
      </c>
      <c r="X42" s="442">
        <v>2.2993867545476748E-3</v>
      </c>
      <c r="Y42" s="442">
        <v>2.0914692141723681E-3</v>
      </c>
      <c r="Z42" s="442">
        <v>4.7058635131509393E-4</v>
      </c>
      <c r="AA42" s="442">
        <v>2.9143104901372266E-3</v>
      </c>
      <c r="AB42" s="442">
        <v>5.5801269247179441E-3</v>
      </c>
      <c r="AC42" s="442">
        <v>4.1836798838217875E-3</v>
      </c>
      <c r="AD42" s="442">
        <v>6.9837388082683825E-3</v>
      </c>
      <c r="AE42" s="442">
        <v>9.3094797193400117E-4</v>
      </c>
      <c r="AF42" s="442">
        <v>3.6560826135818075E-3</v>
      </c>
      <c r="AG42" s="442">
        <v>3.2828966704297074E-3</v>
      </c>
      <c r="AH42" s="442">
        <v>5.4438386411909444E-3</v>
      </c>
      <c r="AI42" s="442">
        <v>6.3175721483177362E-3</v>
      </c>
      <c r="AJ42" s="442">
        <v>3.4263432038889384E-3</v>
      </c>
      <c r="AK42" s="442">
        <v>9.310308855635498E-3</v>
      </c>
      <c r="AL42" s="442">
        <v>3.7763606242119888E-3</v>
      </c>
      <c r="AM42" s="442">
        <v>3.1643332763034264E-3</v>
      </c>
      <c r="AN42" s="442">
        <v>1.0003901394939556</v>
      </c>
      <c r="AO42" s="442">
        <v>2.2735074395868744E-3</v>
      </c>
      <c r="AP42" s="318">
        <f t="shared" si="0"/>
        <v>1.0929035346239895</v>
      </c>
    </row>
    <row r="43" spans="1:42" ht="12.5" x14ac:dyDescent="0.2">
      <c r="A43" s="287">
        <v>39</v>
      </c>
      <c r="B43" s="272" t="s">
        <v>284</v>
      </c>
      <c r="C43" s="442">
        <v>8.9627904951057992E-4</v>
      </c>
      <c r="D43" s="442">
        <v>0</v>
      </c>
      <c r="E43" s="442">
        <v>2.3218352599735821E-3</v>
      </c>
      <c r="F43" s="442">
        <v>3.3225896378606392E-3</v>
      </c>
      <c r="G43" s="442">
        <v>1.5007751149325222E-3</v>
      </c>
      <c r="H43" s="442">
        <v>8.3110535122580393E-4</v>
      </c>
      <c r="I43" s="442">
        <v>8.2531561596109341E-4</v>
      </c>
      <c r="J43" s="442">
        <v>4.9670370186627075E-4</v>
      </c>
      <c r="K43" s="442">
        <v>1.5874117167772071E-4</v>
      </c>
      <c r="L43" s="442">
        <v>4.7873574242656081E-4</v>
      </c>
      <c r="M43" s="442">
        <v>2.1368113184974504E-3</v>
      </c>
      <c r="N43" s="442">
        <v>8.4348267057177974E-4</v>
      </c>
      <c r="O43" s="442">
        <v>1.2168856673059059E-3</v>
      </c>
      <c r="P43" s="442">
        <v>9.3548315953473609E-4</v>
      </c>
      <c r="Q43" s="442">
        <v>1.7885172378644221E-3</v>
      </c>
      <c r="R43" s="442">
        <v>1.4373454962830949E-3</v>
      </c>
      <c r="S43" s="442">
        <v>8.4157761890995989E-4</v>
      </c>
      <c r="T43" s="442">
        <v>4.2344152540268527E-4</v>
      </c>
      <c r="U43" s="442">
        <v>7.612099174441751E-4</v>
      </c>
      <c r="V43" s="442">
        <v>8.2538341555101467E-4</v>
      </c>
      <c r="W43" s="442">
        <v>4.9880679504884042E-4</v>
      </c>
      <c r="X43" s="442">
        <v>7.1185126546406154E-4</v>
      </c>
      <c r="Y43" s="442">
        <v>3.2690739741541588E-3</v>
      </c>
      <c r="Z43" s="442">
        <v>9.1080762063654749E-4</v>
      </c>
      <c r="AA43" s="442">
        <v>2.4436456431005992E-3</v>
      </c>
      <c r="AB43" s="442">
        <v>5.1184090630161123E-3</v>
      </c>
      <c r="AC43" s="442">
        <v>1.9439321211081129E-3</v>
      </c>
      <c r="AD43" s="442">
        <v>1.8545478696350541E-3</v>
      </c>
      <c r="AE43" s="442">
        <v>5.8729599343897566E-4</v>
      </c>
      <c r="AF43" s="442">
        <v>2.795981856588324E-3</v>
      </c>
      <c r="AG43" s="442">
        <v>8.2848823973970774E-4</v>
      </c>
      <c r="AH43" s="442">
        <v>9.8711032208577561E-4</v>
      </c>
      <c r="AI43" s="442">
        <v>2.9280101967507745E-3</v>
      </c>
      <c r="AJ43" s="442">
        <v>1.054387618394407E-3</v>
      </c>
      <c r="AK43" s="442">
        <v>2.0981442914833233E-3</v>
      </c>
      <c r="AL43" s="442">
        <v>1.0958017402598387E-3</v>
      </c>
      <c r="AM43" s="442">
        <v>1.0251350578986875E-3</v>
      </c>
      <c r="AN43" s="442">
        <v>2.5194652102603657E-4</v>
      </c>
      <c r="AO43" s="442">
        <v>1.0004716534602849</v>
      </c>
      <c r="AP43" s="318">
        <f t="shared" si="0"/>
        <v>5.2445594862629348E-2</v>
      </c>
    </row>
    <row r="44" spans="1:42" ht="12.5" x14ac:dyDescent="0.2">
      <c r="A44" s="319">
        <v>40</v>
      </c>
      <c r="B44" s="320" t="s">
        <v>43</v>
      </c>
      <c r="C44" s="321">
        <f t="shared" ref="C44:AO44" si="1">SUM(C5:C42)</f>
        <v>1.0859631302469446</v>
      </c>
      <c r="D44" s="322">
        <f t="shared" si="1"/>
        <v>1.0068399452804377</v>
      </c>
      <c r="E44" s="322">
        <f t="shared" si="1"/>
        <v>1.0845428617194188</v>
      </c>
      <c r="F44" s="322">
        <f t="shared" si="1"/>
        <v>1.1727554849630357</v>
      </c>
      <c r="G44" s="322">
        <f t="shared" si="1"/>
        <v>1.1150107539814373</v>
      </c>
      <c r="H44" s="322">
        <f t="shared" si="1"/>
        <v>1.1040602324687092</v>
      </c>
      <c r="I44" s="322">
        <f t="shared" si="1"/>
        <v>1.2110914829148538</v>
      </c>
      <c r="J44" s="322">
        <f t="shared" si="1"/>
        <v>1.121151620568535</v>
      </c>
      <c r="K44" s="322">
        <f t="shared" si="1"/>
        <v>1.0393288972715251</v>
      </c>
      <c r="L44" s="322">
        <f t="shared" si="1"/>
        <v>1.1129923265766304</v>
      </c>
      <c r="M44" s="322">
        <f t="shared" si="1"/>
        <v>1.2600462833375528</v>
      </c>
      <c r="N44" s="322">
        <f t="shared" si="1"/>
        <v>1.1249148649542535</v>
      </c>
      <c r="O44" s="322">
        <f t="shared" si="1"/>
        <v>1.1581457491372196</v>
      </c>
      <c r="P44" s="322">
        <f t="shared" si="1"/>
        <v>1.1196291707449235</v>
      </c>
      <c r="Q44" s="322">
        <f t="shared" si="1"/>
        <v>1.1351882069813535</v>
      </c>
      <c r="R44" s="322">
        <f t="shared" si="1"/>
        <v>1.0942480480661352</v>
      </c>
      <c r="S44" s="322">
        <f t="shared" si="1"/>
        <v>1.1403230551083314</v>
      </c>
      <c r="T44" s="322">
        <f t="shared" si="1"/>
        <v>1.156562901659548</v>
      </c>
      <c r="U44" s="322">
        <f t="shared" si="1"/>
        <v>1.1151652101949436</v>
      </c>
      <c r="V44" s="322">
        <f t="shared" si="1"/>
        <v>1.0860256176599881</v>
      </c>
      <c r="W44" s="322">
        <f t="shared" si="1"/>
        <v>1.1274826060617835</v>
      </c>
      <c r="X44" s="322">
        <f t="shared" si="1"/>
        <v>1.1443970232279732</v>
      </c>
      <c r="Y44" s="322">
        <f t="shared" si="1"/>
        <v>1.2095225620130803</v>
      </c>
      <c r="Z44" s="322">
        <f t="shared" si="1"/>
        <v>1.2366193860751868</v>
      </c>
      <c r="AA44" s="322">
        <f t="shared" si="1"/>
        <v>1.3640029804432436</v>
      </c>
      <c r="AB44" s="322">
        <f t="shared" si="1"/>
        <v>1.1982633701446086</v>
      </c>
      <c r="AC44" s="322">
        <f t="shared" si="1"/>
        <v>1.1600820370490104</v>
      </c>
      <c r="AD44" s="322">
        <f t="shared" si="1"/>
        <v>1.1701537810461036</v>
      </c>
      <c r="AE44" s="322">
        <f t="shared" si="1"/>
        <v>1.0940538698182458</v>
      </c>
      <c r="AF44" s="322">
        <f t="shared" si="1"/>
        <v>1.1294294699787919</v>
      </c>
      <c r="AG44" s="322">
        <f t="shared" si="1"/>
        <v>1.2121466010838535</v>
      </c>
      <c r="AH44" s="322">
        <f t="shared" si="1"/>
        <v>1.1607973815532278</v>
      </c>
      <c r="AI44" s="322">
        <f t="shared" si="1"/>
        <v>1.1378239113578588</v>
      </c>
      <c r="AJ44" s="322">
        <f t="shared" si="1"/>
        <v>1.1364239256038671</v>
      </c>
      <c r="AK44" s="322">
        <f t="shared" si="1"/>
        <v>1.1466089766006937</v>
      </c>
      <c r="AL44" s="322">
        <f t="shared" si="1"/>
        <v>1.1639422095559773</v>
      </c>
      <c r="AM44" s="322">
        <f t="shared" si="1"/>
        <v>1.1742058699248334</v>
      </c>
      <c r="AN44" s="322">
        <f t="shared" si="1"/>
        <v>1.2589131914579179</v>
      </c>
      <c r="AO44" s="322">
        <f t="shared" si="1"/>
        <v>0.36643601017987038</v>
      </c>
      <c r="AP44" s="323">
        <f t="shared" si="0"/>
        <v>43.668854996832039</v>
      </c>
    </row>
    <row r="45" spans="1:42" ht="13" x14ac:dyDescent="0.2">
      <c r="A45" s="56" t="s">
        <v>486</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S42"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489</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178</v>
      </c>
      <c r="B2" s="326" t="s">
        <v>351</v>
      </c>
      <c r="C2" s="327"/>
      <c r="D2" s="327"/>
      <c r="E2" s="327" t="s">
        <v>178</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490</v>
      </c>
      <c r="AR2" s="327"/>
    </row>
    <row r="3" spans="1:44" x14ac:dyDescent="0.2">
      <c r="A3" s="460" t="s">
        <v>491</v>
      </c>
      <c r="B3" s="461"/>
      <c r="C3" s="330" t="s">
        <v>492</v>
      </c>
      <c r="D3" s="331" t="s">
        <v>133</v>
      </c>
      <c r="E3" s="332" t="s">
        <v>493</v>
      </c>
      <c r="F3" s="331" t="s">
        <v>494</v>
      </c>
      <c r="G3" s="333" t="s">
        <v>495</v>
      </c>
      <c r="H3" s="332" t="s">
        <v>496</v>
      </c>
      <c r="I3" s="332" t="s">
        <v>497</v>
      </c>
      <c r="J3" s="331" t="s">
        <v>498</v>
      </c>
      <c r="K3" s="333" t="s">
        <v>499</v>
      </c>
      <c r="L3" s="332" t="s">
        <v>500</v>
      </c>
      <c r="M3" s="332" t="s">
        <v>501</v>
      </c>
      <c r="N3" s="331" t="s">
        <v>502</v>
      </c>
      <c r="O3" s="333" t="s">
        <v>503</v>
      </c>
      <c r="P3" s="331" t="s">
        <v>504</v>
      </c>
      <c r="Q3" s="333" t="s">
        <v>505</v>
      </c>
      <c r="R3" s="332" t="s">
        <v>506</v>
      </c>
      <c r="S3" s="332" t="s">
        <v>507</v>
      </c>
      <c r="T3" s="331" t="s">
        <v>508</v>
      </c>
      <c r="U3" s="333" t="s">
        <v>509</v>
      </c>
      <c r="V3" s="332" t="s">
        <v>510</v>
      </c>
      <c r="W3" s="332" t="s">
        <v>511</v>
      </c>
      <c r="X3" s="331" t="s">
        <v>512</v>
      </c>
      <c r="Y3" s="333" t="s">
        <v>513</v>
      </c>
      <c r="Z3" s="332" t="s">
        <v>514</v>
      </c>
      <c r="AA3" s="332" t="s">
        <v>515</v>
      </c>
      <c r="AB3" s="331" t="s">
        <v>516</v>
      </c>
      <c r="AC3" s="333" t="s">
        <v>517</v>
      </c>
      <c r="AD3" s="332" t="s">
        <v>518</v>
      </c>
      <c r="AE3" s="332" t="s">
        <v>519</v>
      </c>
      <c r="AF3" s="331" t="s">
        <v>520</v>
      </c>
      <c r="AG3" s="333" t="s">
        <v>521</v>
      </c>
      <c r="AH3" s="332" t="s">
        <v>522</v>
      </c>
      <c r="AI3" s="332" t="s">
        <v>523</v>
      </c>
      <c r="AJ3" s="331" t="s">
        <v>524</v>
      </c>
      <c r="AK3" s="333" t="s">
        <v>525</v>
      </c>
      <c r="AL3" s="332" t="s">
        <v>526</v>
      </c>
      <c r="AM3" s="332" t="s">
        <v>527</v>
      </c>
      <c r="AN3" s="331" t="s">
        <v>528</v>
      </c>
      <c r="AO3" s="333" t="s">
        <v>529</v>
      </c>
      <c r="AP3" s="332" t="s">
        <v>530</v>
      </c>
      <c r="AQ3" s="332" t="s">
        <v>531</v>
      </c>
      <c r="AR3" s="334" t="s">
        <v>532</v>
      </c>
    </row>
    <row r="4" spans="1:44" x14ac:dyDescent="0.2">
      <c r="A4" s="335"/>
      <c r="B4" s="336"/>
      <c r="C4" s="337" t="s">
        <v>533</v>
      </c>
      <c r="D4" s="338" t="s">
        <v>533</v>
      </c>
      <c r="E4" s="339" t="s">
        <v>533</v>
      </c>
      <c r="F4" s="338" t="s">
        <v>533</v>
      </c>
      <c r="G4" s="340" t="s">
        <v>533</v>
      </c>
      <c r="H4" s="339" t="s">
        <v>533</v>
      </c>
      <c r="I4" s="339" t="s">
        <v>533</v>
      </c>
      <c r="J4" s="338" t="s">
        <v>533</v>
      </c>
      <c r="K4" s="340" t="s">
        <v>533</v>
      </c>
      <c r="L4" s="339" t="s">
        <v>533</v>
      </c>
      <c r="M4" s="339" t="s">
        <v>533</v>
      </c>
      <c r="N4" s="338" t="s">
        <v>533</v>
      </c>
      <c r="O4" s="340" t="s">
        <v>533</v>
      </c>
      <c r="P4" s="338" t="s">
        <v>533</v>
      </c>
      <c r="Q4" s="340" t="s">
        <v>533</v>
      </c>
      <c r="R4" s="339" t="s">
        <v>533</v>
      </c>
      <c r="S4" s="339" t="s">
        <v>533</v>
      </c>
      <c r="T4" s="338" t="s">
        <v>533</v>
      </c>
      <c r="U4" s="340" t="s">
        <v>533</v>
      </c>
      <c r="V4" s="339" t="s">
        <v>533</v>
      </c>
      <c r="W4" s="339" t="s">
        <v>533</v>
      </c>
      <c r="X4" s="338" t="s">
        <v>533</v>
      </c>
      <c r="Y4" s="340" t="s">
        <v>533</v>
      </c>
      <c r="Z4" s="339" t="s">
        <v>533</v>
      </c>
      <c r="AA4" s="339" t="s">
        <v>533</v>
      </c>
      <c r="AB4" s="338" t="s">
        <v>533</v>
      </c>
      <c r="AC4" s="340" t="s">
        <v>533</v>
      </c>
      <c r="AD4" s="339" t="s">
        <v>533</v>
      </c>
      <c r="AE4" s="339" t="s">
        <v>533</v>
      </c>
      <c r="AF4" s="338" t="s">
        <v>533</v>
      </c>
      <c r="AG4" s="340" t="s">
        <v>533</v>
      </c>
      <c r="AH4" s="339" t="s">
        <v>533</v>
      </c>
      <c r="AI4" s="339" t="s">
        <v>533</v>
      </c>
      <c r="AJ4" s="338" t="s">
        <v>533</v>
      </c>
      <c r="AK4" s="340" t="s">
        <v>533</v>
      </c>
      <c r="AL4" s="339" t="s">
        <v>533</v>
      </c>
      <c r="AM4" s="339" t="s">
        <v>533</v>
      </c>
      <c r="AN4" s="338" t="s">
        <v>533</v>
      </c>
      <c r="AO4" s="340" t="s">
        <v>533</v>
      </c>
      <c r="AP4" s="339" t="s">
        <v>533</v>
      </c>
      <c r="AQ4" s="339" t="s">
        <v>533</v>
      </c>
      <c r="AR4" s="341" t="s">
        <v>533</v>
      </c>
    </row>
    <row r="5" spans="1:44" x14ac:dyDescent="0.2">
      <c r="A5" s="342" t="s">
        <v>264</v>
      </c>
      <c r="B5" s="343" t="s">
        <v>534</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220</v>
      </c>
      <c r="B6" s="343" t="s">
        <v>446</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221</v>
      </c>
      <c r="B7" s="343" t="s">
        <v>250</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222</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223</v>
      </c>
      <c r="B9" s="343" t="s">
        <v>191</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224</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225</v>
      </c>
      <c r="B11" s="343" t="s">
        <v>268</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226</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227</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535</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269</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270</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271</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281</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366</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192</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193</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273</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282</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385</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536</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194</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482</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537</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195</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201</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202</v>
      </c>
      <c r="B42" s="343" t="s">
        <v>283</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538</v>
      </c>
    </row>
    <row r="43" spans="1:45" x14ac:dyDescent="0.2">
      <c r="A43" s="342" t="s">
        <v>203</v>
      </c>
      <c r="B43" s="343" t="s">
        <v>284</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539</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540</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541</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178</v>
      </c>
      <c r="B48" s="326" t="s">
        <v>542</v>
      </c>
      <c r="C48" s="327"/>
      <c r="D48" s="327"/>
      <c r="E48" s="327" t="s">
        <v>178</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490</v>
      </c>
      <c r="AR48" s="327"/>
    </row>
    <row r="49" spans="1:44" ht="13.5" customHeight="1" x14ac:dyDescent="0.2">
      <c r="A49" s="460" t="s">
        <v>491</v>
      </c>
      <c r="B49" s="462"/>
      <c r="C49" s="330" t="s">
        <v>492</v>
      </c>
      <c r="D49" s="332" t="s">
        <v>133</v>
      </c>
      <c r="E49" s="332" t="s">
        <v>493</v>
      </c>
      <c r="F49" s="331" t="s">
        <v>494</v>
      </c>
      <c r="G49" s="333" t="s">
        <v>495</v>
      </c>
      <c r="H49" s="332" t="s">
        <v>496</v>
      </c>
      <c r="I49" s="332" t="s">
        <v>497</v>
      </c>
      <c r="J49" s="331" t="s">
        <v>498</v>
      </c>
      <c r="K49" s="333" t="s">
        <v>499</v>
      </c>
      <c r="L49" s="332" t="s">
        <v>500</v>
      </c>
      <c r="M49" s="332" t="s">
        <v>501</v>
      </c>
      <c r="N49" s="331" t="s">
        <v>502</v>
      </c>
      <c r="O49" s="333" t="s">
        <v>503</v>
      </c>
      <c r="P49" s="332" t="s">
        <v>504</v>
      </c>
      <c r="Q49" s="332" t="s">
        <v>505</v>
      </c>
      <c r="R49" s="331" t="s">
        <v>506</v>
      </c>
      <c r="S49" s="333" t="s">
        <v>507</v>
      </c>
      <c r="T49" s="332" t="s">
        <v>508</v>
      </c>
      <c r="U49" s="332" t="s">
        <v>509</v>
      </c>
      <c r="V49" s="331" t="s">
        <v>510</v>
      </c>
      <c r="W49" s="333" t="s">
        <v>511</v>
      </c>
      <c r="X49" s="332" t="s">
        <v>512</v>
      </c>
      <c r="Y49" s="332" t="s">
        <v>513</v>
      </c>
      <c r="Z49" s="331" t="s">
        <v>514</v>
      </c>
      <c r="AA49" s="333" t="s">
        <v>515</v>
      </c>
      <c r="AB49" s="332" t="s">
        <v>516</v>
      </c>
      <c r="AC49" s="332" t="s">
        <v>517</v>
      </c>
      <c r="AD49" s="331" t="s">
        <v>518</v>
      </c>
      <c r="AE49" s="333" t="s">
        <v>519</v>
      </c>
      <c r="AF49" s="332" t="s">
        <v>520</v>
      </c>
      <c r="AG49" s="332" t="s">
        <v>521</v>
      </c>
      <c r="AH49" s="331" t="s">
        <v>522</v>
      </c>
      <c r="AI49" s="333" t="s">
        <v>523</v>
      </c>
      <c r="AJ49" s="332" t="s">
        <v>524</v>
      </c>
      <c r="AK49" s="332" t="s">
        <v>525</v>
      </c>
      <c r="AL49" s="331" t="s">
        <v>526</v>
      </c>
      <c r="AM49" s="333" t="s">
        <v>527</v>
      </c>
      <c r="AN49" s="332" t="s">
        <v>528</v>
      </c>
      <c r="AO49" s="332" t="s">
        <v>529</v>
      </c>
      <c r="AP49" s="331" t="s">
        <v>530</v>
      </c>
      <c r="AQ49" s="333" t="s">
        <v>531</v>
      </c>
      <c r="AR49" s="334" t="s">
        <v>532</v>
      </c>
    </row>
    <row r="50" spans="1:44" ht="24" x14ac:dyDescent="0.2">
      <c r="A50" s="335"/>
      <c r="B50" s="358"/>
      <c r="C50" s="359" t="s">
        <v>543</v>
      </c>
      <c r="D50" s="360" t="s">
        <v>543</v>
      </c>
      <c r="E50" s="360" t="s">
        <v>543</v>
      </c>
      <c r="F50" s="361" t="s">
        <v>543</v>
      </c>
      <c r="G50" s="362" t="s">
        <v>543</v>
      </c>
      <c r="H50" s="360" t="s">
        <v>543</v>
      </c>
      <c r="I50" s="360" t="s">
        <v>543</v>
      </c>
      <c r="J50" s="361" t="s">
        <v>543</v>
      </c>
      <c r="K50" s="362" t="s">
        <v>543</v>
      </c>
      <c r="L50" s="360" t="s">
        <v>543</v>
      </c>
      <c r="M50" s="360" t="s">
        <v>543</v>
      </c>
      <c r="N50" s="361" t="s">
        <v>543</v>
      </c>
      <c r="O50" s="362" t="s">
        <v>543</v>
      </c>
      <c r="P50" s="360" t="s">
        <v>543</v>
      </c>
      <c r="Q50" s="360" t="s">
        <v>543</v>
      </c>
      <c r="R50" s="361" t="s">
        <v>543</v>
      </c>
      <c r="S50" s="362" t="s">
        <v>543</v>
      </c>
      <c r="T50" s="360" t="s">
        <v>543</v>
      </c>
      <c r="U50" s="360" t="s">
        <v>543</v>
      </c>
      <c r="V50" s="361" t="s">
        <v>543</v>
      </c>
      <c r="W50" s="362" t="s">
        <v>543</v>
      </c>
      <c r="X50" s="360" t="s">
        <v>543</v>
      </c>
      <c r="Y50" s="360" t="s">
        <v>543</v>
      </c>
      <c r="Z50" s="361" t="s">
        <v>543</v>
      </c>
      <c r="AA50" s="362" t="s">
        <v>543</v>
      </c>
      <c r="AB50" s="360" t="s">
        <v>543</v>
      </c>
      <c r="AC50" s="360" t="s">
        <v>543</v>
      </c>
      <c r="AD50" s="361" t="s">
        <v>543</v>
      </c>
      <c r="AE50" s="362" t="s">
        <v>543</v>
      </c>
      <c r="AF50" s="360" t="s">
        <v>543</v>
      </c>
      <c r="AG50" s="360" t="s">
        <v>543</v>
      </c>
      <c r="AH50" s="361" t="s">
        <v>543</v>
      </c>
      <c r="AI50" s="362" t="s">
        <v>543</v>
      </c>
      <c r="AJ50" s="360" t="s">
        <v>543</v>
      </c>
      <c r="AK50" s="360" t="s">
        <v>543</v>
      </c>
      <c r="AL50" s="361" t="s">
        <v>543</v>
      </c>
      <c r="AM50" s="362" t="s">
        <v>543</v>
      </c>
      <c r="AN50" s="360" t="s">
        <v>543</v>
      </c>
      <c r="AO50" s="360" t="s">
        <v>543</v>
      </c>
      <c r="AP50" s="361" t="s">
        <v>543</v>
      </c>
      <c r="AQ50" s="362" t="s">
        <v>543</v>
      </c>
      <c r="AR50" s="363" t="s">
        <v>543</v>
      </c>
    </row>
    <row r="51" spans="1:44" x14ac:dyDescent="0.2">
      <c r="A51" s="342" t="s">
        <v>264</v>
      </c>
      <c r="B51" s="326" t="s">
        <v>534</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220</v>
      </c>
      <c r="B52" s="326" t="s">
        <v>446</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221</v>
      </c>
      <c r="B53" s="326" t="s">
        <v>250</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222</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223</v>
      </c>
      <c r="B55" s="326" t="s">
        <v>191</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224</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225</v>
      </c>
      <c r="B57" s="326" t="s">
        <v>268</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226</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227</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535</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269</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270</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271</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281</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366</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192</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193</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273</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282</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385</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536</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194</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482</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537</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195</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201</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202</v>
      </c>
      <c r="B88" s="326" t="s">
        <v>283</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203</v>
      </c>
      <c r="B89" s="326" t="s">
        <v>284</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539</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538</v>
      </c>
    </row>
    <row r="91" spans="1:45" x14ac:dyDescent="0.2">
      <c r="D91" s="357" t="s">
        <v>540</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306</v>
      </c>
      <c r="S2" s="3" t="s">
        <v>153</v>
      </c>
      <c r="U2" s="64" t="s">
        <v>210</v>
      </c>
      <c r="W2" s="3" t="s">
        <v>130</v>
      </c>
      <c r="Y2" s="3" t="s">
        <v>154</v>
      </c>
    </row>
    <row r="3" spans="1:25" ht="44" x14ac:dyDescent="0.2">
      <c r="B3" s="65"/>
      <c r="C3" s="66" t="s">
        <v>228</v>
      </c>
      <c r="D3" s="66" t="s">
        <v>307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0.14112903225806453</v>
      </c>
      <c r="E5" s="77">
        <f>$C$5*D5</f>
        <v>14.112903225806454</v>
      </c>
      <c r="F5" s="76">
        <f>分析係数表!C8</f>
        <v>1.2703197330175442E-2</v>
      </c>
      <c r="G5" s="77">
        <f t="shared" ref="G5:G38" si="0">E5*F5</f>
        <v>0.17927899457908891</v>
      </c>
      <c r="H5" s="77">
        <f t="array" ref="H5:H43">MMULT(逆行列係数!C5:AO43,'1'!G5:G43)</f>
        <v>0.18286253576350037</v>
      </c>
      <c r="I5" s="77">
        <f t="shared" ref="I5:I38" si="1">C5+H5</f>
        <v>100.1828625357635</v>
      </c>
      <c r="J5" s="76">
        <f>分析係数表!G8</f>
        <v>0.12096774193548387</v>
      </c>
      <c r="K5" s="78">
        <f t="shared" ref="K5:K38" si="2">I5*J5</f>
        <v>12.118894661584296</v>
      </c>
      <c r="L5" s="79" t="s">
        <v>178</v>
      </c>
      <c r="M5" s="80" t="s">
        <v>178</v>
      </c>
      <c r="N5" s="81">
        <f>分析係数表!H8</f>
        <v>1.0105366169207868E-2</v>
      </c>
      <c r="O5" s="82">
        <f t="shared" ref="O5:O43" si="3">$M$44*N5</f>
        <v>9.1527738350589583E-2</v>
      </c>
      <c r="P5" s="76">
        <f>分析係数表!C8</f>
        <v>1.2703197330175442E-2</v>
      </c>
      <c r="Q5" s="82">
        <f t="shared" ref="Q5:Q38" si="4">O5*P5</f>
        <v>1.1626949214522059E-3</v>
      </c>
      <c r="R5" s="83">
        <f t="array" ref="R5:R43">MMULT(逆行列係数!C5:AO43,'1'!Q5:Q43)</f>
        <v>1.4819576086331728E-3</v>
      </c>
      <c r="S5" s="84">
        <f t="shared" ref="S5:S38" si="5">I5+R5</f>
        <v>100.18434449337214</v>
      </c>
      <c r="T5" s="85">
        <f>分析係数表!F8</f>
        <v>0.45967741935483869</v>
      </c>
      <c r="U5" s="86">
        <f t="shared" ref="U5:U43" si="6">S5*T5</f>
        <v>46.052480936469451</v>
      </c>
      <c r="V5" s="87">
        <f>分析係数表!D8</f>
        <v>0.86693548387096775</v>
      </c>
      <c r="W5" s="167">
        <f t="shared" ref="W5:W43" si="7">ROUND(S5*V5,0)</f>
        <v>87</v>
      </c>
      <c r="X5" s="76">
        <f>分析係数表!E8</f>
        <v>0.59677419354838712</v>
      </c>
      <c r="Y5" s="166">
        <f t="shared" ref="Y5:Y43" si="8">ROUND(S5*X5,0)</f>
        <v>60</v>
      </c>
    </row>
    <row r="6" spans="1:25" x14ac:dyDescent="0.2">
      <c r="A6" s="6" t="s">
        <v>220</v>
      </c>
      <c r="B6" s="5" t="s">
        <v>266</v>
      </c>
      <c r="C6" s="90"/>
      <c r="D6" s="76">
        <f>投入係数表!C6</f>
        <v>0</v>
      </c>
      <c r="E6" s="77">
        <f t="shared" ref="E6:E38" si="9">$C$5*D6</f>
        <v>0</v>
      </c>
      <c r="F6" s="76">
        <f>分析係数表!C9</f>
        <v>3.6231884057971064E-2</v>
      </c>
      <c r="G6" s="77">
        <f t="shared" si="0"/>
        <v>0</v>
      </c>
      <c r="H6" s="77">
        <v>2.7550640444074951E-4</v>
      </c>
      <c r="I6" s="77">
        <f t="shared" si="1"/>
        <v>2.7550640444074951E-4</v>
      </c>
      <c r="J6" s="76">
        <f>分析係数表!G9</f>
        <v>0.3125</v>
      </c>
      <c r="K6" s="78">
        <f t="shared" si="2"/>
        <v>8.6095751387734227E-5</v>
      </c>
      <c r="L6" s="79"/>
      <c r="M6" s="80"/>
      <c r="N6" s="81">
        <f>分析係数表!H9</f>
        <v>5.3491679763143819E-4</v>
      </c>
      <c r="O6" s="82">
        <f t="shared" si="3"/>
        <v>4.8449233677579223E-3</v>
      </c>
      <c r="P6" s="76">
        <f>分析係数表!C9</f>
        <v>3.6231884057971064E-2</v>
      </c>
      <c r="Q6" s="82">
        <f t="shared" si="4"/>
        <v>1.7554070173035974E-4</v>
      </c>
      <c r="R6" s="83">
        <v>2.0148460915599082E-4</v>
      </c>
      <c r="S6" s="84">
        <f t="shared" si="5"/>
        <v>4.7699101359674034E-4</v>
      </c>
      <c r="T6" s="85">
        <f>分析係数表!F9</f>
        <v>0.8125</v>
      </c>
      <c r="U6" s="86">
        <f t="shared" si="6"/>
        <v>3.875551985473515E-4</v>
      </c>
      <c r="V6" s="87">
        <f>分析係数表!D9</f>
        <v>0</v>
      </c>
      <c r="W6" s="167">
        <f t="shared" si="7"/>
        <v>0</v>
      </c>
      <c r="X6" s="76">
        <f>分析係数表!E9</f>
        <v>0</v>
      </c>
      <c r="Y6" s="166">
        <f t="shared" si="8"/>
        <v>0</v>
      </c>
    </row>
    <row r="7" spans="1:25" x14ac:dyDescent="0.2">
      <c r="A7" s="6" t="s">
        <v>221</v>
      </c>
      <c r="B7" s="5" t="s">
        <v>267</v>
      </c>
      <c r="C7" s="90"/>
      <c r="D7" s="76">
        <f>投入係数表!C7</f>
        <v>0</v>
      </c>
      <c r="E7" s="77">
        <f t="shared" si="9"/>
        <v>0</v>
      </c>
      <c r="F7" s="76">
        <f>分析係数表!C10</f>
        <v>0.26183431952662717</v>
      </c>
      <c r="G7" s="77">
        <f t="shared" si="0"/>
        <v>0</v>
      </c>
      <c r="H7" s="77">
        <v>1.0800095463739374E-2</v>
      </c>
      <c r="I7" s="77">
        <f t="shared" si="1"/>
        <v>1.0800095463739374E-2</v>
      </c>
      <c r="J7" s="76">
        <f>分析係数表!G10</f>
        <v>0.17889908256880735</v>
      </c>
      <c r="K7" s="78">
        <f t="shared" si="2"/>
        <v>1.932127170118512E-3</v>
      </c>
      <c r="L7" s="79"/>
      <c r="M7" s="80"/>
      <c r="N7" s="81">
        <f>分析係数表!H10</f>
        <v>1.0159272513155222E-3</v>
      </c>
      <c r="O7" s="82">
        <f t="shared" si="3"/>
        <v>9.2015986441914034E-3</v>
      </c>
      <c r="P7" s="76">
        <f>分析係数表!C10</f>
        <v>0.26183431952662717</v>
      </c>
      <c r="Q7" s="82">
        <f t="shared" si="4"/>
        <v>2.4092943195589914E-3</v>
      </c>
      <c r="R7" s="83">
        <v>3.6133031103108039E-3</v>
      </c>
      <c r="S7" s="84">
        <f t="shared" si="5"/>
        <v>1.4413398574050178E-2</v>
      </c>
      <c r="T7" s="85">
        <f>分析係数表!F10</f>
        <v>0.51834862385321101</v>
      </c>
      <c r="U7" s="86">
        <f t="shared" si="6"/>
        <v>7.4711653159067436E-3</v>
      </c>
      <c r="V7" s="87">
        <f>分析係数表!D10</f>
        <v>0.10550458715596331</v>
      </c>
      <c r="W7" s="167">
        <f t="shared" si="7"/>
        <v>0</v>
      </c>
      <c r="X7" s="76">
        <f>分析係数表!E10</f>
        <v>4.1284403669724773E-2</v>
      </c>
      <c r="Y7" s="166">
        <f t="shared" si="8"/>
        <v>0</v>
      </c>
    </row>
    <row r="8" spans="1:25" x14ac:dyDescent="0.2">
      <c r="A8" s="6" t="s">
        <v>222</v>
      </c>
      <c r="B8" s="5" t="s">
        <v>27</v>
      </c>
      <c r="C8" s="90"/>
      <c r="D8" s="76">
        <f>投入係数表!C8</f>
        <v>0</v>
      </c>
      <c r="E8" s="77">
        <f t="shared" si="9"/>
        <v>0</v>
      </c>
      <c r="F8" s="76">
        <f>分析係数表!C11</f>
        <v>1.7921757268741234E-2</v>
      </c>
      <c r="G8" s="77">
        <f t="shared" si="0"/>
        <v>0</v>
      </c>
      <c r="H8" s="77">
        <v>6.3157141590501863E-3</v>
      </c>
      <c r="I8" s="77">
        <f t="shared" si="1"/>
        <v>6.3157141590501863E-3</v>
      </c>
      <c r="J8" s="76">
        <f>分析係数表!G11</f>
        <v>0.34197730956239869</v>
      </c>
      <c r="K8" s="78">
        <f t="shared" si="2"/>
        <v>2.15983093607713E-3</v>
      </c>
      <c r="L8" s="79"/>
      <c r="M8" s="80"/>
      <c r="N8" s="81">
        <f>分析係数表!H11</f>
        <v>-1.6586567368416687E-5</v>
      </c>
      <c r="O8" s="82">
        <f t="shared" si="3"/>
        <v>-1.5023018194598207E-4</v>
      </c>
      <c r="P8" s="76">
        <f>分析係数表!C11</f>
        <v>1.7921757268741234E-2</v>
      </c>
      <c r="Q8" s="82">
        <f t="shared" si="4"/>
        <v>-2.6923888552747222E-6</v>
      </c>
      <c r="R8" s="83">
        <v>6.3371025934231108E-3</v>
      </c>
      <c r="S8" s="84">
        <f t="shared" si="5"/>
        <v>1.2652816752473296E-2</v>
      </c>
      <c r="T8" s="85">
        <f>分析係数表!F11</f>
        <v>0.56401944894651534</v>
      </c>
      <c r="U8" s="86">
        <f t="shared" si="6"/>
        <v>7.1364347323512262E-3</v>
      </c>
      <c r="V8" s="87">
        <f>分析係数表!D11</f>
        <v>2.1069692058346839E-2</v>
      </c>
      <c r="W8" s="167">
        <f t="shared" si="7"/>
        <v>0</v>
      </c>
      <c r="X8" s="76">
        <f>分析係数表!E11</f>
        <v>4.8622366288492711E-3</v>
      </c>
      <c r="Y8" s="166">
        <f t="shared" si="8"/>
        <v>0</v>
      </c>
    </row>
    <row r="9" spans="1:25" x14ac:dyDescent="0.2">
      <c r="A9" s="6" t="s">
        <v>223</v>
      </c>
      <c r="B9" s="5" t="s">
        <v>191</v>
      </c>
      <c r="C9" s="90"/>
      <c r="D9" s="76">
        <f>投入係数表!C9</f>
        <v>0.13306451612903225</v>
      </c>
      <c r="E9" s="77">
        <f t="shared" si="9"/>
        <v>13.306451612903224</v>
      </c>
      <c r="F9" s="76">
        <f>分析係数表!C12</f>
        <v>0.1131360576170346</v>
      </c>
      <c r="G9" s="77">
        <f t="shared" si="0"/>
        <v>1.5054394763557022</v>
      </c>
      <c r="H9" s="77">
        <v>1.5408220978888048</v>
      </c>
      <c r="I9" s="77">
        <f t="shared" si="1"/>
        <v>1.5408220978888048</v>
      </c>
      <c r="J9" s="76">
        <f>分析係数表!G12</f>
        <v>0.13242034500958361</v>
      </c>
      <c r="K9" s="78">
        <f t="shared" si="2"/>
        <v>0.20403619380082594</v>
      </c>
      <c r="L9" s="79"/>
      <c r="M9" s="80"/>
      <c r="N9" s="81">
        <f>分析係数表!H12</f>
        <v>8.227352078918887E-2</v>
      </c>
      <c r="O9" s="82">
        <f t="shared" si="3"/>
        <v>0.74517925999755752</v>
      </c>
      <c r="P9" s="76">
        <f>分析係数表!C12</f>
        <v>0.1131360576170346</v>
      </c>
      <c r="Q9" s="82">
        <f t="shared" si="4"/>
        <v>8.4306643694102873E-2</v>
      </c>
      <c r="R9" s="83">
        <v>9.4101764420472481E-2</v>
      </c>
      <c r="S9" s="84">
        <f t="shared" si="5"/>
        <v>1.6349238623092772</v>
      </c>
      <c r="T9" s="85">
        <f>分析係数表!F12</f>
        <v>0.36784355120975581</v>
      </c>
      <c r="U9" s="86">
        <f t="shared" si="6"/>
        <v>0.60139619946941436</v>
      </c>
      <c r="V9" s="87">
        <f>分析係数表!D12</f>
        <v>2.9306369621378371E-2</v>
      </c>
      <c r="W9" s="167">
        <f t="shared" si="7"/>
        <v>0</v>
      </c>
      <c r="X9" s="76">
        <f>分析係数表!E12</f>
        <v>2.9195255423761772E-2</v>
      </c>
      <c r="Y9" s="166">
        <f t="shared" si="8"/>
        <v>0</v>
      </c>
    </row>
    <row r="10" spans="1:25" x14ac:dyDescent="0.2">
      <c r="A10" s="6" t="s">
        <v>224</v>
      </c>
      <c r="B10" s="5" t="s">
        <v>28</v>
      </c>
      <c r="C10" s="90"/>
      <c r="D10" s="76">
        <f>投入係数表!C10</f>
        <v>4.0322580645161289E-3</v>
      </c>
      <c r="E10" s="77">
        <f t="shared" si="9"/>
        <v>0.40322580645161288</v>
      </c>
      <c r="F10" s="76">
        <f>分析係数表!C13</f>
        <v>0</v>
      </c>
      <c r="G10" s="77">
        <f t="shared" si="0"/>
        <v>0</v>
      </c>
      <c r="H10" s="77">
        <v>0</v>
      </c>
      <c r="I10" s="77">
        <f t="shared" si="1"/>
        <v>0</v>
      </c>
      <c r="J10" s="76">
        <f>分析係数表!G13</f>
        <v>0.24500370096225019</v>
      </c>
      <c r="K10" s="78">
        <f t="shared" si="2"/>
        <v>0</v>
      </c>
      <c r="L10" s="79"/>
      <c r="M10" s="80"/>
      <c r="N10" s="81">
        <f>分析係数表!H13</f>
        <v>1.2974842323943954E-2</v>
      </c>
      <c r="O10" s="82">
        <f t="shared" si="3"/>
        <v>0.11751755982724447</v>
      </c>
      <c r="P10" s="76">
        <f>分析係数表!C13</f>
        <v>0</v>
      </c>
      <c r="Q10" s="82">
        <f t="shared" si="4"/>
        <v>0</v>
      </c>
      <c r="R10" s="83">
        <v>0</v>
      </c>
      <c r="S10" s="84">
        <f t="shared" si="5"/>
        <v>0</v>
      </c>
      <c r="T10" s="85">
        <f>分析係数表!F13</f>
        <v>0.38341968911917096</v>
      </c>
      <c r="U10" s="86">
        <f t="shared" si="6"/>
        <v>0</v>
      </c>
      <c r="V10" s="87">
        <f>分析係数表!D13</f>
        <v>0.16062176165803108</v>
      </c>
      <c r="W10" s="167">
        <f t="shared" si="7"/>
        <v>0</v>
      </c>
      <c r="X10" s="76">
        <f>分析係数表!E13</f>
        <v>0.14729829755736493</v>
      </c>
      <c r="Y10" s="166">
        <f t="shared" si="8"/>
        <v>0</v>
      </c>
    </row>
    <row r="11" spans="1:25" x14ac:dyDescent="0.2">
      <c r="A11" s="6" t="s">
        <v>225</v>
      </c>
      <c r="B11" s="5" t="s">
        <v>268</v>
      </c>
      <c r="C11" s="90"/>
      <c r="D11" s="76">
        <f>投入係数表!C11</f>
        <v>2.4193548387096774E-2</v>
      </c>
      <c r="E11" s="77">
        <f t="shared" si="9"/>
        <v>2.4193548387096775</v>
      </c>
      <c r="F11" s="76">
        <f>分析係数表!C14</f>
        <v>0.20006209251785156</v>
      </c>
      <c r="G11" s="77">
        <f t="shared" si="0"/>
        <v>0.48402119157544737</v>
      </c>
      <c r="H11" s="77">
        <v>0.54502166589159362</v>
      </c>
      <c r="I11" s="77">
        <f t="shared" si="1"/>
        <v>0.54502166589159362</v>
      </c>
      <c r="J11" s="76">
        <f>分析係数表!G14</f>
        <v>0.15826840914802714</v>
      </c>
      <c r="K11" s="78">
        <f t="shared" si="2"/>
        <v>8.6259712011870091E-2</v>
      </c>
      <c r="L11" s="79"/>
      <c r="M11" s="80"/>
      <c r="N11" s="81">
        <f>分析係数表!H14</f>
        <v>1.0573936697365637E-3</v>
      </c>
      <c r="O11" s="82">
        <f t="shared" si="3"/>
        <v>9.5771740990563559E-3</v>
      </c>
      <c r="P11" s="76">
        <f>分析係数表!C14</f>
        <v>0.20006209251785156</v>
      </c>
      <c r="Q11" s="82">
        <f t="shared" si="4"/>
        <v>1.9160294906649844E-3</v>
      </c>
      <c r="R11" s="83">
        <v>9.1575363971469793E-3</v>
      </c>
      <c r="S11" s="84">
        <f t="shared" si="5"/>
        <v>0.55417920228874062</v>
      </c>
      <c r="T11" s="85">
        <f>分析係数表!F14</f>
        <v>0.29957275697411412</v>
      </c>
      <c r="U11" s="86">
        <f t="shared" si="6"/>
        <v>0.16601699148735333</v>
      </c>
      <c r="V11" s="87">
        <f>分析係数表!D14</f>
        <v>3.9017341040462429E-2</v>
      </c>
      <c r="W11" s="167">
        <f t="shared" si="7"/>
        <v>0</v>
      </c>
      <c r="X11" s="76">
        <f>分析係数表!E14</f>
        <v>4.0148278461925105E-2</v>
      </c>
      <c r="Y11" s="166">
        <f t="shared" si="8"/>
        <v>0</v>
      </c>
    </row>
    <row r="12" spans="1:25" x14ac:dyDescent="0.2">
      <c r="A12" s="6" t="s">
        <v>226</v>
      </c>
      <c r="B12" s="5" t="s">
        <v>29</v>
      </c>
      <c r="C12" s="90"/>
      <c r="D12" s="76">
        <f>投入係数表!C12</f>
        <v>6.8548387096774188E-2</v>
      </c>
      <c r="E12" s="77">
        <f t="shared" si="9"/>
        <v>6.854838709677419</v>
      </c>
      <c r="F12" s="76">
        <f>分析係数表!C15</f>
        <v>0</v>
      </c>
      <c r="G12" s="77">
        <f t="shared" si="0"/>
        <v>0</v>
      </c>
      <c r="H12" s="77">
        <v>0</v>
      </c>
      <c r="I12" s="77">
        <f t="shared" si="1"/>
        <v>0</v>
      </c>
      <c r="J12" s="76">
        <f>分析係数表!G15</f>
        <v>9.5606557377049178E-2</v>
      </c>
      <c r="K12" s="78">
        <f t="shared" si="2"/>
        <v>0</v>
      </c>
      <c r="L12" s="79"/>
      <c r="M12" s="80"/>
      <c r="N12" s="81">
        <f>分析係数表!H15</f>
        <v>7.5634747199980097E-3</v>
      </c>
      <c r="O12" s="82">
        <f t="shared" si="3"/>
        <v>6.8504962967367827E-2</v>
      </c>
      <c r="P12" s="76">
        <f>分析係数表!C15</f>
        <v>0</v>
      </c>
      <c r="Q12" s="82">
        <f t="shared" si="4"/>
        <v>0</v>
      </c>
      <c r="R12" s="83">
        <v>0</v>
      </c>
      <c r="S12" s="84">
        <f t="shared" si="5"/>
        <v>0</v>
      </c>
      <c r="T12" s="85">
        <f>分析係数表!F15</f>
        <v>0.30379508196721311</v>
      </c>
      <c r="U12" s="86">
        <f t="shared" si="6"/>
        <v>0</v>
      </c>
      <c r="V12" s="87">
        <f>分析係数表!D15</f>
        <v>1.4877049180327869E-2</v>
      </c>
      <c r="W12" s="167">
        <f t="shared" si="7"/>
        <v>0</v>
      </c>
      <c r="X12" s="76">
        <f>分析係数表!E15</f>
        <v>1.3844262295081967E-2</v>
      </c>
      <c r="Y12" s="166">
        <f t="shared" si="8"/>
        <v>0</v>
      </c>
    </row>
    <row r="13" spans="1:25" x14ac:dyDescent="0.2">
      <c r="A13" s="6" t="s">
        <v>227</v>
      </c>
      <c r="B13" s="5" t="s">
        <v>30</v>
      </c>
      <c r="C13" s="90"/>
      <c r="D13" s="76">
        <f>投入係数表!C13</f>
        <v>8.0645161290322578E-3</v>
      </c>
      <c r="E13" s="77">
        <f t="shared" si="9"/>
        <v>0.80645161290322576</v>
      </c>
      <c r="F13" s="76">
        <f>分析係数表!C16</f>
        <v>4.6443435489973539E-2</v>
      </c>
      <c r="G13" s="77">
        <f t="shared" si="0"/>
        <v>3.7454383459656078E-2</v>
      </c>
      <c r="H13" s="77">
        <v>4.3531822562098463E-2</v>
      </c>
      <c r="I13" s="77">
        <f t="shared" si="1"/>
        <v>4.3531822562098463E-2</v>
      </c>
      <c r="J13" s="76">
        <f>分析係数表!G16</f>
        <v>3.3687125057683433E-2</v>
      </c>
      <c r="K13" s="78">
        <f t="shared" si="2"/>
        <v>1.4664619506382962E-3</v>
      </c>
      <c r="L13" s="79"/>
      <c r="M13" s="80"/>
      <c r="N13" s="81">
        <f>分析係数表!H16</f>
        <v>1.5193295709469685E-2</v>
      </c>
      <c r="O13" s="82">
        <f t="shared" si="3"/>
        <v>0.13761084666251958</v>
      </c>
      <c r="P13" s="76">
        <f>分析係数表!C16</f>
        <v>4.6443435489973539E-2</v>
      </c>
      <c r="Q13" s="82">
        <f t="shared" si="4"/>
        <v>6.3911204796913684E-3</v>
      </c>
      <c r="R13" s="83">
        <v>1.0143355668458811E-2</v>
      </c>
      <c r="S13" s="84">
        <f t="shared" si="5"/>
        <v>5.3675178230557272E-2</v>
      </c>
      <c r="T13" s="85">
        <f>分析係数表!F16</f>
        <v>0.28887863405629904</v>
      </c>
      <c r="U13" s="86">
        <f t="shared" si="6"/>
        <v>1.5505612169971783E-2</v>
      </c>
      <c r="V13" s="87">
        <f>分析係数表!D16</f>
        <v>0</v>
      </c>
      <c r="W13" s="167">
        <f t="shared" si="7"/>
        <v>0</v>
      </c>
      <c r="X13" s="76">
        <f>分析係数表!E16</f>
        <v>0</v>
      </c>
      <c r="Y13" s="166">
        <f t="shared" si="8"/>
        <v>0</v>
      </c>
    </row>
    <row r="14" spans="1:25" x14ac:dyDescent="0.2">
      <c r="A14" s="6" t="s">
        <v>2</v>
      </c>
      <c r="B14" s="5" t="s">
        <v>365</v>
      </c>
      <c r="C14" s="90"/>
      <c r="D14" s="76">
        <f>投入係数表!C14</f>
        <v>4.0322580645161289E-3</v>
      </c>
      <c r="E14" s="77">
        <f t="shared" si="9"/>
        <v>0.40322580645161288</v>
      </c>
      <c r="F14" s="76">
        <f>分析係数表!C17</f>
        <v>4.6514856984171016E-2</v>
      </c>
      <c r="G14" s="77">
        <f t="shared" si="0"/>
        <v>1.8755990719423795E-2</v>
      </c>
      <c r="H14" s="77">
        <v>2.2516088946101815E-2</v>
      </c>
      <c r="I14" s="77">
        <f t="shared" si="1"/>
        <v>2.2516088946101815E-2</v>
      </c>
      <c r="J14" s="76">
        <f>分析係数表!G17</f>
        <v>0.21533442088091354</v>
      </c>
      <c r="K14" s="78">
        <f t="shared" si="2"/>
        <v>4.8484889737119728E-3</v>
      </c>
      <c r="L14" s="79"/>
      <c r="M14" s="80"/>
      <c r="N14" s="81">
        <f>分析係数表!H17</f>
        <v>2.6953171973677116E-3</v>
      </c>
      <c r="O14" s="82">
        <f t="shared" si="3"/>
        <v>2.4412404566222085E-2</v>
      </c>
      <c r="P14" s="76">
        <f>分析係数表!C17</f>
        <v>4.6514856984171016E-2</v>
      </c>
      <c r="Q14" s="82">
        <f t="shared" si="4"/>
        <v>1.1355395070375438E-3</v>
      </c>
      <c r="R14" s="83">
        <v>1.9246899347276079E-3</v>
      </c>
      <c r="S14" s="84">
        <f t="shared" si="5"/>
        <v>2.4440778880829423E-2</v>
      </c>
      <c r="T14" s="85">
        <f>分析係数表!F17</f>
        <v>0.33325565136331858</v>
      </c>
      <c r="U14" s="86">
        <f t="shared" si="6"/>
        <v>8.1450276857576494E-3</v>
      </c>
      <c r="V14" s="87">
        <f>分析係数表!D17</f>
        <v>4.8240503379165696E-2</v>
      </c>
      <c r="W14" s="167">
        <f t="shared" si="7"/>
        <v>0</v>
      </c>
      <c r="X14" s="76">
        <f>分析係数表!E17</f>
        <v>4.8939641109298535E-2</v>
      </c>
      <c r="Y14" s="166">
        <f t="shared" si="8"/>
        <v>0</v>
      </c>
    </row>
    <row r="15" spans="1:25" x14ac:dyDescent="0.2">
      <c r="A15" s="6" t="s">
        <v>3</v>
      </c>
      <c r="B15" s="5" t="s">
        <v>31</v>
      </c>
      <c r="C15" s="90"/>
      <c r="D15" s="76">
        <f>投入係数表!C15</f>
        <v>4.0322580645161289E-3</v>
      </c>
      <c r="E15" s="77">
        <f t="shared" si="9"/>
        <v>0.40322580645161288</v>
      </c>
      <c r="F15" s="76">
        <f>分析係数表!C18</f>
        <v>0.85217062328572779</v>
      </c>
      <c r="G15" s="77">
        <f t="shared" si="0"/>
        <v>0.34361718680876119</v>
      </c>
      <c r="H15" s="77">
        <v>0.4022955445434323</v>
      </c>
      <c r="I15" s="77">
        <f t="shared" si="1"/>
        <v>0.4022955445434323</v>
      </c>
      <c r="J15" s="76">
        <f>分析係数表!G18</f>
        <v>0.21571921623052903</v>
      </c>
      <c r="K15" s="78">
        <f t="shared" si="2"/>
        <v>8.6782879561943096E-2</v>
      </c>
      <c r="L15" s="79"/>
      <c r="M15" s="80"/>
      <c r="N15" s="81">
        <f>分析係数表!H18</f>
        <v>4.022242586841047E-4</v>
      </c>
      <c r="O15" s="82">
        <f t="shared" si="3"/>
        <v>3.6430819121900655E-3</v>
      </c>
      <c r="P15" s="76">
        <f>分析係数表!C18</f>
        <v>0.85217062328572779</v>
      </c>
      <c r="Q15" s="82">
        <f t="shared" si="4"/>
        <v>3.1045273837919693E-3</v>
      </c>
      <c r="R15" s="83">
        <v>7.9141751771672434E-3</v>
      </c>
      <c r="S15" s="84">
        <f t="shared" si="5"/>
        <v>0.41020971972059955</v>
      </c>
      <c r="T15" s="85">
        <f>分析係数表!F18</f>
        <v>0.45957889739047864</v>
      </c>
      <c r="U15" s="86">
        <f t="shared" si="6"/>
        <v>0.18852373068805042</v>
      </c>
      <c r="V15" s="87">
        <f>分析係数表!D18</f>
        <v>2.6460437172440239E-2</v>
      </c>
      <c r="W15" s="167">
        <f t="shared" si="7"/>
        <v>0</v>
      </c>
      <c r="X15" s="76">
        <f>分析係数表!E18</f>
        <v>2.8487427183579554E-2</v>
      </c>
      <c r="Y15" s="166">
        <f t="shared" si="8"/>
        <v>0</v>
      </c>
    </row>
    <row r="16" spans="1:25" x14ac:dyDescent="0.2">
      <c r="A16" s="6" t="s">
        <v>4</v>
      </c>
      <c r="B16" s="5" t="s">
        <v>32</v>
      </c>
      <c r="C16" s="90"/>
      <c r="D16" s="76">
        <f>投入係数表!C16</f>
        <v>0</v>
      </c>
      <c r="E16" s="77">
        <f t="shared" si="9"/>
        <v>0</v>
      </c>
      <c r="F16" s="76">
        <f>分析係数表!C19</f>
        <v>5.907451152740395E-2</v>
      </c>
      <c r="G16" s="77">
        <f t="shared" si="0"/>
        <v>0</v>
      </c>
      <c r="H16" s="77">
        <v>1.0923847003893625E-3</v>
      </c>
      <c r="I16" s="77">
        <f t="shared" si="1"/>
        <v>1.0923847003893625E-3</v>
      </c>
      <c r="J16" s="76">
        <f>分析係数表!G19</f>
        <v>5.7619514930604236E-2</v>
      </c>
      <c r="K16" s="78">
        <f t="shared" si="2"/>
        <v>6.294267655404851E-5</v>
      </c>
      <c r="L16" s="79"/>
      <c r="M16" s="80"/>
      <c r="N16" s="81">
        <f>分析係数表!H19</f>
        <v>-1.036660460526043E-4</v>
      </c>
      <c r="O16" s="82">
        <f t="shared" si="3"/>
        <v>-9.389386371623879E-4</v>
      </c>
      <c r="P16" s="76">
        <f>分析係数表!C19</f>
        <v>5.907451152740395E-2</v>
      </c>
      <c r="Q16" s="82">
        <f t="shared" si="4"/>
        <v>-5.5467341344574442E-5</v>
      </c>
      <c r="R16" s="83">
        <v>1.3848403298489929E-4</v>
      </c>
      <c r="S16" s="84">
        <f t="shared" si="5"/>
        <v>1.2308687333742617E-3</v>
      </c>
      <c r="T16" s="85">
        <f>分析係数表!F19</f>
        <v>0.24001121547735876</v>
      </c>
      <c r="U16" s="86">
        <f t="shared" si="6"/>
        <v>2.9542230079023359E-4</v>
      </c>
      <c r="V16" s="87">
        <f>分析係数表!D19</f>
        <v>1.0654703490817327E-2</v>
      </c>
      <c r="W16" s="167">
        <f t="shared" si="7"/>
        <v>0</v>
      </c>
      <c r="X16" s="76">
        <f>分析係数表!E19</f>
        <v>1.044441329034067E-2</v>
      </c>
      <c r="Y16" s="166">
        <f t="shared" si="8"/>
        <v>0</v>
      </c>
    </row>
    <row r="17" spans="1:25" x14ac:dyDescent="0.2">
      <c r="A17" s="6" t="s">
        <v>5</v>
      </c>
      <c r="B17" s="5" t="s">
        <v>33</v>
      </c>
      <c r="C17" s="90"/>
      <c r="D17" s="76">
        <f>投入係数表!C17</f>
        <v>0</v>
      </c>
      <c r="E17" s="77">
        <f t="shared" si="9"/>
        <v>0</v>
      </c>
      <c r="F17" s="76">
        <f>分析係数表!C20</f>
        <v>0.1238117647058824</v>
      </c>
      <c r="G17" s="77">
        <f t="shared" si="0"/>
        <v>0</v>
      </c>
      <c r="H17" s="77">
        <v>1.697577578285067E-3</v>
      </c>
      <c r="I17" s="77">
        <f t="shared" si="1"/>
        <v>1.697577578285067E-3</v>
      </c>
      <c r="J17" s="76">
        <f>分析係数表!G20</f>
        <v>0.1000078622533218</v>
      </c>
      <c r="K17" s="78">
        <f t="shared" si="2"/>
        <v>1.6977110461346059E-4</v>
      </c>
      <c r="L17" s="79"/>
      <c r="M17" s="80"/>
      <c r="N17" s="81">
        <f>分析係数表!H20</f>
        <v>5.0174366289460479E-4</v>
      </c>
      <c r="O17" s="82">
        <f t="shared" si="3"/>
        <v>4.5444630038659574E-3</v>
      </c>
      <c r="P17" s="76">
        <f>分析係数表!C20</f>
        <v>0.1238117647058824</v>
      </c>
      <c r="Q17" s="82">
        <f t="shared" si="4"/>
        <v>5.6265798414923947E-4</v>
      </c>
      <c r="R17" s="83">
        <v>1.0369805275900921E-3</v>
      </c>
      <c r="S17" s="84">
        <f t="shared" si="5"/>
        <v>2.7345581058751591E-3</v>
      </c>
      <c r="T17" s="85">
        <f>分析係数表!F20</f>
        <v>0.22289488167308752</v>
      </c>
      <c r="U17" s="86">
        <f t="shared" si="6"/>
        <v>6.0951900543722596E-4</v>
      </c>
      <c r="V17" s="87">
        <f>分析係数表!D20</f>
        <v>1.3129963047409387E-2</v>
      </c>
      <c r="W17" s="167">
        <f t="shared" si="7"/>
        <v>0</v>
      </c>
      <c r="X17" s="76">
        <f>分析係数表!E20</f>
        <v>1.4466546112115732E-2</v>
      </c>
      <c r="Y17" s="166">
        <f t="shared" si="8"/>
        <v>0</v>
      </c>
    </row>
    <row r="18" spans="1:25" x14ac:dyDescent="0.2">
      <c r="A18" s="6" t="s">
        <v>6</v>
      </c>
      <c r="B18" s="5" t="s">
        <v>34</v>
      </c>
      <c r="C18" s="90"/>
      <c r="D18" s="76">
        <f>投入係数表!C18</f>
        <v>0</v>
      </c>
      <c r="E18" s="77">
        <f t="shared" si="9"/>
        <v>0</v>
      </c>
      <c r="F18" s="76">
        <f>分析係数表!C21</f>
        <v>0.10123797610317908</v>
      </c>
      <c r="G18" s="77">
        <f t="shared" si="0"/>
        <v>0</v>
      </c>
      <c r="H18" s="77">
        <v>8.3336523546357708E-3</v>
      </c>
      <c r="I18" s="77">
        <f t="shared" si="1"/>
        <v>8.3336523546357708E-3</v>
      </c>
      <c r="J18" s="76">
        <f>分析係数表!G21</f>
        <v>0.28509532062391679</v>
      </c>
      <c r="K18" s="78">
        <f t="shared" si="2"/>
        <v>2.375885290013144E-3</v>
      </c>
      <c r="L18" s="79"/>
      <c r="M18" s="80"/>
      <c r="N18" s="81">
        <f>分析係数表!H21</f>
        <v>8.3762165210504269E-4</v>
      </c>
      <c r="O18" s="82">
        <f t="shared" si="3"/>
        <v>7.5866241882720942E-3</v>
      </c>
      <c r="P18" s="76">
        <f>分析係数表!C21</f>
        <v>0.10123797610317908</v>
      </c>
      <c r="Q18" s="82">
        <f t="shared" si="4"/>
        <v>7.6805447827609072E-4</v>
      </c>
      <c r="R18" s="83">
        <v>1.7545382038780238E-3</v>
      </c>
      <c r="S18" s="84">
        <f t="shared" si="5"/>
        <v>1.0088190558513795E-2</v>
      </c>
      <c r="T18" s="85">
        <f>分析係数表!F21</f>
        <v>0.42576545349508954</v>
      </c>
      <c r="U18" s="86">
        <f t="shared" si="6"/>
        <v>4.2952030280905065E-3</v>
      </c>
      <c r="V18" s="87">
        <f>分析係数表!D21</f>
        <v>4.8757943385326401E-2</v>
      </c>
      <c r="W18" s="167">
        <f t="shared" si="7"/>
        <v>0</v>
      </c>
      <c r="X18" s="76">
        <f>分析係数表!E21</f>
        <v>4.2345465049104566E-2</v>
      </c>
      <c r="Y18" s="166">
        <f t="shared" si="8"/>
        <v>0</v>
      </c>
    </row>
    <row r="19" spans="1:25" x14ac:dyDescent="0.2">
      <c r="A19" s="6" t="s">
        <v>7</v>
      </c>
      <c r="B19" s="5" t="s">
        <v>269</v>
      </c>
      <c r="C19" s="90"/>
      <c r="D19" s="76">
        <f>投入係数表!C19</f>
        <v>0</v>
      </c>
      <c r="E19" s="77">
        <f t="shared" si="9"/>
        <v>0</v>
      </c>
      <c r="F19" s="76">
        <f>分析係数表!C22</f>
        <v>0.18558159091777837</v>
      </c>
      <c r="G19" s="77">
        <f t="shared" si="0"/>
        <v>0</v>
      </c>
      <c r="H19" s="77">
        <v>1.9997331255418504E-3</v>
      </c>
      <c r="I19" s="77">
        <f t="shared" si="1"/>
        <v>1.9997331255418504E-3</v>
      </c>
      <c r="J19" s="76">
        <f>分析係数表!G22</f>
        <v>0.19466002478672587</v>
      </c>
      <c r="K19" s="78">
        <f t="shared" si="2"/>
        <v>3.892680997848134E-4</v>
      </c>
      <c r="L19" s="79"/>
      <c r="M19" s="80"/>
      <c r="N19" s="81">
        <f>分析係数表!H22</f>
        <v>4.1466418421041717E-5</v>
      </c>
      <c r="O19" s="82">
        <f t="shared" si="3"/>
        <v>3.7557545486495517E-4</v>
      </c>
      <c r="P19" s="76">
        <f>分析係数表!C22</f>
        <v>0.18558159091777837</v>
      </c>
      <c r="Q19" s="82">
        <f t="shared" si="4"/>
        <v>6.969989042350664E-5</v>
      </c>
      <c r="R19" s="83">
        <v>6.3595890607470859E-4</v>
      </c>
      <c r="S19" s="84">
        <f t="shared" si="5"/>
        <v>2.635692031616559E-3</v>
      </c>
      <c r="T19" s="85">
        <f>分析係数表!F22</f>
        <v>0.41305594660826944</v>
      </c>
      <c r="U19" s="86">
        <f t="shared" si="6"/>
        <v>1.0886882670872505E-3</v>
      </c>
      <c r="V19" s="87">
        <f>分析係数表!D22</f>
        <v>3.1055601679721812E-2</v>
      </c>
      <c r="W19" s="167">
        <f t="shared" si="7"/>
        <v>0</v>
      </c>
      <c r="X19" s="76">
        <f>分析係数表!E22</f>
        <v>3.3855138031581015E-2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0.21585006253480496</v>
      </c>
      <c r="K20" s="78">
        <f t="shared" si="2"/>
        <v>0</v>
      </c>
      <c r="L20" s="79"/>
      <c r="M20" s="80"/>
      <c r="N20" s="81">
        <f>分析係数表!H23</f>
        <v>2.487985105262503E-5</v>
      </c>
      <c r="O20" s="82">
        <f t="shared" si="3"/>
        <v>2.253452729189731E-4</v>
      </c>
      <c r="P20" s="76">
        <f>分析係数表!C23</f>
        <v>0</v>
      </c>
      <c r="Q20" s="82">
        <f t="shared" si="4"/>
        <v>0</v>
      </c>
      <c r="R20" s="83">
        <v>0</v>
      </c>
      <c r="S20" s="84">
        <f t="shared" si="5"/>
        <v>0</v>
      </c>
      <c r="T20" s="85">
        <f>分析係数表!F23</f>
        <v>0.4411214270716366</v>
      </c>
      <c r="U20" s="86">
        <f t="shared" si="6"/>
        <v>0</v>
      </c>
      <c r="V20" s="87">
        <f>分析係数表!D23</f>
        <v>2.1453546225545239E-3</v>
      </c>
      <c r="W20" s="167">
        <f t="shared" si="7"/>
        <v>0</v>
      </c>
      <c r="X20" s="76">
        <f>分析係数表!E23</f>
        <v>1.9627712504222241E-3</v>
      </c>
      <c r="Y20" s="166">
        <f t="shared" si="8"/>
        <v>0</v>
      </c>
    </row>
    <row r="21" spans="1:25" x14ac:dyDescent="0.2">
      <c r="A21" s="6" t="s">
        <v>9</v>
      </c>
      <c r="B21" s="5" t="s">
        <v>271</v>
      </c>
      <c r="C21" s="90"/>
      <c r="D21" s="76">
        <f>投入係数表!C21</f>
        <v>0</v>
      </c>
      <c r="E21" s="77">
        <f t="shared" si="9"/>
        <v>0</v>
      </c>
      <c r="F21" s="76">
        <f>分析係数表!C24</f>
        <v>0.34092150792205422</v>
      </c>
      <c r="G21" s="77">
        <f t="shared" si="0"/>
        <v>0</v>
      </c>
      <c r="H21" s="77">
        <v>2.0148220342430917E-3</v>
      </c>
      <c r="I21" s="77">
        <f t="shared" si="1"/>
        <v>2.0148220342430917E-3</v>
      </c>
      <c r="J21" s="76">
        <f>分析係数表!G24</f>
        <v>0.20813165537270087</v>
      </c>
      <c r="K21" s="78">
        <f t="shared" si="2"/>
        <v>4.1934824526840731E-4</v>
      </c>
      <c r="L21" s="79"/>
      <c r="M21" s="80"/>
      <c r="N21" s="81">
        <f>分析係数表!H24</f>
        <v>3.0270485447360455E-4</v>
      </c>
      <c r="O21" s="82">
        <f t="shared" si="3"/>
        <v>2.7417008205141728E-3</v>
      </c>
      <c r="P21" s="76">
        <f>分析係数表!C24</f>
        <v>0.34092150792205422</v>
      </c>
      <c r="Q21" s="82">
        <f t="shared" si="4"/>
        <v>9.3470477800082507E-4</v>
      </c>
      <c r="R21" s="83">
        <v>3.1812581451998515E-3</v>
      </c>
      <c r="S21" s="84">
        <f t="shared" si="5"/>
        <v>5.1960801794429436E-3</v>
      </c>
      <c r="T21" s="85">
        <f>分析係数表!F24</f>
        <v>0.39206195546950628</v>
      </c>
      <c r="U21" s="86">
        <f t="shared" si="6"/>
        <v>2.0371853559287435E-3</v>
      </c>
      <c r="V21" s="87">
        <f>分析係数表!D24</f>
        <v>1.5811552113585026E-2</v>
      </c>
      <c r="W21" s="167">
        <f t="shared" si="7"/>
        <v>0</v>
      </c>
      <c r="X21" s="76">
        <f>分析係数表!E24</f>
        <v>1.5166182639561149E-2</v>
      </c>
      <c r="Y21" s="166">
        <f t="shared" si="8"/>
        <v>0</v>
      </c>
    </row>
    <row r="22" spans="1:25" x14ac:dyDescent="0.2">
      <c r="A22" s="6" t="s">
        <v>10</v>
      </c>
      <c r="B22" s="5" t="s">
        <v>272</v>
      </c>
      <c r="C22" s="90"/>
      <c r="D22" s="76">
        <f>投入係数表!C22</f>
        <v>0</v>
      </c>
      <c r="E22" s="77">
        <f t="shared" si="9"/>
        <v>0</v>
      </c>
      <c r="F22" s="76">
        <f>分析係数表!C25</f>
        <v>1.146867511126326E-2</v>
      </c>
      <c r="G22" s="77">
        <f t="shared" si="0"/>
        <v>0</v>
      </c>
      <c r="H22" s="77">
        <v>1.2318337944241186E-4</v>
      </c>
      <c r="I22" s="77">
        <f t="shared" si="1"/>
        <v>1.2318337944241186E-4</v>
      </c>
      <c r="J22" s="76">
        <f>分析係数表!G25</f>
        <v>0.19668246445497631</v>
      </c>
      <c r="K22" s="78">
        <f t="shared" si="2"/>
        <v>2.422801064862603E-5</v>
      </c>
      <c r="L22" s="79"/>
      <c r="M22" s="80"/>
      <c r="N22" s="81">
        <f>分析係数表!H25</f>
        <v>4.6442388631566723E-4</v>
      </c>
      <c r="O22" s="82">
        <f t="shared" si="3"/>
        <v>4.2064450944874982E-3</v>
      </c>
      <c r="P22" s="76">
        <f>分析係数表!C25</f>
        <v>1.146867511126326E-2</v>
      </c>
      <c r="Q22" s="82">
        <f t="shared" si="4"/>
        <v>4.8242352162044206E-5</v>
      </c>
      <c r="R22" s="83">
        <v>1.1479451082918203E-4</v>
      </c>
      <c r="S22" s="84">
        <f t="shared" si="5"/>
        <v>2.3797789027159389E-4</v>
      </c>
      <c r="T22" s="85">
        <f>分析係数表!F25</f>
        <v>0.34834123222748814</v>
      </c>
      <c r="U22" s="86">
        <f t="shared" si="6"/>
        <v>8.2897511540104982E-5</v>
      </c>
      <c r="V22" s="87">
        <f>分析係数表!D25</f>
        <v>9.4786729857819912E-3</v>
      </c>
      <c r="W22" s="167">
        <f t="shared" si="7"/>
        <v>0</v>
      </c>
      <c r="X22" s="76">
        <f>分析係数表!E25</f>
        <v>8.2938388625592423E-3</v>
      </c>
      <c r="Y22" s="166">
        <f t="shared" si="8"/>
        <v>0</v>
      </c>
    </row>
    <row r="23" spans="1:25" x14ac:dyDescent="0.2">
      <c r="A23" s="6" t="s">
        <v>11</v>
      </c>
      <c r="B23" s="5" t="s">
        <v>35</v>
      </c>
      <c r="C23" s="90"/>
      <c r="D23" s="76">
        <f>投入係数表!C23</f>
        <v>0</v>
      </c>
      <c r="E23" s="77">
        <f t="shared" si="9"/>
        <v>0</v>
      </c>
      <c r="F23" s="76">
        <f>分析係数表!C26</f>
        <v>9.1946569835300251E-2</v>
      </c>
      <c r="G23" s="77">
        <f t="shared" si="0"/>
        <v>0</v>
      </c>
      <c r="H23" s="77">
        <v>9.1667022779514794E-4</v>
      </c>
      <c r="I23" s="77">
        <f t="shared" si="1"/>
        <v>9.1667022779514794E-4</v>
      </c>
      <c r="J23" s="76">
        <f>分析係数表!G26</f>
        <v>0.19627813403747013</v>
      </c>
      <c r="K23" s="78">
        <f t="shared" si="2"/>
        <v>1.7992232183933432E-4</v>
      </c>
      <c r="L23" s="79"/>
      <c r="M23" s="80"/>
      <c r="N23" s="81">
        <f>分析係数表!H26</f>
        <v>9.5289829531553863E-3</v>
      </c>
      <c r="O23" s="82">
        <f t="shared" si="3"/>
        <v>8.6307239527966692E-2</v>
      </c>
      <c r="P23" s="76">
        <f>分析係数表!C26</f>
        <v>9.1946569835300251E-2</v>
      </c>
      <c r="Q23" s="82">
        <f t="shared" si="4"/>
        <v>7.9356546265501749E-3</v>
      </c>
      <c r="R23" s="83">
        <v>8.28389834467857E-3</v>
      </c>
      <c r="S23" s="84">
        <f t="shared" si="5"/>
        <v>9.2005685724737187E-3</v>
      </c>
      <c r="T23" s="85">
        <f>分析係数表!F26</f>
        <v>0.33471645919778698</v>
      </c>
      <c r="U23" s="86">
        <f t="shared" si="6"/>
        <v>3.0795817351848406E-3</v>
      </c>
      <c r="V23" s="87">
        <f>分析係数表!D26</f>
        <v>6.9910725512385266E-2</v>
      </c>
      <c r="W23" s="167">
        <f t="shared" si="7"/>
        <v>0</v>
      </c>
      <c r="X23" s="76">
        <f>分析係数表!E26</f>
        <v>7.6323399974852255E-2</v>
      </c>
      <c r="Y23" s="166">
        <f t="shared" si="8"/>
        <v>0</v>
      </c>
    </row>
    <row r="24" spans="1:25" x14ac:dyDescent="0.2">
      <c r="A24" s="6" t="s">
        <v>12</v>
      </c>
      <c r="B24" s="5" t="s">
        <v>367</v>
      </c>
      <c r="C24" s="90"/>
      <c r="D24" s="76">
        <f>投入係数表!C24</f>
        <v>0</v>
      </c>
      <c r="E24" s="77">
        <f t="shared" si="9"/>
        <v>0</v>
      </c>
      <c r="F24" s="76">
        <f>分析係数表!C27</f>
        <v>2.4623475974181241E-2</v>
      </c>
      <c r="G24" s="77">
        <f t="shared" si="0"/>
        <v>0</v>
      </c>
      <c r="H24" s="77">
        <v>6.9303447193060574E-5</v>
      </c>
      <c r="I24" s="77">
        <f t="shared" si="1"/>
        <v>6.9303447193060574E-5</v>
      </c>
      <c r="J24" s="76">
        <f>分析係数表!G27</f>
        <v>0.16949152542372881</v>
      </c>
      <c r="K24" s="78">
        <f t="shared" si="2"/>
        <v>1.1746346981874672E-5</v>
      </c>
      <c r="L24" s="79"/>
      <c r="M24" s="80"/>
      <c r="N24" s="81">
        <f>分析係数表!H27</f>
        <v>1.0092926243681554E-2</v>
      </c>
      <c r="O24" s="82">
        <f t="shared" si="3"/>
        <v>9.1415065714130092E-2</v>
      </c>
      <c r="P24" s="76">
        <f>分析係数表!C27</f>
        <v>2.4623475974181241E-2</v>
      </c>
      <c r="Q24" s="82">
        <f t="shared" si="4"/>
        <v>2.2509566742900818E-3</v>
      </c>
      <c r="R24" s="83">
        <v>2.2743919921514076E-3</v>
      </c>
      <c r="S24" s="84">
        <f t="shared" si="5"/>
        <v>2.3436954393444682E-3</v>
      </c>
      <c r="T24" s="85">
        <f>分析係数表!F27</f>
        <v>0.31826741996233521</v>
      </c>
      <c r="U24" s="86">
        <f t="shared" si="6"/>
        <v>7.4592190065765553E-4</v>
      </c>
      <c r="V24" s="87">
        <f>分析係数表!D27</f>
        <v>0</v>
      </c>
      <c r="W24" s="167">
        <f t="shared" si="7"/>
        <v>0</v>
      </c>
      <c r="X24" s="76">
        <f>分析係数表!E27</f>
        <v>0</v>
      </c>
      <c r="Y24" s="166">
        <f t="shared" si="8"/>
        <v>0</v>
      </c>
    </row>
    <row r="25" spans="1:25" x14ac:dyDescent="0.2">
      <c r="A25" s="6" t="s">
        <v>13</v>
      </c>
      <c r="B25" s="5" t="s">
        <v>192</v>
      </c>
      <c r="C25" s="90"/>
      <c r="D25" s="76">
        <f>投入係数表!C25</f>
        <v>0</v>
      </c>
      <c r="E25" s="77">
        <f t="shared" si="9"/>
        <v>0</v>
      </c>
      <c r="F25" s="76">
        <f>分析係数表!C28</f>
        <v>0.10144304574762053</v>
      </c>
      <c r="G25" s="77">
        <f t="shared" si="0"/>
        <v>0</v>
      </c>
      <c r="H25" s="77">
        <v>2.505612678533943E-3</v>
      </c>
      <c r="I25" s="77">
        <f t="shared" si="1"/>
        <v>2.505612678533943E-3</v>
      </c>
      <c r="J25" s="76">
        <f>分析係数表!G28</f>
        <v>0.12483493265252223</v>
      </c>
      <c r="K25" s="78">
        <f t="shared" si="2"/>
        <v>3.1278798997809058E-4</v>
      </c>
      <c r="L25" s="79"/>
      <c r="M25" s="80"/>
      <c r="N25" s="81">
        <f>分析係数表!H28</f>
        <v>1.8805020753942421E-2</v>
      </c>
      <c r="O25" s="82">
        <f t="shared" si="3"/>
        <v>0.17032346878125718</v>
      </c>
      <c r="P25" s="76">
        <f>分析係数表!C28</f>
        <v>0.10144304574762053</v>
      </c>
      <c r="Q25" s="82">
        <f t="shared" si="4"/>
        <v>1.7278131435470488E-2</v>
      </c>
      <c r="R25" s="83">
        <v>1.8802433356880519E-2</v>
      </c>
      <c r="S25" s="84">
        <f t="shared" si="5"/>
        <v>2.130804603541446E-2</v>
      </c>
      <c r="T25" s="85">
        <f>分析係数表!F28</f>
        <v>0.21348710273791707</v>
      </c>
      <c r="U25" s="86">
        <f t="shared" si="6"/>
        <v>4.5489930131067937E-3</v>
      </c>
      <c r="V25" s="87">
        <f>分析係数表!D28</f>
        <v>3.8647768289462099E-2</v>
      </c>
      <c r="W25" s="167">
        <f t="shared" si="7"/>
        <v>0</v>
      </c>
      <c r="X25" s="76">
        <f>分析係数表!E28</f>
        <v>3.9440091557355401E-2</v>
      </c>
      <c r="Y25" s="166">
        <f t="shared" si="8"/>
        <v>0</v>
      </c>
    </row>
    <row r="26" spans="1:25" x14ac:dyDescent="0.2">
      <c r="A26" s="6" t="s">
        <v>14</v>
      </c>
      <c r="B26" s="5" t="s">
        <v>50</v>
      </c>
      <c r="C26" s="90"/>
      <c r="D26" s="76">
        <f>投入係数表!C26</f>
        <v>0</v>
      </c>
      <c r="E26" s="77">
        <f t="shared" si="9"/>
        <v>0</v>
      </c>
      <c r="F26" s="76">
        <f>分析係数表!C29</f>
        <v>0.10401376146788988</v>
      </c>
      <c r="G26" s="77">
        <f t="shared" si="0"/>
        <v>0</v>
      </c>
      <c r="H26" s="77">
        <v>6.8471491989855046E-3</v>
      </c>
      <c r="I26" s="77">
        <f t="shared" si="1"/>
        <v>6.8471491989855046E-3</v>
      </c>
      <c r="J26" s="76">
        <f>分析係数表!G29</f>
        <v>0.26193840067815766</v>
      </c>
      <c r="K26" s="78">
        <f t="shared" si="2"/>
        <v>1.7935313103869914E-3</v>
      </c>
      <c r="L26" s="79"/>
      <c r="M26" s="80"/>
      <c r="N26" s="81">
        <f>分析係数表!H29</f>
        <v>9.1640784710502205E-3</v>
      </c>
      <c r="O26" s="82">
        <f t="shared" si="3"/>
        <v>8.3002175525155097E-2</v>
      </c>
      <c r="P26" s="76">
        <f>分析係数表!C29</f>
        <v>0.10401376146788988</v>
      </c>
      <c r="Q26" s="82">
        <f t="shared" si="4"/>
        <v>8.6333684863894086E-3</v>
      </c>
      <c r="R26" s="83">
        <v>1.1978222486500942E-2</v>
      </c>
      <c r="S26" s="84">
        <f t="shared" si="5"/>
        <v>1.8825371685486446E-2</v>
      </c>
      <c r="T26" s="85">
        <f>分析係数表!F29</f>
        <v>0.46764622774795139</v>
      </c>
      <c r="U26" s="86">
        <f t="shared" si="6"/>
        <v>8.8036140546708299E-3</v>
      </c>
      <c r="V26" s="87">
        <f>分析係数表!D29</f>
        <v>9.155128567391918E-2</v>
      </c>
      <c r="W26" s="167">
        <f t="shared" si="7"/>
        <v>0</v>
      </c>
      <c r="X26" s="76">
        <f>分析係数表!E29</f>
        <v>6.8946029951963833E-2</v>
      </c>
      <c r="Y26" s="166">
        <f t="shared" si="8"/>
        <v>0</v>
      </c>
    </row>
    <row r="27" spans="1:25" x14ac:dyDescent="0.2">
      <c r="A27" s="6" t="s">
        <v>15</v>
      </c>
      <c r="B27" s="5" t="s">
        <v>36</v>
      </c>
      <c r="C27" s="90"/>
      <c r="D27" s="76">
        <f>投入係数表!C27</f>
        <v>4.0322580645161289E-3</v>
      </c>
      <c r="E27" s="77">
        <f t="shared" si="9"/>
        <v>0.40322580645161288</v>
      </c>
      <c r="F27" s="76">
        <f>分析係数表!C30</f>
        <v>1</v>
      </c>
      <c r="G27" s="77">
        <f t="shared" si="0"/>
        <v>0.40322580645161288</v>
      </c>
      <c r="H27" s="77">
        <v>0.43648772670443814</v>
      </c>
      <c r="I27" s="77">
        <f t="shared" si="1"/>
        <v>0.43648772670443814</v>
      </c>
      <c r="J27" s="76">
        <f>分析係数表!G30</f>
        <v>0.34450655250415957</v>
      </c>
      <c r="K27" s="78">
        <f t="shared" si="2"/>
        <v>0.15037288193732376</v>
      </c>
      <c r="L27" s="79"/>
      <c r="M27" s="80"/>
      <c r="N27" s="81">
        <f>分析係数表!H30</f>
        <v>0</v>
      </c>
      <c r="O27" s="82">
        <f t="shared" si="3"/>
        <v>0</v>
      </c>
      <c r="P27" s="76">
        <f>分析係数表!C30</f>
        <v>1</v>
      </c>
      <c r="Q27" s="82">
        <f t="shared" si="4"/>
        <v>0</v>
      </c>
      <c r="R27" s="83">
        <v>3.4247536020567924E-2</v>
      </c>
      <c r="S27" s="84">
        <f t="shared" si="5"/>
        <v>0.47073526272500604</v>
      </c>
      <c r="T27" s="85">
        <f>分析係数表!F30</f>
        <v>0.44048531528668372</v>
      </c>
      <c r="U27" s="86">
        <f t="shared" si="6"/>
        <v>0.20735197061798419</v>
      </c>
      <c r="V27" s="87">
        <f>分析係数表!D30</f>
        <v>7.9190891925744522E-2</v>
      </c>
      <c r="W27" s="167">
        <f t="shared" si="7"/>
        <v>0</v>
      </c>
      <c r="X27" s="76">
        <f>分析係数表!E30</f>
        <v>6.0327905628984317E-2</v>
      </c>
      <c r="Y27" s="166">
        <f t="shared" si="8"/>
        <v>0</v>
      </c>
    </row>
    <row r="28" spans="1:25" x14ac:dyDescent="0.2">
      <c r="A28" s="6" t="s">
        <v>16</v>
      </c>
      <c r="B28" s="5" t="s">
        <v>193</v>
      </c>
      <c r="C28" s="90"/>
      <c r="D28" s="76">
        <f>投入係数表!C28</f>
        <v>8.0645161290322578E-3</v>
      </c>
      <c r="E28" s="77">
        <f t="shared" si="9"/>
        <v>0.80645161290322576</v>
      </c>
      <c r="F28" s="76">
        <f>分析係数表!C31</f>
        <v>0.93997640825324391</v>
      </c>
      <c r="G28" s="77">
        <f t="shared" si="0"/>
        <v>0.75804549052680958</v>
      </c>
      <c r="H28" s="77">
        <v>0.97175689869460158</v>
      </c>
      <c r="I28" s="77">
        <f t="shared" si="1"/>
        <v>0.97175689869460158</v>
      </c>
      <c r="J28" s="76">
        <f>分析係数表!G31</f>
        <v>7.0890110114609078E-2</v>
      </c>
      <c r="K28" s="78">
        <f t="shared" si="2"/>
        <v>6.8887953553091325E-2</v>
      </c>
      <c r="L28" s="79"/>
      <c r="M28" s="80"/>
      <c r="N28" s="81">
        <f>分析係数表!H31</f>
        <v>0.11755729622365327</v>
      </c>
      <c r="O28" s="82">
        <f t="shared" si="3"/>
        <v>1.064756414542148</v>
      </c>
      <c r="P28" s="76">
        <f>分析係数表!C31</f>
        <v>0.93997640825324391</v>
      </c>
      <c r="Q28" s="82">
        <f t="shared" si="4"/>
        <v>1.0008459102059304</v>
      </c>
      <c r="R28" s="83">
        <v>1.1542349572834329</v>
      </c>
      <c r="S28" s="84">
        <f t="shared" si="5"/>
        <v>2.1259918559780346</v>
      </c>
      <c r="T28" s="85">
        <f>分析係数表!F31</f>
        <v>0.34466485525751295</v>
      </c>
      <c r="U28" s="86">
        <f t="shared" si="6"/>
        <v>0.73275467531932059</v>
      </c>
      <c r="V28" s="87">
        <f>分析係数表!D31</f>
        <v>3.2074199677215062E-3</v>
      </c>
      <c r="W28" s="167">
        <f t="shared" si="7"/>
        <v>0</v>
      </c>
      <c r="X28" s="76">
        <f>分析係数表!E31</f>
        <v>2.7988314368015692E-3</v>
      </c>
      <c r="Y28" s="166">
        <f t="shared" si="8"/>
        <v>0</v>
      </c>
    </row>
    <row r="29" spans="1:25" x14ac:dyDescent="0.2">
      <c r="A29" s="6" t="s">
        <v>17</v>
      </c>
      <c r="B29" s="5" t="s">
        <v>273</v>
      </c>
      <c r="C29" s="90"/>
      <c r="D29" s="76">
        <f>投入係数表!C29</f>
        <v>0</v>
      </c>
      <c r="E29" s="77">
        <f t="shared" si="9"/>
        <v>0</v>
      </c>
      <c r="F29" s="76">
        <f>分析係数表!C32</f>
        <v>1</v>
      </c>
      <c r="G29" s="77">
        <f t="shared" si="0"/>
        <v>0</v>
      </c>
      <c r="H29" s="77">
        <v>1.3180818782091786E-2</v>
      </c>
      <c r="I29" s="77">
        <f t="shared" si="1"/>
        <v>1.3180818782091786E-2</v>
      </c>
      <c r="J29" s="76">
        <f>分析係数表!G32</f>
        <v>0.14022787028921999</v>
      </c>
      <c r="K29" s="78">
        <f t="shared" si="2"/>
        <v>1.8483181464808815E-3</v>
      </c>
      <c r="L29" s="79"/>
      <c r="M29" s="80"/>
      <c r="N29" s="81">
        <f>分析係数表!H32</f>
        <v>5.7721254442090076E-3</v>
      </c>
      <c r="O29" s="82">
        <f t="shared" si="3"/>
        <v>5.2280103317201766E-2</v>
      </c>
      <c r="P29" s="76">
        <f>分析係数表!C32</f>
        <v>1</v>
      </c>
      <c r="Q29" s="82">
        <f t="shared" si="4"/>
        <v>5.2280103317201766E-2</v>
      </c>
      <c r="R29" s="83">
        <v>6.8374407384480432E-2</v>
      </c>
      <c r="S29" s="84">
        <f t="shared" si="5"/>
        <v>8.1555226166572223E-2</v>
      </c>
      <c r="T29" s="85">
        <f>分析係数表!F32</f>
        <v>0.48261758691206547</v>
      </c>
      <c r="U29" s="86">
        <f t="shared" si="6"/>
        <v>3.9359986452578828E-2</v>
      </c>
      <c r="V29" s="87">
        <f>分析係数表!D32</f>
        <v>3.4764826175869123E-2</v>
      </c>
      <c r="W29" s="167">
        <f t="shared" si="7"/>
        <v>0</v>
      </c>
      <c r="X29" s="76">
        <f>分析係数表!E32</f>
        <v>5.2293309962021618E-2</v>
      </c>
      <c r="Y29" s="166">
        <f t="shared" si="8"/>
        <v>0</v>
      </c>
    </row>
    <row r="30" spans="1:25" x14ac:dyDescent="0.2">
      <c r="A30" s="6" t="s">
        <v>18</v>
      </c>
      <c r="B30" s="5" t="s">
        <v>274</v>
      </c>
      <c r="C30" s="90"/>
      <c r="D30" s="76">
        <f>投入係数表!C30</f>
        <v>0</v>
      </c>
      <c r="E30" s="77">
        <f t="shared" si="9"/>
        <v>0</v>
      </c>
      <c r="F30" s="76">
        <f>分析係数表!C33</f>
        <v>0.67109402306885713</v>
      </c>
      <c r="G30" s="77">
        <f t="shared" si="0"/>
        <v>0</v>
      </c>
      <c r="H30" s="77">
        <v>1.5044731501101295E-2</v>
      </c>
      <c r="I30" s="77">
        <f t="shared" si="1"/>
        <v>1.5044731501101295E-2</v>
      </c>
      <c r="J30" s="76">
        <f>分析係数表!G33</f>
        <v>0.50883575883575882</v>
      </c>
      <c r="K30" s="78">
        <f t="shared" si="2"/>
        <v>7.6552973698431224E-3</v>
      </c>
      <c r="L30" s="79"/>
      <c r="M30" s="80"/>
      <c r="N30" s="81">
        <f>分析係数表!H33</f>
        <v>8.6664814499977198E-4</v>
      </c>
      <c r="O30" s="82">
        <f t="shared" si="3"/>
        <v>7.8495270066775633E-3</v>
      </c>
      <c r="P30" s="76">
        <f>分析係数表!C33</f>
        <v>0.67109402306885713</v>
      </c>
      <c r="Q30" s="82">
        <f t="shared" si="4"/>
        <v>5.2677706580988894E-3</v>
      </c>
      <c r="R30" s="83">
        <v>2.2807269945439405E-2</v>
      </c>
      <c r="S30" s="84">
        <f t="shared" si="5"/>
        <v>3.7852001446540703E-2</v>
      </c>
      <c r="T30" s="85">
        <f>分析係数表!F33</f>
        <v>0.64656964656964655</v>
      </c>
      <c r="U30" s="86">
        <f t="shared" si="6"/>
        <v>2.4473955197243574E-2</v>
      </c>
      <c r="V30" s="87">
        <f>分析係数表!D33</f>
        <v>0.19906444906444906</v>
      </c>
      <c r="W30" s="167">
        <f t="shared" si="7"/>
        <v>0</v>
      </c>
      <c r="X30" s="76">
        <f>分析係数表!E33</f>
        <v>0.18035343035343035</v>
      </c>
      <c r="Y30" s="166">
        <f t="shared" si="8"/>
        <v>0</v>
      </c>
    </row>
    <row r="31" spans="1:25" x14ac:dyDescent="0.2">
      <c r="A31" s="6" t="s">
        <v>19</v>
      </c>
      <c r="B31" s="5" t="s">
        <v>275</v>
      </c>
      <c r="C31" s="90"/>
      <c r="D31" s="76">
        <f>投入係数表!C31</f>
        <v>7.6612903225806453E-2</v>
      </c>
      <c r="E31" s="77">
        <f t="shared" si="9"/>
        <v>7.661290322580645</v>
      </c>
      <c r="F31" s="76">
        <f>分析係数表!C34</f>
        <v>0.15699510206111233</v>
      </c>
      <c r="G31" s="77">
        <f t="shared" si="0"/>
        <v>1.2027850561133606</v>
      </c>
      <c r="H31" s="77">
        <v>1.2488783983895717</v>
      </c>
      <c r="I31" s="77">
        <f t="shared" si="1"/>
        <v>1.2488783983895717</v>
      </c>
      <c r="J31" s="76">
        <f>分析係数表!G34</f>
        <v>0.42474206923151092</v>
      </c>
      <c r="K31" s="78">
        <f t="shared" si="2"/>
        <v>0.53045119515052197</v>
      </c>
      <c r="L31" s="79"/>
      <c r="M31" s="80"/>
      <c r="N31" s="81">
        <f>分析係数表!H34</f>
        <v>0.14441094879311989</v>
      </c>
      <c r="O31" s="82">
        <f t="shared" si="3"/>
        <v>1.3079790791126928</v>
      </c>
      <c r="P31" s="76">
        <f>分析係数表!C34</f>
        <v>0.15699510206111233</v>
      </c>
      <c r="Q31" s="82">
        <f t="shared" si="4"/>
        <v>0.20534630901909695</v>
      </c>
      <c r="R31" s="83">
        <v>0.22308454600524225</v>
      </c>
      <c r="S31" s="84">
        <f t="shared" si="5"/>
        <v>1.4719629443948139</v>
      </c>
      <c r="T31" s="85">
        <f>分析係数表!F34</f>
        <v>0.69954681322919676</v>
      </c>
      <c r="U31" s="86">
        <f t="shared" si="6"/>
        <v>1.0297069869428574</v>
      </c>
      <c r="V31" s="87">
        <f>分析係数表!D34</f>
        <v>0.29129302863754702</v>
      </c>
      <c r="W31" s="167">
        <f t="shared" si="7"/>
        <v>0</v>
      </c>
      <c r="X31" s="76">
        <f>分析係数表!E34</f>
        <v>0.21111753929225727</v>
      </c>
      <c r="Y31" s="166">
        <f t="shared" si="8"/>
        <v>0</v>
      </c>
    </row>
    <row r="32" spans="1:25" x14ac:dyDescent="0.2">
      <c r="A32" s="6" t="s">
        <v>20</v>
      </c>
      <c r="B32" s="5" t="s">
        <v>37</v>
      </c>
      <c r="C32" s="90"/>
      <c r="D32" s="76">
        <f>投入係数表!C32</f>
        <v>4.0322580645161289E-3</v>
      </c>
      <c r="E32" s="77">
        <f t="shared" si="9"/>
        <v>0.40322580645161288</v>
      </c>
      <c r="F32" s="76">
        <f>分析係数表!C35</f>
        <v>0.39629748357108507</v>
      </c>
      <c r="G32" s="77">
        <f t="shared" si="0"/>
        <v>0.15979737240769559</v>
      </c>
      <c r="H32" s="77">
        <v>0.2098834375780253</v>
      </c>
      <c r="I32" s="77">
        <f t="shared" si="1"/>
        <v>0.2098834375780253</v>
      </c>
      <c r="J32" s="76">
        <f>分析係数表!G35</f>
        <v>0.3138388625592417</v>
      </c>
      <c r="K32" s="78">
        <f t="shared" si="2"/>
        <v>6.5869579319511068E-2</v>
      </c>
      <c r="L32" s="79"/>
      <c r="M32" s="80"/>
      <c r="N32" s="81">
        <f>分析係数表!H35</f>
        <v>5.4188315592617317E-2</v>
      </c>
      <c r="O32" s="82">
        <f t="shared" si="3"/>
        <v>0.49080200441752342</v>
      </c>
      <c r="P32" s="76">
        <f>分析係数表!C35</f>
        <v>0.39629748357108507</v>
      </c>
      <c r="Q32" s="82">
        <f t="shared" si="4"/>
        <v>0.19450359928230912</v>
      </c>
      <c r="R32" s="83">
        <v>0.25705384806026393</v>
      </c>
      <c r="S32" s="84">
        <f t="shared" si="5"/>
        <v>0.46693728563828923</v>
      </c>
      <c r="T32" s="85">
        <f>分析係数表!F35</f>
        <v>0.64417061611374404</v>
      </c>
      <c r="U32" s="86">
        <f t="shared" si="6"/>
        <v>0.30078727897609608</v>
      </c>
      <c r="V32" s="87">
        <f>分析係数表!D35</f>
        <v>5.7914691943127962E-2</v>
      </c>
      <c r="W32" s="167">
        <f t="shared" si="7"/>
        <v>0</v>
      </c>
      <c r="X32" s="76">
        <f>分析係数表!E35</f>
        <v>5.251184834123223E-2</v>
      </c>
      <c r="Y32" s="166">
        <f t="shared" si="8"/>
        <v>0</v>
      </c>
    </row>
    <row r="33" spans="1:25" x14ac:dyDescent="0.2">
      <c r="A33" s="6" t="s">
        <v>21</v>
      </c>
      <c r="B33" s="5" t="s">
        <v>38</v>
      </c>
      <c r="C33" s="90"/>
      <c r="D33" s="76">
        <f>投入係数表!C33</f>
        <v>4.0322580645161289E-3</v>
      </c>
      <c r="E33" s="77">
        <f t="shared" si="9"/>
        <v>0.40322580645161288</v>
      </c>
      <c r="F33" s="76">
        <f>分析係数表!C36</f>
        <v>0.84710123832769779</v>
      </c>
      <c r="G33" s="77">
        <f t="shared" si="0"/>
        <v>0.34157307997084585</v>
      </c>
      <c r="H33" s="77">
        <v>0.40954840392463532</v>
      </c>
      <c r="I33" s="77">
        <f t="shared" si="1"/>
        <v>0.40954840392463532</v>
      </c>
      <c r="J33" s="76">
        <f>分析係数表!G36</f>
        <v>4.8807645912591631E-2</v>
      </c>
      <c r="K33" s="78">
        <f t="shared" si="2"/>
        <v>1.9989093482820654E-2</v>
      </c>
      <c r="L33" s="79"/>
      <c r="M33" s="80"/>
      <c r="N33" s="81">
        <f>分析係数表!H36</f>
        <v>0.16462168113153564</v>
      </c>
      <c r="O33" s="82">
        <f t="shared" si="3"/>
        <v>1.4910345558138722</v>
      </c>
      <c r="P33" s="76">
        <f>分析係数表!C36</f>
        <v>0.84710123832769779</v>
      </c>
      <c r="Q33" s="82">
        <f t="shared" si="4"/>
        <v>1.2630572186193201</v>
      </c>
      <c r="R33" s="83">
        <v>1.3111310203163895</v>
      </c>
      <c r="S33" s="84">
        <f t="shared" si="5"/>
        <v>1.7206794242410248</v>
      </c>
      <c r="T33" s="85">
        <f>分析係数表!F36</f>
        <v>0.84954068850329401</v>
      </c>
      <c r="U33" s="86">
        <f t="shared" si="6"/>
        <v>1.4617871827631717</v>
      </c>
      <c r="V33" s="87">
        <f>分析係数表!D36</f>
        <v>1.1366799665955276E-2</v>
      </c>
      <c r="W33" s="167">
        <f t="shared" si="7"/>
        <v>0</v>
      </c>
      <c r="X33" s="76">
        <f>分析係数表!E36</f>
        <v>4.8482880207850049E-3</v>
      </c>
      <c r="Y33" s="166">
        <f t="shared" si="8"/>
        <v>0</v>
      </c>
    </row>
    <row r="34" spans="1:25" x14ac:dyDescent="0.2">
      <c r="A34" s="6" t="s">
        <v>22</v>
      </c>
      <c r="B34" s="5" t="s">
        <v>378</v>
      </c>
      <c r="C34" s="90"/>
      <c r="D34" s="76">
        <f>投入係数表!C34</f>
        <v>2.8225806451612902E-2</v>
      </c>
      <c r="E34" s="77">
        <f t="shared" si="9"/>
        <v>2.82258064516129</v>
      </c>
      <c r="F34" s="76">
        <f>分析係数表!C37</f>
        <v>0.28253997483350213</v>
      </c>
      <c r="G34" s="77">
        <f t="shared" si="0"/>
        <v>0.79749186444940112</v>
      </c>
      <c r="H34" s="77">
        <v>0.86320533911835551</v>
      </c>
      <c r="I34" s="77">
        <f t="shared" si="1"/>
        <v>0.86320533911835551</v>
      </c>
      <c r="J34" s="76">
        <f>分析係数表!G37</f>
        <v>0.45113451763349577</v>
      </c>
      <c r="K34" s="78">
        <f t="shared" si="2"/>
        <v>0.38942172428181743</v>
      </c>
      <c r="L34" s="79"/>
      <c r="M34" s="80"/>
      <c r="N34" s="81">
        <f>分析係数表!H37</f>
        <v>4.3875617331304247E-2</v>
      </c>
      <c r="O34" s="82">
        <f t="shared" si="3"/>
        <v>0.39739638879260913</v>
      </c>
      <c r="P34" s="76">
        <f>分析係数表!C37</f>
        <v>0.28253997483350213</v>
      </c>
      <c r="Q34" s="82">
        <f t="shared" si="4"/>
        <v>0.11228036568838841</v>
      </c>
      <c r="R34" s="83">
        <v>0.13794327317037358</v>
      </c>
      <c r="S34" s="84">
        <f t="shared" si="5"/>
        <v>1.0011486122887292</v>
      </c>
      <c r="T34" s="85">
        <f>分析係数表!F37</f>
        <v>0.69774144526541948</v>
      </c>
      <c r="U34" s="86">
        <f t="shared" si="6"/>
        <v>0.69854287966380701</v>
      </c>
      <c r="V34" s="87">
        <f>分析係数表!D37</f>
        <v>9.4272389037363097E-2</v>
      </c>
      <c r="W34" s="167">
        <f t="shared" si="7"/>
        <v>0</v>
      </c>
      <c r="X34" s="76">
        <f>分析係数表!E37</f>
        <v>8.6411989729078237E-2</v>
      </c>
      <c r="Y34" s="166">
        <f t="shared" si="8"/>
        <v>0</v>
      </c>
    </row>
    <row r="35" spans="1:25" x14ac:dyDescent="0.2">
      <c r="A35" s="6" t="s">
        <v>23</v>
      </c>
      <c r="B35" s="5" t="s">
        <v>194</v>
      </c>
      <c r="C35" s="90"/>
      <c r="D35" s="76">
        <f>投入係数表!C35</f>
        <v>4.0322580645161289E-3</v>
      </c>
      <c r="E35" s="77">
        <f t="shared" si="9"/>
        <v>0.40322580645161288</v>
      </c>
      <c r="F35" s="76">
        <f>分析係数表!C38</f>
        <v>4.1342922192909581E-2</v>
      </c>
      <c r="G35" s="77">
        <f t="shared" si="0"/>
        <v>1.6670533142302251E-2</v>
      </c>
      <c r="H35" s="77">
        <v>2.2889442905365931E-2</v>
      </c>
      <c r="I35" s="77">
        <f t="shared" si="1"/>
        <v>2.2889442905365931E-2</v>
      </c>
      <c r="J35" s="76">
        <f>分析係数表!G38</f>
        <v>0.30500268961807425</v>
      </c>
      <c r="K35" s="78">
        <f t="shared" si="2"/>
        <v>6.9813416499959566E-3</v>
      </c>
      <c r="L35" s="79"/>
      <c r="M35" s="80"/>
      <c r="N35" s="81">
        <f>分析係数表!H38</f>
        <v>3.9185765407884425E-2</v>
      </c>
      <c r="O35" s="82">
        <f t="shared" si="3"/>
        <v>0.35491880484738264</v>
      </c>
      <c r="P35" s="76">
        <f>分析係数表!C38</f>
        <v>4.1342922192909581E-2</v>
      </c>
      <c r="Q35" s="82">
        <f t="shared" si="4"/>
        <v>1.46733805336058E-2</v>
      </c>
      <c r="R35" s="83">
        <v>1.7778682229382604E-2</v>
      </c>
      <c r="S35" s="84">
        <f t="shared" si="5"/>
        <v>4.0668125134748531E-2</v>
      </c>
      <c r="T35" s="85">
        <f>分析係数表!F38</f>
        <v>0.49596557288864979</v>
      </c>
      <c r="U35" s="86">
        <f t="shared" si="6"/>
        <v>2.0169989980762852E-2</v>
      </c>
      <c r="V35" s="87">
        <f>分析係数表!D38</f>
        <v>0.31629908552985475</v>
      </c>
      <c r="W35" s="167">
        <f t="shared" si="7"/>
        <v>0</v>
      </c>
      <c r="X35" s="76">
        <f>分析係数表!E38</f>
        <v>0.37385691231845081</v>
      </c>
      <c r="Y35" s="166">
        <f t="shared" si="8"/>
        <v>0</v>
      </c>
    </row>
    <row r="36" spans="1:25" x14ac:dyDescent="0.2">
      <c r="A36" s="6" t="s">
        <v>24</v>
      </c>
      <c r="B36" s="5" t="s">
        <v>39</v>
      </c>
      <c r="C36" s="90"/>
      <c r="D36" s="76">
        <f>投入係数表!C36</f>
        <v>0</v>
      </c>
      <c r="E36" s="77">
        <f t="shared" si="9"/>
        <v>0</v>
      </c>
      <c r="F36" s="76">
        <f>分析係数表!C39</f>
        <v>1</v>
      </c>
      <c r="G36" s="77">
        <f t="shared" si="0"/>
        <v>0</v>
      </c>
      <c r="H36" s="77">
        <v>1.6996341745260442E-2</v>
      </c>
      <c r="I36" s="77">
        <f t="shared" si="1"/>
        <v>1.6996341745260442E-2</v>
      </c>
      <c r="J36" s="76">
        <f>分析係数表!G39</f>
        <v>0.35079793048167313</v>
      </c>
      <c r="K36" s="78">
        <f t="shared" si="2"/>
        <v>5.9622815099966316E-3</v>
      </c>
      <c r="L36" s="79"/>
      <c r="M36" s="80"/>
      <c r="N36" s="81">
        <f>分析係数表!H39</f>
        <v>3.4624459381569837E-3</v>
      </c>
      <c r="O36" s="82">
        <f t="shared" si="3"/>
        <v>3.1360550481223756E-2</v>
      </c>
      <c r="P36" s="76">
        <f>分析係数表!C39</f>
        <v>1</v>
      </c>
      <c r="Q36" s="82">
        <f t="shared" si="4"/>
        <v>3.1360550481223756E-2</v>
      </c>
      <c r="R36" s="83">
        <v>3.8878299474423325E-2</v>
      </c>
      <c r="S36" s="84">
        <f t="shared" si="5"/>
        <v>5.5874641219683767E-2</v>
      </c>
      <c r="T36" s="85">
        <f>分析係数表!F39</f>
        <v>0.70145012023609998</v>
      </c>
      <c r="U36" s="86">
        <f t="shared" si="6"/>
        <v>3.9193273801696127E-2</v>
      </c>
      <c r="V36" s="87">
        <f>分析係数表!D39</f>
        <v>6.2887123806747797E-2</v>
      </c>
      <c r="W36" s="167">
        <f t="shared" si="7"/>
        <v>0</v>
      </c>
      <c r="X36" s="76">
        <f>分析係数表!E39</f>
        <v>7.4837863440938568E-2</v>
      </c>
      <c r="Y36" s="166">
        <f t="shared" si="8"/>
        <v>0</v>
      </c>
    </row>
    <row r="37" spans="1:25" x14ac:dyDescent="0.2">
      <c r="A37" s="6" t="s">
        <v>25</v>
      </c>
      <c r="B37" s="5" t="s">
        <v>40</v>
      </c>
      <c r="C37" s="90"/>
      <c r="D37" s="76">
        <f>投入係数表!C37</f>
        <v>0</v>
      </c>
      <c r="E37" s="77">
        <f t="shared" si="9"/>
        <v>0</v>
      </c>
      <c r="F37" s="76">
        <f>分析係数表!C40</f>
        <v>0.65368852459016391</v>
      </c>
      <c r="G37" s="77">
        <f t="shared" si="0"/>
        <v>0</v>
      </c>
      <c r="H37" s="77">
        <v>7.5226043650479697E-4</v>
      </c>
      <c r="I37" s="77">
        <f t="shared" si="1"/>
        <v>7.5226043650479697E-4</v>
      </c>
      <c r="J37" s="76">
        <f>分析係数表!G40</f>
        <v>0.54296393832561696</v>
      </c>
      <c r="K37" s="78">
        <f t="shared" si="2"/>
        <v>4.0845028925119226E-4</v>
      </c>
      <c r="L37" s="79"/>
      <c r="M37" s="80"/>
      <c r="N37" s="81">
        <f>分析係数表!H40</f>
        <v>2.8732081323939809E-2</v>
      </c>
      <c r="O37" s="82">
        <f t="shared" si="3"/>
        <v>0.26023623267592744</v>
      </c>
      <c r="P37" s="76">
        <f>分析係数表!C40</f>
        <v>0.65368852459016391</v>
      </c>
      <c r="Q37" s="82">
        <f t="shared" si="4"/>
        <v>0.1701134389828296</v>
      </c>
      <c r="R37" s="83">
        <v>0.17038992708081449</v>
      </c>
      <c r="S37" s="84">
        <f t="shared" si="5"/>
        <v>0.1711421875173193</v>
      </c>
      <c r="T37" s="85">
        <f>分析係数表!F40</f>
        <v>0.73971031729176395</v>
      </c>
      <c r="U37" s="86">
        <f t="shared" si="6"/>
        <v>0.12659564183044283</v>
      </c>
      <c r="V37" s="87">
        <f>分析係数表!D40</f>
        <v>6.6728964023276563E-2</v>
      </c>
      <c r="W37" s="167">
        <f t="shared" si="7"/>
        <v>0</v>
      </c>
      <c r="X37" s="76">
        <f>分析係数表!E40</f>
        <v>4.1795862889181495E-2</v>
      </c>
      <c r="Y37" s="166">
        <f t="shared" si="8"/>
        <v>0</v>
      </c>
    </row>
    <row r="38" spans="1:25" x14ac:dyDescent="0.2">
      <c r="A38" s="6" t="s">
        <v>26</v>
      </c>
      <c r="B38" s="5" t="s">
        <v>277</v>
      </c>
      <c r="C38" s="90"/>
      <c r="D38" s="76">
        <f>投入係数表!C38</f>
        <v>0</v>
      </c>
      <c r="E38" s="77">
        <f t="shared" si="9"/>
        <v>0</v>
      </c>
      <c r="F38" s="76">
        <f>分析係数表!C41</f>
        <v>0.74623649477748177</v>
      </c>
      <c r="G38" s="77">
        <f t="shared" si="0"/>
        <v>0</v>
      </c>
      <c r="H38" s="77">
        <v>5.4608504139929358E-4</v>
      </c>
      <c r="I38" s="77">
        <f t="shared" si="1"/>
        <v>5.4608504139929358E-4</v>
      </c>
      <c r="J38" s="76">
        <f>分析係数表!G41</f>
        <v>0.4504064389540704</v>
      </c>
      <c r="K38" s="78">
        <f t="shared" si="2"/>
        <v>2.4596021886274193E-4</v>
      </c>
      <c r="L38" s="79"/>
      <c r="M38" s="80"/>
      <c r="N38" s="81">
        <f>分析係数表!H41</f>
        <v>4.8308377460513606E-2</v>
      </c>
      <c r="O38" s="82">
        <f t="shared" si="3"/>
        <v>0.4375454049176728</v>
      </c>
      <c r="P38" s="76">
        <f>分析係数表!C41</f>
        <v>0.74623649477748177</v>
      </c>
      <c r="Q38" s="82">
        <f t="shared" si="4"/>
        <v>0.3265123492717581</v>
      </c>
      <c r="R38" s="83">
        <v>0.33181009471160666</v>
      </c>
      <c r="S38" s="84">
        <f t="shared" si="5"/>
        <v>0.33235617975300596</v>
      </c>
      <c r="T38" s="85">
        <f>分析係数表!F41</f>
        <v>0.55435870740399629</v>
      </c>
      <c r="U38" s="86">
        <f t="shared" si="6"/>
        <v>0.18424454220560663</v>
      </c>
      <c r="V38" s="87">
        <f>分析係数表!D41</f>
        <v>0.15112321307011573</v>
      </c>
      <c r="W38" s="167">
        <f t="shared" si="7"/>
        <v>0</v>
      </c>
      <c r="X38" s="76">
        <f>分析係数表!E41</f>
        <v>0.14359508268930446</v>
      </c>
      <c r="Y38" s="166">
        <f t="shared" si="8"/>
        <v>0</v>
      </c>
    </row>
    <row r="39" spans="1:25" x14ac:dyDescent="0.2">
      <c r="A39" s="6" t="s">
        <v>51</v>
      </c>
      <c r="B39" s="5" t="s">
        <v>368</v>
      </c>
      <c r="C39" s="90"/>
      <c r="D39" s="76">
        <f>投入係数表!C39</f>
        <v>0</v>
      </c>
      <c r="E39" s="77">
        <f>$C$5*D39</f>
        <v>0</v>
      </c>
      <c r="F39" s="76">
        <f>分析係数表!C42</f>
        <v>0.40538573508005826</v>
      </c>
      <c r="G39" s="77">
        <f>E39*F39</f>
        <v>0</v>
      </c>
      <c r="H39" s="77">
        <v>3.2649894791056205E-3</v>
      </c>
      <c r="I39" s="77">
        <f>C39+H39</f>
        <v>3.2649894791056205E-3</v>
      </c>
      <c r="J39" s="76">
        <f>分析係数表!G42</f>
        <v>0.48634204275534443</v>
      </c>
      <c r="K39" s="78">
        <f>I39*J39</f>
        <v>1.5879016528429354E-3</v>
      </c>
      <c r="L39" s="79"/>
      <c r="M39" s="80"/>
      <c r="N39" s="81">
        <f>分析係数表!H42</f>
        <v>1.1287159094207556E-2</v>
      </c>
      <c r="O39" s="82">
        <f t="shared" si="3"/>
        <v>0.1022316388142408</v>
      </c>
      <c r="P39" s="76">
        <f>分析係数表!C42</f>
        <v>0.40538573508005826</v>
      </c>
      <c r="Q39" s="82">
        <f>O39*P39</f>
        <v>4.1443248049150019E-2</v>
      </c>
      <c r="R39" s="83">
        <v>4.3393651122803079E-2</v>
      </c>
      <c r="S39" s="84">
        <f>I39+R39</f>
        <v>4.6658640601908698E-2</v>
      </c>
      <c r="T39" s="85">
        <f>分析係数表!F42</f>
        <v>0.55819477434679332</v>
      </c>
      <c r="U39" s="86">
        <f t="shared" si="6"/>
        <v>2.6044609362110553E-2</v>
      </c>
      <c r="V39" s="87">
        <f>分析係数表!D42</f>
        <v>0.21199524940617578</v>
      </c>
      <c r="W39" s="167">
        <f t="shared" si="7"/>
        <v>0</v>
      </c>
      <c r="X39" s="76">
        <f>分析係数表!E42</f>
        <v>0.14608076009501186</v>
      </c>
      <c r="Y39" s="166">
        <f t="shared" si="8"/>
        <v>0</v>
      </c>
    </row>
    <row r="40" spans="1:25" x14ac:dyDescent="0.2">
      <c r="A40" s="6" t="s">
        <v>195</v>
      </c>
      <c r="B40" s="5" t="s">
        <v>41</v>
      </c>
      <c r="C40" s="90"/>
      <c r="D40" s="76">
        <f>投入係数表!C40</f>
        <v>1.6129032258064516E-2</v>
      </c>
      <c r="E40" s="77">
        <f>$C$5*D40</f>
        <v>1.6129032258064515</v>
      </c>
      <c r="F40" s="76">
        <f>分析係数表!C43</f>
        <v>0.69968719053083295</v>
      </c>
      <c r="G40" s="77">
        <f>E40*F40</f>
        <v>1.1285277266626337</v>
      </c>
      <c r="H40" s="77">
        <v>1.5830757939732392</v>
      </c>
      <c r="I40" s="77">
        <f>C40+H40</f>
        <v>1.5830757939732392</v>
      </c>
      <c r="J40" s="76">
        <f>分析係数表!G43</f>
        <v>0.42616397779886694</v>
      </c>
      <c r="K40" s="78">
        <f>I40*J40</f>
        <v>0.67464987751673511</v>
      </c>
      <c r="L40" s="79"/>
      <c r="M40" s="80"/>
      <c r="N40" s="81">
        <f>分析係数表!H43</f>
        <v>3.1178600010781269E-2</v>
      </c>
      <c r="O40" s="82">
        <f t="shared" si="3"/>
        <v>0.28239518451295981</v>
      </c>
      <c r="P40" s="76">
        <f>分析係数表!C43</f>
        <v>0.69968719053083295</v>
      </c>
      <c r="Q40" s="82">
        <f>O40*P40</f>
        <v>0.19758829327130903</v>
      </c>
      <c r="R40" s="83">
        <v>0.40980108260035031</v>
      </c>
      <c r="S40" s="84">
        <f>I40+R40</f>
        <v>1.9928768765735896</v>
      </c>
      <c r="T40" s="85">
        <f>分析係数表!F43</f>
        <v>0.68219595663301991</v>
      </c>
      <c r="U40" s="86">
        <f t="shared" si="6"/>
        <v>1.3595325472659447</v>
      </c>
      <c r="V40" s="87">
        <f>分析係数表!D43</f>
        <v>0.16164840537198402</v>
      </c>
      <c r="W40" s="167">
        <f t="shared" si="7"/>
        <v>0</v>
      </c>
      <c r="X40" s="76">
        <f>分析係数表!E43</f>
        <v>0.1317976591033273</v>
      </c>
      <c r="Y40" s="166">
        <f t="shared" si="8"/>
        <v>0</v>
      </c>
    </row>
    <row r="41" spans="1:25" x14ac:dyDescent="0.2">
      <c r="A41" s="6" t="s">
        <v>341</v>
      </c>
      <c r="B41" s="5" t="s">
        <v>346</v>
      </c>
      <c r="C41" s="90"/>
      <c r="D41" s="76">
        <f>投入係数表!C41</f>
        <v>0</v>
      </c>
      <c r="E41" s="77">
        <f>$C$5*D41</f>
        <v>0</v>
      </c>
      <c r="F41" s="76">
        <f>分析係数表!C44</f>
        <v>0.39267545462210851</v>
      </c>
      <c r="G41" s="77">
        <f>E41*F41</f>
        <v>0</v>
      </c>
      <c r="H41" s="77">
        <v>1.7413443946796366E-3</v>
      </c>
      <c r="I41" s="77">
        <f>C41+H41</f>
        <v>1.7413443946796366E-3</v>
      </c>
      <c r="J41" s="76">
        <f>分析係数表!G44</f>
        <v>0.27061110819189743</v>
      </c>
      <c r="K41" s="78">
        <f>I41*J41</f>
        <v>4.7122713638800528E-4</v>
      </c>
      <c r="L41" s="79"/>
      <c r="M41" s="80"/>
      <c r="N41" s="81">
        <f>分析係数表!H44</f>
        <v>0.10303160985076236</v>
      </c>
      <c r="O41" s="82">
        <f t="shared" si="3"/>
        <v>0.9331923327029541</v>
      </c>
      <c r="P41" s="76">
        <f>分析係数表!C44</f>
        <v>0.39267545462210851</v>
      </c>
      <c r="Q41" s="82">
        <f>O41*P41</f>
        <v>0.36644172349399845</v>
      </c>
      <c r="R41" s="83">
        <v>0.37121468814865005</v>
      </c>
      <c r="S41" s="84">
        <f>I41+R41</f>
        <v>0.37295603254332971</v>
      </c>
      <c r="T41" s="85">
        <f>分析係数表!F44</f>
        <v>0.47233461194892545</v>
      </c>
      <c r="U41" s="86">
        <f t="shared" si="6"/>
        <v>0.17616004290536444</v>
      </c>
      <c r="V41" s="87">
        <f>分析係数表!D44</f>
        <v>0.22804897272870581</v>
      </c>
      <c r="W41" s="167">
        <f t="shared" si="7"/>
        <v>0</v>
      </c>
      <c r="X41" s="76">
        <f>分析係数表!E44</f>
        <v>0.15248804581997794</v>
      </c>
      <c r="Y41" s="166">
        <f t="shared" si="8"/>
        <v>0</v>
      </c>
    </row>
    <row r="42" spans="1:25" x14ac:dyDescent="0.2">
      <c r="A42" s="6" t="s">
        <v>342</v>
      </c>
      <c r="B42" s="5" t="s">
        <v>279</v>
      </c>
      <c r="C42" s="90"/>
      <c r="D42" s="76">
        <f>投入係数表!C42</f>
        <v>0</v>
      </c>
      <c r="E42" s="77">
        <f>$C$5*D42</f>
        <v>0</v>
      </c>
      <c r="F42" s="76">
        <f>分析係数表!C45</f>
        <v>1</v>
      </c>
      <c r="G42" s="77">
        <f>E42*F42</f>
        <v>0</v>
      </c>
      <c r="H42" s="77">
        <v>1.9019851678298984E-2</v>
      </c>
      <c r="I42" s="77">
        <f>C42+H42</f>
        <v>1.9019851678298984E-2</v>
      </c>
      <c r="J42" s="76">
        <f>分析係数表!G45</f>
        <v>0</v>
      </c>
      <c r="K42" s="78">
        <f>I42*J42</f>
        <v>0</v>
      </c>
      <c r="L42" s="79"/>
      <c r="M42" s="80"/>
      <c r="N42" s="81">
        <f>分析係数表!H45</f>
        <v>0</v>
      </c>
      <c r="O42" s="82">
        <f t="shared" si="3"/>
        <v>0</v>
      </c>
      <c r="P42" s="76">
        <f>分析係数表!C45</f>
        <v>1</v>
      </c>
      <c r="Q42" s="82">
        <f>O42*P42</f>
        <v>0</v>
      </c>
      <c r="R42" s="83">
        <v>9.4606080872289364E-3</v>
      </c>
      <c r="S42" s="84">
        <f>I42+R42</f>
        <v>2.8480459765527918E-2</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4.0322580645161289E-3</v>
      </c>
      <c r="E43" s="77">
        <f>$C$5*D43</f>
        <v>0.40322580645161288</v>
      </c>
      <c r="F43" s="76">
        <f>分析係数表!C46</f>
        <v>0.19269273551809707</v>
      </c>
      <c r="G43" s="77">
        <f>E43*F43</f>
        <v>7.7698683676652044E-2</v>
      </c>
      <c r="H43" s="77">
        <v>8.9627904951057977E-2</v>
      </c>
      <c r="I43" s="77">
        <f>C43+H43</f>
        <v>8.9627904951057977E-2</v>
      </c>
      <c r="J43" s="76">
        <f>分析係数表!G46</f>
        <v>9.3043863535666807E-3</v>
      </c>
      <c r="K43" s="78">
        <f>I43*J43</f>
        <v>8.3393265572539533E-4</v>
      </c>
      <c r="L43" s="79"/>
      <c r="M43" s="80"/>
      <c r="N43" s="81">
        <f>分析係数表!H46</f>
        <v>2.0061453232099985E-2</v>
      </c>
      <c r="O43" s="82">
        <f t="shared" si="3"/>
        <v>0.18170340506366534</v>
      </c>
      <c r="P43" s="76">
        <f>分析係数表!C46</f>
        <v>0.19269273551809707</v>
      </c>
      <c r="Q43" s="82">
        <f>O43*P43</f>
        <v>3.5012926174670521E-2</v>
      </c>
      <c r="R43" s="83">
        <v>3.9643830555260336E-2</v>
      </c>
      <c r="S43" s="84">
        <f>I43+R43</f>
        <v>0.12927173550631832</v>
      </c>
      <c r="T43" s="85">
        <f>分析係数表!F46</f>
        <v>0.3136907399202481</v>
      </c>
      <c r="U43" s="86">
        <f t="shared" si="6"/>
        <v>4.0551346361751603E-2</v>
      </c>
      <c r="V43" s="87">
        <f>分析係数表!D46</f>
        <v>3.544528134692069E-3</v>
      </c>
      <c r="W43" s="167">
        <f t="shared" si="7"/>
        <v>0</v>
      </c>
      <c r="X43" s="76">
        <f>分析係数表!E46</f>
        <v>9.3043863535666807E-3</v>
      </c>
      <c r="Y43" s="166">
        <f t="shared" si="8"/>
        <v>0</v>
      </c>
    </row>
    <row r="44" spans="1:25" x14ac:dyDescent="0.2">
      <c r="A44" s="192">
        <v>40</v>
      </c>
      <c r="B44" s="14" t="s">
        <v>151</v>
      </c>
      <c r="C44" s="197">
        <f>SUM(C5:C43)</f>
        <v>100</v>
      </c>
      <c r="D44" s="92">
        <f>投入係数表!C44</f>
        <v>0.53629032258064513</v>
      </c>
      <c r="E44" s="91">
        <f>SUM(E5:E43)</f>
        <v>53.629032258064527</v>
      </c>
      <c r="F44" s="92">
        <f>分析係数表!C47</f>
        <v>0.36342947545192861</v>
      </c>
      <c r="G44" s="91">
        <f>SUM(G5:G43)</f>
        <v>7.4543828368993941</v>
      </c>
      <c r="H44" s="91">
        <f>SUM(H5:H43)</f>
        <v>8.6859409296455397</v>
      </c>
      <c r="I44" s="91">
        <f>SUM(I5:I43)</f>
        <v>108.68594092964553</v>
      </c>
      <c r="J44" s="92">
        <f>分析係数表!G47</f>
        <v>0.22147530218644357</v>
      </c>
      <c r="K44" s="93">
        <f>SUM(K5:K43)</f>
        <v>14.437842899008139</v>
      </c>
      <c r="L44" s="94">
        <f>最終需要_まとめ!$L$33</f>
        <v>0.62733333333333341</v>
      </c>
      <c r="M44" s="91">
        <f>K44*L44</f>
        <v>9.0573401119777728</v>
      </c>
      <c r="N44" s="95">
        <f>分析係数表!H47</f>
        <v>1</v>
      </c>
      <c r="O44" s="96">
        <f>SUM(O5:O43)</f>
        <v>9.0573401119777728</v>
      </c>
      <c r="P44" s="92">
        <f>分析係数表!C47</f>
        <v>0.36342947545192861</v>
      </c>
      <c r="Q44" s="96">
        <f>SUM(Q5:Q43)</f>
        <v>4.1557518885224329</v>
      </c>
      <c r="R44" s="91">
        <f>SUM(R5:R43)</f>
        <v>4.8243240522229742</v>
      </c>
      <c r="S44" s="97">
        <f>SUM(S5:S43)</f>
        <v>113.51026498186852</v>
      </c>
      <c r="T44" s="98">
        <f>分析係数表!F47</f>
        <v>0.45852567064717759</v>
      </c>
      <c r="U44" s="99">
        <f>SUM(U5:U43)</f>
        <v>53.539907589036041</v>
      </c>
      <c r="V44" s="100">
        <f>分析係数表!D47</f>
        <v>5.1302381010287716E-2</v>
      </c>
      <c r="W44" s="164">
        <f>SUM(W5:W43)</f>
        <v>87</v>
      </c>
      <c r="X44" s="92">
        <f>分析係数表!E47</f>
        <v>4.4653063209864535E-2</v>
      </c>
      <c r="Y44" s="165">
        <f>SUM(Y5:Y43)</f>
        <v>60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266</v>
      </c>
      <c r="S2" s="3" t="s">
        <v>153</v>
      </c>
      <c r="U2" s="64" t="s">
        <v>210</v>
      </c>
      <c r="W2" s="3" t="s">
        <v>130</v>
      </c>
      <c r="Y2" s="3" t="s">
        <v>154</v>
      </c>
    </row>
    <row r="3" spans="1:25" ht="44" x14ac:dyDescent="0.2">
      <c r="B3" s="65"/>
      <c r="C3" s="66" t="s">
        <v>228</v>
      </c>
      <c r="D3" s="66" t="s">
        <v>308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1.2703197330175442E-2</v>
      </c>
      <c r="G5" s="77">
        <f t="shared" ref="G5:G38" si="1">E5*F5</f>
        <v>0</v>
      </c>
      <c r="H5" s="77">
        <f t="array" ref="H5:H43">MMULT(逆行列係数!C5:AO43,'2'!G5:G43)</f>
        <v>0</v>
      </c>
      <c r="I5" s="77">
        <f t="shared" ref="I5:I38" si="2">C5+H5</f>
        <v>0</v>
      </c>
      <c r="J5" s="76">
        <f>分析係数表!G8</f>
        <v>0.12096774193548387</v>
      </c>
      <c r="K5" s="78">
        <f t="shared" ref="K5:K38" si="3">I5*J5</f>
        <v>0</v>
      </c>
      <c r="L5" s="79" t="s">
        <v>182</v>
      </c>
      <c r="M5" s="80" t="s">
        <v>182</v>
      </c>
      <c r="N5" s="81">
        <f>分析係数表!H8</f>
        <v>1.0105366169207868E-2</v>
      </c>
      <c r="O5" s="82">
        <f t="shared" ref="O5:O43" si="4">$M$44*N5</f>
        <v>0.1994623255815467</v>
      </c>
      <c r="P5" s="76">
        <f>分析係数表!C8</f>
        <v>1.2703197330175442E-2</v>
      </c>
      <c r="Q5" s="82">
        <f t="shared" ref="Q5:Q38" si="5">O5*P5</f>
        <v>2.5338092817980889E-3</v>
      </c>
      <c r="R5" s="83">
        <f t="array" ref="R5:R43">MMULT(逆行列係数!C5:AO43,'2'!Q5:Q43)</f>
        <v>3.2295642431258236E-3</v>
      </c>
      <c r="S5" s="84">
        <f t="shared" ref="S5:S38" si="6">I5+R5</f>
        <v>3.2295642431258236E-3</v>
      </c>
      <c r="T5" s="85">
        <f>分析係数表!F8</f>
        <v>0.45967741935483869</v>
      </c>
      <c r="U5" s="86">
        <f t="shared" ref="U5:U43" si="7">S5*T5</f>
        <v>1.4845577569207414E-3</v>
      </c>
      <c r="V5" s="87">
        <f>分析係数表!D8</f>
        <v>0.86693548387096775</v>
      </c>
      <c r="W5" s="167">
        <f t="shared" ref="W5:W43" si="8">ROUND(S5*V5,0)</f>
        <v>0</v>
      </c>
      <c r="X5" s="76">
        <f>分析係数表!E8</f>
        <v>0.59677419354838712</v>
      </c>
      <c r="Y5" s="166">
        <f t="shared" ref="Y5:Y43" si="9">ROUND(S5*X5,0)</f>
        <v>0</v>
      </c>
    </row>
    <row r="6" spans="1:25" x14ac:dyDescent="0.2">
      <c r="A6" s="6" t="s">
        <v>220</v>
      </c>
      <c r="B6" s="5" t="s">
        <v>266</v>
      </c>
      <c r="C6" s="75">
        <f>最終需要_まとめ!$C$7</f>
        <v>100</v>
      </c>
      <c r="D6" s="76">
        <f>投入係数表!D6</f>
        <v>0.1875</v>
      </c>
      <c r="E6" s="77">
        <f t="shared" si="0"/>
        <v>18.75</v>
      </c>
      <c r="F6" s="76">
        <f>分析係数表!C9</f>
        <v>3.6231884057971064E-2</v>
      </c>
      <c r="G6" s="77">
        <f t="shared" si="1"/>
        <v>0.67934782608695743</v>
      </c>
      <c r="H6" s="77">
        <v>0.68399452804377658</v>
      </c>
      <c r="I6" s="77">
        <f t="shared" si="2"/>
        <v>100.68399452804378</v>
      </c>
      <c r="J6" s="76">
        <f>分析係数表!G9</f>
        <v>0.3125</v>
      </c>
      <c r="K6" s="78">
        <f t="shared" si="3"/>
        <v>31.463748290013683</v>
      </c>
      <c r="L6" s="79"/>
      <c r="M6" s="80"/>
      <c r="N6" s="81">
        <f>分析係数表!H9</f>
        <v>5.3491679763143819E-4</v>
      </c>
      <c r="O6" s="82">
        <f t="shared" si="4"/>
        <v>1.0558325810430662E-2</v>
      </c>
      <c r="P6" s="76">
        <f>分析係数表!C9</f>
        <v>3.6231884057971064E-2</v>
      </c>
      <c r="Q6" s="82">
        <f t="shared" si="5"/>
        <v>3.8254803660980712E-4</v>
      </c>
      <c r="R6" s="83">
        <v>4.3908643909897326E-4</v>
      </c>
      <c r="S6" s="84">
        <f t="shared" si="6"/>
        <v>100.68443361448288</v>
      </c>
      <c r="T6" s="85">
        <f>分析係数表!F9</f>
        <v>0.8125</v>
      </c>
      <c r="U6" s="86">
        <f t="shared" si="7"/>
        <v>81.806102311767347</v>
      </c>
      <c r="V6" s="87">
        <f>分析係数表!D9</f>
        <v>0</v>
      </c>
      <c r="W6" s="167">
        <f t="shared" si="8"/>
        <v>0</v>
      </c>
      <c r="X6" s="76">
        <f>分析係数表!E9</f>
        <v>0</v>
      </c>
      <c r="Y6" s="166">
        <f t="shared" si="9"/>
        <v>0</v>
      </c>
    </row>
    <row r="7" spans="1:25" x14ac:dyDescent="0.2">
      <c r="A7" s="6" t="s">
        <v>221</v>
      </c>
      <c r="B7" s="5" t="s">
        <v>267</v>
      </c>
      <c r="C7" s="90"/>
      <c r="D7" s="76">
        <f>投入係数表!D7</f>
        <v>0</v>
      </c>
      <c r="E7" s="77">
        <f t="shared" si="0"/>
        <v>0</v>
      </c>
      <c r="F7" s="76">
        <f>分析係数表!C10</f>
        <v>0.26183431952662717</v>
      </c>
      <c r="G7" s="77">
        <f t="shared" si="1"/>
        <v>0</v>
      </c>
      <c r="H7" s="77">
        <v>0</v>
      </c>
      <c r="I7" s="77">
        <f t="shared" si="2"/>
        <v>0</v>
      </c>
      <c r="J7" s="76">
        <f>分析係数表!G10</f>
        <v>0.17889908256880735</v>
      </c>
      <c r="K7" s="78">
        <f t="shared" si="3"/>
        <v>0</v>
      </c>
      <c r="L7" s="79"/>
      <c r="M7" s="80"/>
      <c r="N7" s="81">
        <f>分析係数表!H10</f>
        <v>1.0159272513155222E-3</v>
      </c>
      <c r="O7" s="82">
        <f t="shared" si="4"/>
        <v>2.0052634291128003E-2</v>
      </c>
      <c r="P7" s="76">
        <f>分析係数表!C10</f>
        <v>0.26183431952662717</v>
      </c>
      <c r="Q7" s="82">
        <f t="shared" si="5"/>
        <v>5.2504678543338103E-3</v>
      </c>
      <c r="R7" s="83">
        <v>7.8743106122974148E-3</v>
      </c>
      <c r="S7" s="84">
        <f t="shared" si="6"/>
        <v>7.8743106122974148E-3</v>
      </c>
      <c r="T7" s="85">
        <f>分析係数表!F10</f>
        <v>0.51834862385321101</v>
      </c>
      <c r="U7" s="86">
        <f t="shared" si="7"/>
        <v>4.0816380696771003E-3</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投入係数表!D8</f>
        <v>0</v>
      </c>
      <c r="E8" s="77">
        <f t="shared" si="0"/>
        <v>0</v>
      </c>
      <c r="F8" s="76">
        <f>分析係数表!C11</f>
        <v>1.7921757268741234E-2</v>
      </c>
      <c r="G8" s="77">
        <f t="shared" si="1"/>
        <v>0</v>
      </c>
      <c r="H8" s="77">
        <v>0</v>
      </c>
      <c r="I8" s="77">
        <f t="shared" si="2"/>
        <v>0</v>
      </c>
      <c r="J8" s="76">
        <f>分析係数表!G11</f>
        <v>0.34197730956239869</v>
      </c>
      <c r="K8" s="78">
        <f t="shared" si="3"/>
        <v>0</v>
      </c>
      <c r="L8" s="79"/>
      <c r="M8" s="80"/>
      <c r="N8" s="81">
        <f>分析係数表!H11</f>
        <v>-1.6586567368416687E-5</v>
      </c>
      <c r="O8" s="82">
        <f t="shared" si="4"/>
        <v>-3.2738994761025305E-4</v>
      </c>
      <c r="P8" s="76">
        <f>分析係数表!C11</f>
        <v>1.7921757268741234E-2</v>
      </c>
      <c r="Q8" s="82">
        <f t="shared" si="5"/>
        <v>-5.8674031732968642E-6</v>
      </c>
      <c r="R8" s="83">
        <v>1.3810165568511303E-2</v>
      </c>
      <c r="S8" s="84">
        <f t="shared" si="6"/>
        <v>1.3810165568511303E-2</v>
      </c>
      <c r="T8" s="85">
        <f>分析係数表!F11</f>
        <v>0.56401944894651534</v>
      </c>
      <c r="U8" s="86">
        <f t="shared" si="7"/>
        <v>7.7892019738118852E-3</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投入係数表!D9</f>
        <v>0</v>
      </c>
      <c r="E9" s="77">
        <f t="shared" si="0"/>
        <v>0</v>
      </c>
      <c r="F9" s="76">
        <f>分析係数表!C12</f>
        <v>0.1131360576170346</v>
      </c>
      <c r="G9" s="77">
        <f t="shared" si="1"/>
        <v>0</v>
      </c>
      <c r="H9" s="77">
        <v>0</v>
      </c>
      <c r="I9" s="77">
        <f t="shared" si="2"/>
        <v>0</v>
      </c>
      <c r="J9" s="76">
        <f>分析係数表!G12</f>
        <v>0.13242034500958361</v>
      </c>
      <c r="K9" s="78">
        <f t="shared" si="3"/>
        <v>0</v>
      </c>
      <c r="L9" s="79"/>
      <c r="M9" s="80"/>
      <c r="N9" s="81">
        <f>分析係数表!H12</f>
        <v>8.227352078918887E-2</v>
      </c>
      <c r="O9" s="82">
        <f t="shared" si="4"/>
        <v>1.6239359876337576</v>
      </c>
      <c r="P9" s="76">
        <f>分析係数表!C12</f>
        <v>0.1131360576170346</v>
      </c>
      <c r="Q9" s="82">
        <f t="shared" si="5"/>
        <v>0.18372571546330879</v>
      </c>
      <c r="R9" s="83">
        <v>0.20507178600588</v>
      </c>
      <c r="S9" s="84">
        <f t="shared" si="6"/>
        <v>0.20507178600588</v>
      </c>
      <c r="T9" s="85">
        <f>分析係数表!F12</f>
        <v>0.36784355120975581</v>
      </c>
      <c r="U9" s="86">
        <f t="shared" si="7"/>
        <v>7.5434334017330004E-2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0.25610078651812046</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投入係数表!D11</f>
        <v>0</v>
      </c>
      <c r="E11" s="77">
        <f t="shared" si="0"/>
        <v>0</v>
      </c>
      <c r="F11" s="76">
        <f>分析係数表!C14</f>
        <v>0.20006209251785156</v>
      </c>
      <c r="G11" s="77">
        <f t="shared" si="1"/>
        <v>0</v>
      </c>
      <c r="H11" s="77">
        <v>0</v>
      </c>
      <c r="I11" s="77">
        <f t="shared" si="2"/>
        <v>0</v>
      </c>
      <c r="J11" s="76">
        <f>分析係数表!G14</f>
        <v>0.15826840914802714</v>
      </c>
      <c r="K11" s="78">
        <f t="shared" si="3"/>
        <v>0</v>
      </c>
      <c r="L11" s="79"/>
      <c r="M11" s="80"/>
      <c r="N11" s="81">
        <f>分析係数表!H14</f>
        <v>1.0573936697365637E-3</v>
      </c>
      <c r="O11" s="82">
        <f t="shared" si="4"/>
        <v>2.0871109160153629E-2</v>
      </c>
      <c r="P11" s="76">
        <f>分析係数表!C14</f>
        <v>0.20006209251785156</v>
      </c>
      <c r="Q11" s="82">
        <f t="shared" si="5"/>
        <v>4.1755177717488342E-3</v>
      </c>
      <c r="R11" s="83">
        <v>1.9956611397694699E-2</v>
      </c>
      <c r="S11" s="84">
        <f t="shared" si="6"/>
        <v>1.9956611397694699E-2</v>
      </c>
      <c r="T11" s="85">
        <f>分析係数表!F14</f>
        <v>0.29957275697411412</v>
      </c>
      <c r="U11" s="86">
        <f t="shared" si="7"/>
        <v>5.9784570962684302E-3</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0.14928981611027539</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投入係数表!D13</f>
        <v>0</v>
      </c>
      <c r="E13" s="77">
        <f t="shared" si="0"/>
        <v>0</v>
      </c>
      <c r="F13" s="76">
        <f>分析係数表!C16</f>
        <v>4.6443435489973539E-2</v>
      </c>
      <c r="G13" s="77">
        <f t="shared" si="1"/>
        <v>0</v>
      </c>
      <c r="H13" s="77">
        <v>0</v>
      </c>
      <c r="I13" s="77">
        <f t="shared" si="2"/>
        <v>0</v>
      </c>
      <c r="J13" s="76">
        <f>分析係数表!G16</f>
        <v>3.3687125057683433E-2</v>
      </c>
      <c r="K13" s="78">
        <f t="shared" si="3"/>
        <v>0</v>
      </c>
      <c r="L13" s="79"/>
      <c r="M13" s="80"/>
      <c r="N13" s="81">
        <f>分析係数表!H16</f>
        <v>1.5193295709469685E-2</v>
      </c>
      <c r="O13" s="82">
        <f t="shared" si="4"/>
        <v>0.29988919201099179</v>
      </c>
      <c r="P13" s="76">
        <f>分析係数表!C16</f>
        <v>4.6443435489973539E-2</v>
      </c>
      <c r="Q13" s="82">
        <f t="shared" si="5"/>
        <v>1.3927884343302785E-2</v>
      </c>
      <c r="R13" s="83">
        <v>2.2104963449241882E-2</v>
      </c>
      <c r="S13" s="84">
        <f t="shared" si="6"/>
        <v>2.2104963449241882E-2</v>
      </c>
      <c r="T13" s="85">
        <f>分析係数表!F16</f>
        <v>0.28887863405629904</v>
      </c>
      <c r="U13" s="86">
        <f t="shared" si="7"/>
        <v>6.385651647081411E-3</v>
      </c>
      <c r="V13" s="87">
        <f>分析係数表!D16</f>
        <v>0</v>
      </c>
      <c r="W13" s="167">
        <f t="shared" si="8"/>
        <v>0</v>
      </c>
      <c r="X13" s="76">
        <f>分析係数表!E16</f>
        <v>0</v>
      </c>
      <c r="Y13" s="166">
        <f t="shared" si="9"/>
        <v>0</v>
      </c>
    </row>
    <row r="14" spans="1:25" x14ac:dyDescent="0.2">
      <c r="A14" s="6" t="s">
        <v>2</v>
      </c>
      <c r="B14" s="5" t="s">
        <v>365</v>
      </c>
      <c r="C14" s="90"/>
      <c r="D14" s="76">
        <f>投入係数表!D14</f>
        <v>0</v>
      </c>
      <c r="E14" s="77">
        <f t="shared" si="0"/>
        <v>0</v>
      </c>
      <c r="F14" s="76">
        <f>分析係数表!C17</f>
        <v>4.6514856984171016E-2</v>
      </c>
      <c r="G14" s="77">
        <f t="shared" si="1"/>
        <v>0</v>
      </c>
      <c r="H14" s="77">
        <v>0</v>
      </c>
      <c r="I14" s="77">
        <f t="shared" si="2"/>
        <v>0</v>
      </c>
      <c r="J14" s="76">
        <f>分析係数表!G17</f>
        <v>0.21533442088091354</v>
      </c>
      <c r="K14" s="78">
        <f t="shared" si="3"/>
        <v>0</v>
      </c>
      <c r="L14" s="79"/>
      <c r="M14" s="80"/>
      <c r="N14" s="81">
        <f>分析係数表!H17</f>
        <v>2.6953171973677116E-3</v>
      </c>
      <c r="O14" s="82">
        <f t="shared" si="4"/>
        <v>5.3200866486666117E-2</v>
      </c>
      <c r="P14" s="76">
        <f>分析係数表!C17</f>
        <v>4.6514856984171016E-2</v>
      </c>
      <c r="Q14" s="82">
        <f t="shared" si="5"/>
        <v>2.474630696061251E-3</v>
      </c>
      <c r="R14" s="83">
        <v>4.1943910919513159E-3</v>
      </c>
      <c r="S14" s="84">
        <f t="shared" si="6"/>
        <v>4.1943910919513159E-3</v>
      </c>
      <c r="T14" s="85">
        <f>分析係数表!F17</f>
        <v>0.33325565136331858</v>
      </c>
      <c r="U14" s="86">
        <f t="shared" si="7"/>
        <v>1.3978045354207369E-3</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投入係数表!D15</f>
        <v>0</v>
      </c>
      <c r="E15" s="77">
        <f t="shared" si="0"/>
        <v>0</v>
      </c>
      <c r="F15" s="76">
        <f>分析係数表!C18</f>
        <v>0.85217062328572779</v>
      </c>
      <c r="G15" s="77">
        <f t="shared" si="1"/>
        <v>0</v>
      </c>
      <c r="H15" s="77">
        <v>0</v>
      </c>
      <c r="I15" s="77">
        <f t="shared" si="2"/>
        <v>0</v>
      </c>
      <c r="J15" s="76">
        <f>分析係数表!G18</f>
        <v>0.21571921623052903</v>
      </c>
      <c r="K15" s="78">
        <f t="shared" si="3"/>
        <v>0</v>
      </c>
      <c r="L15" s="79"/>
      <c r="M15" s="80"/>
      <c r="N15" s="81">
        <f>分析係数表!H18</f>
        <v>4.022242586841047E-4</v>
      </c>
      <c r="O15" s="82">
        <f t="shared" si="4"/>
        <v>7.9392062295486378E-3</v>
      </c>
      <c r="P15" s="76">
        <f>分析係数表!C18</f>
        <v>0.85217062328572779</v>
      </c>
      <c r="Q15" s="82">
        <f t="shared" si="5"/>
        <v>6.7655583210283953E-3</v>
      </c>
      <c r="R15" s="83">
        <v>1.7247009642594967E-2</v>
      </c>
      <c r="S15" s="84">
        <f t="shared" si="6"/>
        <v>1.7247009642594967E-2</v>
      </c>
      <c r="T15" s="85">
        <f>分析係数表!F18</f>
        <v>0.45957889739047864</v>
      </c>
      <c r="U15" s="86">
        <f t="shared" si="7"/>
        <v>7.9263616748267481E-3</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投入係数表!D16</f>
        <v>0</v>
      </c>
      <c r="E16" s="77">
        <f t="shared" si="0"/>
        <v>0</v>
      </c>
      <c r="F16" s="76">
        <f>分析係数表!C19</f>
        <v>5.907451152740395E-2</v>
      </c>
      <c r="G16" s="77">
        <f t="shared" si="1"/>
        <v>0</v>
      </c>
      <c r="H16" s="77">
        <v>0</v>
      </c>
      <c r="I16" s="77">
        <f t="shared" si="2"/>
        <v>0</v>
      </c>
      <c r="J16" s="76">
        <f>分析係数表!G19</f>
        <v>5.7619514930604236E-2</v>
      </c>
      <c r="K16" s="78">
        <f t="shared" si="3"/>
        <v>0</v>
      </c>
      <c r="L16" s="79"/>
      <c r="M16" s="80"/>
      <c r="N16" s="81">
        <f>分析係数表!H19</f>
        <v>-1.036660460526043E-4</v>
      </c>
      <c r="O16" s="82">
        <f t="shared" si="4"/>
        <v>-2.0461871725640816E-3</v>
      </c>
      <c r="P16" s="76">
        <f>分析係数表!C19</f>
        <v>5.907451152740395E-2</v>
      </c>
      <c r="Q16" s="82">
        <f t="shared" si="5"/>
        <v>-1.2087750771286294E-4</v>
      </c>
      <c r="R16" s="83">
        <v>3.017920880910928E-4</v>
      </c>
      <c r="S16" s="84">
        <f t="shared" si="6"/>
        <v>3.017920880910928E-4</v>
      </c>
      <c r="T16" s="85">
        <f>分析係数表!F19</f>
        <v>0.24001121547735876</v>
      </c>
      <c r="U16" s="86">
        <f t="shared" si="7"/>
        <v>7.2433485884193315E-5</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投入係数表!D17</f>
        <v>0</v>
      </c>
      <c r="E17" s="77">
        <f t="shared" si="0"/>
        <v>0</v>
      </c>
      <c r="F17" s="76">
        <f>分析係数表!C20</f>
        <v>0.1238117647058824</v>
      </c>
      <c r="G17" s="77">
        <f t="shared" si="1"/>
        <v>0</v>
      </c>
      <c r="H17" s="77">
        <v>0</v>
      </c>
      <c r="I17" s="77">
        <f t="shared" si="2"/>
        <v>0</v>
      </c>
      <c r="J17" s="76">
        <f>分析係数表!G20</f>
        <v>0.1000078622533218</v>
      </c>
      <c r="K17" s="78">
        <f t="shared" si="3"/>
        <v>0</v>
      </c>
      <c r="L17" s="79"/>
      <c r="M17" s="80"/>
      <c r="N17" s="81">
        <f>分析係数表!H20</f>
        <v>5.0174366289460479E-4</v>
      </c>
      <c r="O17" s="82">
        <f t="shared" si="4"/>
        <v>9.9035459152101556E-3</v>
      </c>
      <c r="P17" s="76">
        <f>分析係数表!C20</f>
        <v>0.1238117647058824</v>
      </c>
      <c r="Q17" s="82">
        <f t="shared" si="5"/>
        <v>1.2261754966079025E-3</v>
      </c>
      <c r="R17" s="83">
        <v>2.2598454997721103E-3</v>
      </c>
      <c r="S17" s="84">
        <f t="shared" si="6"/>
        <v>2.2598454997721103E-3</v>
      </c>
      <c r="T17" s="85">
        <f>分析係数表!F20</f>
        <v>0.22289488167308752</v>
      </c>
      <c r="U17" s="86">
        <f t="shared" si="7"/>
        <v>5.0370799527116382E-4</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投入係数表!D18</f>
        <v>0</v>
      </c>
      <c r="E18" s="77">
        <f t="shared" si="0"/>
        <v>0</v>
      </c>
      <c r="F18" s="76">
        <f>分析係数表!C21</f>
        <v>0.10123797610317908</v>
      </c>
      <c r="G18" s="77">
        <f t="shared" si="1"/>
        <v>0</v>
      </c>
      <c r="H18" s="77">
        <v>0</v>
      </c>
      <c r="I18" s="77">
        <f t="shared" si="2"/>
        <v>0</v>
      </c>
      <c r="J18" s="76">
        <f>分析係数表!G21</f>
        <v>0.28509532062391679</v>
      </c>
      <c r="K18" s="78">
        <f t="shared" si="3"/>
        <v>0</v>
      </c>
      <c r="L18" s="79"/>
      <c r="M18" s="80"/>
      <c r="N18" s="81">
        <f>分析係数表!H21</f>
        <v>8.3762165210504269E-4</v>
      </c>
      <c r="O18" s="82">
        <f t="shared" si="4"/>
        <v>1.6533192354317779E-2</v>
      </c>
      <c r="P18" s="76">
        <f>分析係数表!C21</f>
        <v>0.10123797610317908</v>
      </c>
      <c r="Q18" s="82">
        <f t="shared" si="5"/>
        <v>1.6737869324756863E-3</v>
      </c>
      <c r="R18" s="83">
        <v>3.8235869996773066E-3</v>
      </c>
      <c r="S18" s="84">
        <f t="shared" si="6"/>
        <v>3.8235869996773066E-3</v>
      </c>
      <c r="T18" s="85">
        <f>分析係数表!F21</f>
        <v>0.42576545349508954</v>
      </c>
      <c r="U18" s="86">
        <f t="shared" si="7"/>
        <v>1.6279512528955373E-3</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投入係数表!D19</f>
        <v>0</v>
      </c>
      <c r="E19" s="77">
        <f t="shared" si="0"/>
        <v>0</v>
      </c>
      <c r="F19" s="76">
        <f>分析係数表!C22</f>
        <v>0.18558159091777837</v>
      </c>
      <c r="G19" s="77">
        <f t="shared" si="1"/>
        <v>0</v>
      </c>
      <c r="H19" s="77">
        <v>0</v>
      </c>
      <c r="I19" s="77">
        <f t="shared" si="2"/>
        <v>0</v>
      </c>
      <c r="J19" s="76">
        <f>分析係数表!G22</f>
        <v>0.19466002478672587</v>
      </c>
      <c r="K19" s="78">
        <f t="shared" si="3"/>
        <v>0</v>
      </c>
      <c r="L19" s="79"/>
      <c r="M19" s="80"/>
      <c r="N19" s="81">
        <f>分析係数表!H22</f>
        <v>4.1466418421041717E-5</v>
      </c>
      <c r="O19" s="82">
        <f t="shared" si="4"/>
        <v>8.1847486902563262E-4</v>
      </c>
      <c r="P19" s="76">
        <f>分析係数表!C22</f>
        <v>0.18558159091777837</v>
      </c>
      <c r="Q19" s="82">
        <f t="shared" si="5"/>
        <v>1.5189386831999718E-4</v>
      </c>
      <c r="R19" s="83">
        <v>1.3859169325704276E-3</v>
      </c>
      <c r="S19" s="84">
        <f t="shared" si="6"/>
        <v>1.3859169325704276E-3</v>
      </c>
      <c r="T19" s="85">
        <f>分析係数表!F22</f>
        <v>0.41305594660826944</v>
      </c>
      <c r="U19" s="86">
        <f t="shared" si="7"/>
        <v>5.7246123050330711E-4</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4.9108492141537957E-4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投入係数表!D21</f>
        <v>0</v>
      </c>
      <c r="E21" s="77">
        <f t="shared" si="0"/>
        <v>0</v>
      </c>
      <c r="F21" s="76">
        <f>分析係数表!C24</f>
        <v>0.34092150792205422</v>
      </c>
      <c r="G21" s="77">
        <f t="shared" si="1"/>
        <v>0</v>
      </c>
      <c r="H21" s="77">
        <v>0</v>
      </c>
      <c r="I21" s="77">
        <f t="shared" si="2"/>
        <v>0</v>
      </c>
      <c r="J21" s="76">
        <f>分析係数表!G24</f>
        <v>0.20813165537270087</v>
      </c>
      <c r="K21" s="78">
        <f t="shared" si="3"/>
        <v>0</v>
      </c>
      <c r="L21" s="79"/>
      <c r="M21" s="80"/>
      <c r="N21" s="81">
        <f>分析係数表!H24</f>
        <v>3.0270485447360455E-4</v>
      </c>
      <c r="O21" s="82">
        <f t="shared" si="4"/>
        <v>5.9748665438871182E-3</v>
      </c>
      <c r="P21" s="76">
        <f>分析係数表!C24</f>
        <v>0.34092150792205422</v>
      </c>
      <c r="Q21" s="82">
        <f t="shared" si="5"/>
        <v>2.036960511775029E-3</v>
      </c>
      <c r="R21" s="83">
        <v>6.9327742534863214E-3</v>
      </c>
      <c r="S21" s="84">
        <f t="shared" si="6"/>
        <v>6.9327742534863214E-3</v>
      </c>
      <c r="T21" s="85">
        <f>分析係数表!F24</f>
        <v>0.39206195546950628</v>
      </c>
      <c r="U21" s="86">
        <f t="shared" si="7"/>
        <v>2.718077030650494E-3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投入係数表!D22</f>
        <v>0</v>
      </c>
      <c r="E22" s="77">
        <f t="shared" si="0"/>
        <v>0</v>
      </c>
      <c r="F22" s="76">
        <f>分析係数表!C25</f>
        <v>1.146867511126326E-2</v>
      </c>
      <c r="G22" s="77">
        <f t="shared" si="1"/>
        <v>0</v>
      </c>
      <c r="H22" s="77">
        <v>0</v>
      </c>
      <c r="I22" s="77">
        <f t="shared" si="2"/>
        <v>0</v>
      </c>
      <c r="J22" s="76">
        <f>分析係数表!G25</f>
        <v>0.19668246445497631</v>
      </c>
      <c r="K22" s="78">
        <f t="shared" si="3"/>
        <v>0</v>
      </c>
      <c r="L22" s="79"/>
      <c r="M22" s="80"/>
      <c r="N22" s="81">
        <f>分析係数表!H25</f>
        <v>4.6442388631566723E-4</v>
      </c>
      <c r="O22" s="82">
        <f t="shared" si="4"/>
        <v>9.1669185330870845E-3</v>
      </c>
      <c r="P22" s="76">
        <f>分析係数表!C25</f>
        <v>1.146867511126326E-2</v>
      </c>
      <c r="Q22" s="82">
        <f t="shared" si="5"/>
        <v>1.0513241042739375E-4</v>
      </c>
      <c r="R22" s="83">
        <v>2.5016656706056589E-4</v>
      </c>
      <c r="S22" s="84">
        <f t="shared" si="6"/>
        <v>2.5016656706056589E-4</v>
      </c>
      <c r="T22" s="85">
        <f>分析係数表!F25</f>
        <v>0.34834123222748814</v>
      </c>
      <c r="U22" s="86">
        <f t="shared" si="7"/>
        <v>8.7143330231998067E-5</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投入係数表!D23</f>
        <v>0</v>
      </c>
      <c r="E23" s="77">
        <f t="shared" si="0"/>
        <v>0</v>
      </c>
      <c r="F23" s="76">
        <f>分析係数表!C26</f>
        <v>9.1946569835300251E-2</v>
      </c>
      <c r="G23" s="77">
        <f t="shared" si="1"/>
        <v>0</v>
      </c>
      <c r="H23" s="77">
        <v>0</v>
      </c>
      <c r="I23" s="77">
        <f t="shared" si="2"/>
        <v>0</v>
      </c>
      <c r="J23" s="76">
        <f>分析係数表!G26</f>
        <v>0.19627813403747013</v>
      </c>
      <c r="K23" s="78">
        <f t="shared" si="3"/>
        <v>0</v>
      </c>
      <c r="L23" s="79"/>
      <c r="M23" s="80"/>
      <c r="N23" s="81">
        <f>分析係数表!H26</f>
        <v>9.5289829531553863E-3</v>
      </c>
      <c r="O23" s="82">
        <f t="shared" si="4"/>
        <v>0.18808552490209038</v>
      </c>
      <c r="P23" s="76">
        <f>分析係数表!C26</f>
        <v>9.1946569835300251E-2</v>
      </c>
      <c r="Q23" s="82">
        <f t="shared" si="5"/>
        <v>1.7293818850419158E-2</v>
      </c>
      <c r="R23" s="83">
        <v>1.8052730882321306E-2</v>
      </c>
      <c r="S23" s="84">
        <f t="shared" si="6"/>
        <v>1.8052730882321306E-2</v>
      </c>
      <c r="T23" s="85">
        <f>分析係数表!F26</f>
        <v>0.33471645919778698</v>
      </c>
      <c r="U23" s="86">
        <f t="shared" si="7"/>
        <v>6.0425461597811286E-3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投入係数表!D24</f>
        <v>0</v>
      </c>
      <c r="E24" s="77">
        <f t="shared" si="0"/>
        <v>0</v>
      </c>
      <c r="F24" s="76">
        <f>分析係数表!C27</f>
        <v>2.4623475974181241E-2</v>
      </c>
      <c r="G24" s="77">
        <f t="shared" si="1"/>
        <v>0</v>
      </c>
      <c r="H24" s="77">
        <v>0</v>
      </c>
      <c r="I24" s="77">
        <f t="shared" si="2"/>
        <v>0</v>
      </c>
      <c r="J24" s="76">
        <f>分析係数表!G27</f>
        <v>0.16949152542372881</v>
      </c>
      <c r="K24" s="78">
        <f t="shared" si="3"/>
        <v>0</v>
      </c>
      <c r="L24" s="79"/>
      <c r="M24" s="80"/>
      <c r="N24" s="81">
        <f>分析係数表!H27</f>
        <v>1.0092926243681554E-2</v>
      </c>
      <c r="O24" s="82">
        <f t="shared" si="4"/>
        <v>0.19921678312083899</v>
      </c>
      <c r="P24" s="76">
        <f>分析係数表!C27</f>
        <v>2.4623475974181241E-2</v>
      </c>
      <c r="Q24" s="82">
        <f t="shared" si="5"/>
        <v>4.9054096728296534E-3</v>
      </c>
      <c r="R24" s="83">
        <v>4.9564812177580091E-3</v>
      </c>
      <c r="S24" s="84">
        <f t="shared" si="6"/>
        <v>4.9564812177580091E-3</v>
      </c>
      <c r="T24" s="85">
        <f>分析係数表!F27</f>
        <v>0.31826741996233521</v>
      </c>
      <c r="U24" s="86">
        <f t="shared" si="7"/>
        <v>1.5774864892676148E-3</v>
      </c>
      <c r="V24" s="87">
        <f>分析係数表!D27</f>
        <v>0</v>
      </c>
      <c r="W24" s="167">
        <f t="shared" si="8"/>
        <v>0</v>
      </c>
      <c r="X24" s="76">
        <f>分析係数表!E27</f>
        <v>0</v>
      </c>
      <c r="Y24" s="166">
        <f t="shared" si="9"/>
        <v>0</v>
      </c>
    </row>
    <row r="25" spans="1:25" x14ac:dyDescent="0.2">
      <c r="A25" s="6" t="s">
        <v>13</v>
      </c>
      <c r="B25" s="5" t="s">
        <v>192</v>
      </c>
      <c r="C25" s="90"/>
      <c r="D25" s="76">
        <f>投入係数表!D25</f>
        <v>0</v>
      </c>
      <c r="E25" s="77">
        <f t="shared" si="0"/>
        <v>0</v>
      </c>
      <c r="F25" s="76">
        <f>分析係数表!C28</f>
        <v>0.10144304574762053</v>
      </c>
      <c r="G25" s="77">
        <f t="shared" si="1"/>
        <v>0</v>
      </c>
      <c r="H25" s="77">
        <v>0</v>
      </c>
      <c r="I25" s="77">
        <f t="shared" si="2"/>
        <v>0</v>
      </c>
      <c r="J25" s="76">
        <f>分析係数表!G28</f>
        <v>0.12483493265252223</v>
      </c>
      <c r="K25" s="78">
        <f t="shared" si="3"/>
        <v>0</v>
      </c>
      <c r="L25" s="79"/>
      <c r="M25" s="80"/>
      <c r="N25" s="81">
        <f>分析係数表!H28</f>
        <v>1.8805020753942421E-2</v>
      </c>
      <c r="O25" s="82">
        <f t="shared" si="4"/>
        <v>0.37117835310312441</v>
      </c>
      <c r="P25" s="76">
        <f>分析係数表!C28</f>
        <v>0.10144304574762053</v>
      </c>
      <c r="Q25" s="82">
        <f t="shared" si="5"/>
        <v>3.7653462654366698E-2</v>
      </c>
      <c r="R25" s="83">
        <v>4.0975305973255015E-2</v>
      </c>
      <c r="S25" s="84">
        <f t="shared" si="6"/>
        <v>4.0975305973255015E-2</v>
      </c>
      <c r="T25" s="85">
        <f>分析係数表!F28</f>
        <v>0.21348710273791707</v>
      </c>
      <c r="U25" s="86">
        <f t="shared" si="7"/>
        <v>8.7476993560298803E-3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投入係数表!D26</f>
        <v>0</v>
      </c>
      <c r="E26" s="77">
        <f t="shared" si="0"/>
        <v>0</v>
      </c>
      <c r="F26" s="76">
        <f>分析係数表!C29</f>
        <v>0.10401376146788988</v>
      </c>
      <c r="G26" s="77">
        <f t="shared" si="1"/>
        <v>0</v>
      </c>
      <c r="H26" s="77">
        <v>0</v>
      </c>
      <c r="I26" s="77">
        <f t="shared" si="2"/>
        <v>0</v>
      </c>
      <c r="J26" s="76">
        <f>分析係数表!G29</f>
        <v>0.26193840067815766</v>
      </c>
      <c r="K26" s="78">
        <f t="shared" si="3"/>
        <v>0</v>
      </c>
      <c r="L26" s="79"/>
      <c r="M26" s="80"/>
      <c r="N26" s="81">
        <f>分析係数表!H29</f>
        <v>9.1640784710502205E-3</v>
      </c>
      <c r="O26" s="82">
        <f t="shared" si="4"/>
        <v>0.18088294605466482</v>
      </c>
      <c r="P26" s="76">
        <f>分析係数表!C29</f>
        <v>0.10401376146788988</v>
      </c>
      <c r="Q26" s="82">
        <f t="shared" si="5"/>
        <v>1.8814315604539097E-2</v>
      </c>
      <c r="R26" s="83">
        <v>2.6103607021720578E-2</v>
      </c>
      <c r="S26" s="84">
        <f t="shared" si="6"/>
        <v>2.6103607021720578E-2</v>
      </c>
      <c r="T26" s="85">
        <f>分析係数表!F29</f>
        <v>0.46764622774795139</v>
      </c>
      <c r="U26" s="86">
        <f t="shared" si="7"/>
        <v>1.2207253354322564E-2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投入係数表!D27</f>
        <v>0</v>
      </c>
      <c r="E27" s="77">
        <f t="shared" si="0"/>
        <v>0</v>
      </c>
      <c r="F27" s="76">
        <f>分析係数表!C30</f>
        <v>1</v>
      </c>
      <c r="G27" s="77">
        <f t="shared" si="1"/>
        <v>0</v>
      </c>
      <c r="H27" s="77">
        <v>0</v>
      </c>
      <c r="I27" s="77">
        <f t="shared" si="2"/>
        <v>0</v>
      </c>
      <c r="J27" s="76">
        <f>分析係数表!G30</f>
        <v>0.34450655250415957</v>
      </c>
      <c r="K27" s="78">
        <f t="shared" si="3"/>
        <v>0</v>
      </c>
      <c r="L27" s="79"/>
      <c r="M27" s="80"/>
      <c r="N27" s="81">
        <f>分析係数表!H30</f>
        <v>0</v>
      </c>
      <c r="O27" s="82">
        <f t="shared" si="4"/>
        <v>0</v>
      </c>
      <c r="P27" s="76">
        <f>分析係数表!C30</f>
        <v>1</v>
      </c>
      <c r="Q27" s="82">
        <f t="shared" si="5"/>
        <v>0</v>
      </c>
      <c r="R27" s="83">
        <v>7.4634130627529729E-2</v>
      </c>
      <c r="S27" s="84">
        <f t="shared" si="6"/>
        <v>7.4634130627529729E-2</v>
      </c>
      <c r="T27" s="85">
        <f>分析係数表!F30</f>
        <v>0.44048531528668372</v>
      </c>
      <c r="U27" s="86">
        <f t="shared" si="7"/>
        <v>3.2875238560614972E-2</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投入係数表!D28</f>
        <v>0</v>
      </c>
      <c r="E28" s="77">
        <f t="shared" si="0"/>
        <v>0</v>
      </c>
      <c r="F28" s="76">
        <f>分析係数表!C31</f>
        <v>0.93997640825324391</v>
      </c>
      <c r="G28" s="77">
        <f t="shared" si="1"/>
        <v>0</v>
      </c>
      <c r="H28" s="77">
        <v>0</v>
      </c>
      <c r="I28" s="77">
        <f t="shared" si="2"/>
        <v>0</v>
      </c>
      <c r="J28" s="76">
        <f>分析係数表!G31</f>
        <v>7.0890110114609078E-2</v>
      </c>
      <c r="K28" s="78">
        <f t="shared" si="3"/>
        <v>0</v>
      </c>
      <c r="L28" s="79"/>
      <c r="M28" s="80"/>
      <c r="N28" s="81">
        <f>分析係数表!H31</f>
        <v>0.11755729622365327</v>
      </c>
      <c r="O28" s="82">
        <f t="shared" si="4"/>
        <v>2.3203762536876686</v>
      </c>
      <c r="P28" s="76">
        <f>分析係数表!C31</f>
        <v>0.93997640825324391</v>
      </c>
      <c r="Q28" s="82">
        <f t="shared" si="5"/>
        <v>2.1810989367374525</v>
      </c>
      <c r="R28" s="83">
        <v>2.5153728585033677</v>
      </c>
      <c r="S28" s="84">
        <f t="shared" si="6"/>
        <v>2.5153728585033677</v>
      </c>
      <c r="T28" s="85">
        <f>分析係数表!F31</f>
        <v>0.34466485525751295</v>
      </c>
      <c r="U28" s="86">
        <f t="shared" si="7"/>
        <v>0.86696062219473979</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投入係数表!D29</f>
        <v>0</v>
      </c>
      <c r="E29" s="77">
        <f t="shared" si="0"/>
        <v>0</v>
      </c>
      <c r="F29" s="76">
        <f>分析係数表!C32</f>
        <v>1</v>
      </c>
      <c r="G29" s="77">
        <f t="shared" si="1"/>
        <v>0</v>
      </c>
      <c r="H29" s="77">
        <v>0</v>
      </c>
      <c r="I29" s="77">
        <f t="shared" si="2"/>
        <v>0</v>
      </c>
      <c r="J29" s="76">
        <f>分析係数表!G32</f>
        <v>0.14022787028921999</v>
      </c>
      <c r="K29" s="78">
        <f t="shared" si="3"/>
        <v>0</v>
      </c>
      <c r="L29" s="79"/>
      <c r="M29" s="80"/>
      <c r="N29" s="81">
        <f>分析係数表!H32</f>
        <v>5.7721254442090076E-3</v>
      </c>
      <c r="O29" s="82">
        <f t="shared" si="4"/>
        <v>0.11393170176836807</v>
      </c>
      <c r="P29" s="76">
        <f>分析係数表!C32</f>
        <v>1</v>
      </c>
      <c r="Q29" s="82">
        <f t="shared" si="5"/>
        <v>0.11393170176836807</v>
      </c>
      <c r="R29" s="83">
        <v>0.14900530214052532</v>
      </c>
      <c r="S29" s="84">
        <f t="shared" si="6"/>
        <v>0.14900530214052532</v>
      </c>
      <c r="T29" s="85">
        <f>分析係数表!F32</f>
        <v>0.48261758691206547</v>
      </c>
      <c r="U29" s="86">
        <f t="shared" si="7"/>
        <v>7.1912579356163547E-2</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投入係数表!D30</f>
        <v>0</v>
      </c>
      <c r="E30" s="77">
        <f t="shared" si="0"/>
        <v>0</v>
      </c>
      <c r="F30" s="76">
        <f>分析係数表!C33</f>
        <v>0.67109402306885713</v>
      </c>
      <c r="G30" s="77">
        <f t="shared" si="1"/>
        <v>0</v>
      </c>
      <c r="H30" s="77">
        <v>0</v>
      </c>
      <c r="I30" s="77">
        <f t="shared" si="2"/>
        <v>0</v>
      </c>
      <c r="J30" s="76">
        <f>分析係数表!G33</f>
        <v>0.50883575883575882</v>
      </c>
      <c r="K30" s="78">
        <f t="shared" si="3"/>
        <v>0</v>
      </c>
      <c r="L30" s="79"/>
      <c r="M30" s="80"/>
      <c r="N30" s="81">
        <f>分析係数表!H33</f>
        <v>8.6664814499977198E-4</v>
      </c>
      <c r="O30" s="82">
        <f t="shared" si="4"/>
        <v>1.7106124762635722E-2</v>
      </c>
      <c r="P30" s="76">
        <f>分析係数表!C33</f>
        <v>0.67109402306885713</v>
      </c>
      <c r="Q30" s="82">
        <f t="shared" si="5"/>
        <v>1.1479818086075006E-2</v>
      </c>
      <c r="R30" s="83">
        <v>4.9702868064522149E-2</v>
      </c>
      <c r="S30" s="84">
        <f t="shared" si="6"/>
        <v>4.9702868064522149E-2</v>
      </c>
      <c r="T30" s="85">
        <f>分析係数表!F33</f>
        <v>0.64656964656964655</v>
      </c>
      <c r="U30" s="86">
        <f t="shared" si="7"/>
        <v>3.2136365837975855E-2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投入係数表!D31</f>
        <v>0</v>
      </c>
      <c r="E31" s="77">
        <f t="shared" si="0"/>
        <v>0</v>
      </c>
      <c r="F31" s="76">
        <f>分析係数表!C34</f>
        <v>0.15699510206111233</v>
      </c>
      <c r="G31" s="77">
        <f t="shared" si="1"/>
        <v>0</v>
      </c>
      <c r="H31" s="77">
        <v>0</v>
      </c>
      <c r="I31" s="77">
        <f t="shared" si="2"/>
        <v>0</v>
      </c>
      <c r="J31" s="76">
        <f>分析係数表!G34</f>
        <v>0.42474206923151092</v>
      </c>
      <c r="K31" s="78">
        <f t="shared" si="3"/>
        <v>0</v>
      </c>
      <c r="L31" s="79"/>
      <c r="M31" s="80"/>
      <c r="N31" s="81">
        <f>分析係数表!H34</f>
        <v>0.14441094879311989</v>
      </c>
      <c r="O31" s="82">
        <f t="shared" si="4"/>
        <v>2.8504205788686683</v>
      </c>
      <c r="P31" s="76">
        <f>分析係数表!C34</f>
        <v>0.15699510206111233</v>
      </c>
      <c r="Q31" s="82">
        <f t="shared" si="5"/>
        <v>0.44750206969658146</v>
      </c>
      <c r="R31" s="83">
        <v>0.48615821989468533</v>
      </c>
      <c r="S31" s="84">
        <f t="shared" si="6"/>
        <v>0.48615821989468533</v>
      </c>
      <c r="T31" s="85">
        <f>分析係数表!F34</f>
        <v>0.69954681322919676</v>
      </c>
      <c r="U31" s="86">
        <f t="shared" si="7"/>
        <v>0.34009043345250622</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投入係数表!D32</f>
        <v>0</v>
      </c>
      <c r="E32" s="77">
        <f t="shared" si="0"/>
        <v>0</v>
      </c>
      <c r="F32" s="76">
        <f>分析係数表!C35</f>
        <v>0.39629748357108507</v>
      </c>
      <c r="G32" s="77">
        <f t="shared" si="1"/>
        <v>0</v>
      </c>
      <c r="H32" s="77">
        <v>0</v>
      </c>
      <c r="I32" s="77">
        <f t="shared" si="2"/>
        <v>0</v>
      </c>
      <c r="J32" s="76">
        <f>分析係数表!G35</f>
        <v>0.3138388625592417</v>
      </c>
      <c r="K32" s="78">
        <f t="shared" si="3"/>
        <v>0</v>
      </c>
      <c r="L32" s="79"/>
      <c r="M32" s="80"/>
      <c r="N32" s="81">
        <f>分析係数表!H35</f>
        <v>5.4188315592617317E-2</v>
      </c>
      <c r="O32" s="82">
        <f t="shared" si="4"/>
        <v>1.0695829588426966</v>
      </c>
      <c r="P32" s="76">
        <f>分析係数表!C35</f>
        <v>0.39629748357108507</v>
      </c>
      <c r="Q32" s="82">
        <f t="shared" si="5"/>
        <v>0.42387303505987611</v>
      </c>
      <c r="R32" s="83">
        <v>0.56018600762744097</v>
      </c>
      <c r="S32" s="84">
        <f t="shared" si="6"/>
        <v>0.56018600762744097</v>
      </c>
      <c r="T32" s="85">
        <f>分析係数表!F35</f>
        <v>0.64417061611374404</v>
      </c>
      <c r="U32" s="86">
        <f t="shared" si="7"/>
        <v>0.36085536567166715</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投入係数表!D33</f>
        <v>0</v>
      </c>
      <c r="E33" s="77">
        <f t="shared" si="0"/>
        <v>0</v>
      </c>
      <c r="F33" s="76">
        <f>分析係数表!C36</f>
        <v>0.84710123832769779</v>
      </c>
      <c r="G33" s="77">
        <f t="shared" si="1"/>
        <v>0</v>
      </c>
      <c r="H33" s="77">
        <v>0</v>
      </c>
      <c r="I33" s="77">
        <f t="shared" si="2"/>
        <v>0</v>
      </c>
      <c r="J33" s="76">
        <f>分析係数表!G36</f>
        <v>4.8807645912591631E-2</v>
      </c>
      <c r="K33" s="78">
        <f t="shared" si="3"/>
        <v>0</v>
      </c>
      <c r="L33" s="79"/>
      <c r="M33" s="80"/>
      <c r="N33" s="81">
        <f>分析係数表!H36</f>
        <v>0.16462168113153564</v>
      </c>
      <c r="O33" s="82">
        <f t="shared" si="4"/>
        <v>3.249345230031762</v>
      </c>
      <c r="P33" s="76">
        <f>分析係数表!C36</f>
        <v>0.84710123832769779</v>
      </c>
      <c r="Q33" s="82">
        <f t="shared" si="5"/>
        <v>2.7525243681141038</v>
      </c>
      <c r="R33" s="83">
        <v>2.8572894640166613</v>
      </c>
      <c r="S33" s="84">
        <f t="shared" si="6"/>
        <v>2.8572894640166613</v>
      </c>
      <c r="T33" s="85">
        <f>分析係数表!F36</f>
        <v>0.84954068850329401</v>
      </c>
      <c r="U33" s="86">
        <f t="shared" si="7"/>
        <v>2.4273836585139223</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投入係数表!D34</f>
        <v>0</v>
      </c>
      <c r="E34" s="77">
        <f t="shared" si="0"/>
        <v>0</v>
      </c>
      <c r="F34" s="76">
        <f>分析係数表!C37</f>
        <v>0.28253997483350213</v>
      </c>
      <c r="G34" s="77">
        <f t="shared" si="1"/>
        <v>0</v>
      </c>
      <c r="H34" s="77">
        <v>0</v>
      </c>
      <c r="I34" s="77">
        <f t="shared" si="2"/>
        <v>0</v>
      </c>
      <c r="J34" s="76">
        <f>分析係数表!G37</f>
        <v>0.45113451763349577</v>
      </c>
      <c r="K34" s="78">
        <f t="shared" si="3"/>
        <v>0</v>
      </c>
      <c r="L34" s="79"/>
      <c r="M34" s="80"/>
      <c r="N34" s="81">
        <f>分析係数表!H37</f>
        <v>4.3875617331304247E-2</v>
      </c>
      <c r="O34" s="82">
        <f t="shared" si="4"/>
        <v>0.86602825891602198</v>
      </c>
      <c r="P34" s="76">
        <f>分析係数表!C37</f>
        <v>0.28253997483350213</v>
      </c>
      <c r="Q34" s="82">
        <f t="shared" si="5"/>
        <v>0.24468760247923452</v>
      </c>
      <c r="R34" s="83">
        <v>0.30061363430068899</v>
      </c>
      <c r="S34" s="84">
        <f t="shared" si="6"/>
        <v>0.30061363430068899</v>
      </c>
      <c r="T34" s="85">
        <f>分析係数表!F37</f>
        <v>0.69774144526541948</v>
      </c>
      <c r="U34" s="86">
        <f t="shared" si="7"/>
        <v>0.20975059166345303</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投入係数表!D35</f>
        <v>0</v>
      </c>
      <c r="E35" s="77">
        <f t="shared" si="0"/>
        <v>0</v>
      </c>
      <c r="F35" s="76">
        <f>分析係数表!C38</f>
        <v>4.1342922192909581E-2</v>
      </c>
      <c r="G35" s="77">
        <f t="shared" si="1"/>
        <v>0</v>
      </c>
      <c r="H35" s="77">
        <v>0</v>
      </c>
      <c r="I35" s="77">
        <f t="shared" si="2"/>
        <v>0</v>
      </c>
      <c r="J35" s="76">
        <f>分析係数表!G38</f>
        <v>0.30500268961807425</v>
      </c>
      <c r="K35" s="78">
        <f t="shared" si="3"/>
        <v>0</v>
      </c>
      <c r="L35" s="79"/>
      <c r="M35" s="80"/>
      <c r="N35" s="81">
        <f>分析係数表!H38</f>
        <v>3.9185765407884425E-2</v>
      </c>
      <c r="O35" s="82">
        <f t="shared" si="4"/>
        <v>0.77345875122922281</v>
      </c>
      <c r="P35" s="76">
        <f>分析係数表!C38</f>
        <v>4.1342922192909581E-2</v>
      </c>
      <c r="Q35" s="82">
        <f t="shared" si="5"/>
        <v>3.197704497149477E-2</v>
      </c>
      <c r="R35" s="83">
        <v>3.8744290716161103E-2</v>
      </c>
      <c r="S35" s="84">
        <f t="shared" si="6"/>
        <v>3.8744290716161103E-2</v>
      </c>
      <c r="T35" s="85">
        <f>分析係数表!F38</f>
        <v>0.49596557288864979</v>
      </c>
      <c r="U35" s="86">
        <f t="shared" si="7"/>
        <v>1.9215834341205235E-2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投入係数表!D36</f>
        <v>0</v>
      </c>
      <c r="E36" s="77">
        <f t="shared" si="0"/>
        <v>0</v>
      </c>
      <c r="F36" s="76">
        <f>分析係数表!C39</f>
        <v>1</v>
      </c>
      <c r="G36" s="77">
        <f t="shared" si="1"/>
        <v>0</v>
      </c>
      <c r="H36" s="77">
        <v>0</v>
      </c>
      <c r="I36" s="77">
        <f t="shared" si="2"/>
        <v>0</v>
      </c>
      <c r="J36" s="76">
        <f>分析係数表!G39</f>
        <v>0.35079793048167313</v>
      </c>
      <c r="K36" s="78">
        <f t="shared" si="3"/>
        <v>0</v>
      </c>
      <c r="L36" s="79"/>
      <c r="M36" s="80"/>
      <c r="N36" s="81">
        <f>分析係数表!H39</f>
        <v>3.4624459381569837E-3</v>
      </c>
      <c r="O36" s="82">
        <f t="shared" si="4"/>
        <v>6.8342651563640333E-2</v>
      </c>
      <c r="P36" s="76">
        <f>分析係数表!C39</f>
        <v>1</v>
      </c>
      <c r="Q36" s="82">
        <f t="shared" si="5"/>
        <v>6.8342651563640333E-2</v>
      </c>
      <c r="R36" s="83">
        <v>8.4725747271502949E-2</v>
      </c>
      <c r="S36" s="84">
        <f t="shared" si="6"/>
        <v>8.4725747271502949E-2</v>
      </c>
      <c r="T36" s="85">
        <f>分析係数表!F39</f>
        <v>0.70145012023609998</v>
      </c>
      <c r="U36" s="86">
        <f t="shared" si="7"/>
        <v>5.9430885610689162E-2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投入係数表!D37</f>
        <v>0</v>
      </c>
      <c r="E37" s="77">
        <f t="shared" si="0"/>
        <v>0</v>
      </c>
      <c r="F37" s="76">
        <f>分析係数表!C40</f>
        <v>0.65368852459016391</v>
      </c>
      <c r="G37" s="77">
        <f t="shared" si="1"/>
        <v>0</v>
      </c>
      <c r="H37" s="77">
        <v>0</v>
      </c>
      <c r="I37" s="77">
        <f t="shared" si="2"/>
        <v>0</v>
      </c>
      <c r="J37" s="76">
        <f>分析係数表!G40</f>
        <v>0.54296393832561696</v>
      </c>
      <c r="K37" s="78">
        <f t="shared" si="3"/>
        <v>0</v>
      </c>
      <c r="L37" s="79"/>
      <c r="M37" s="80"/>
      <c r="N37" s="81">
        <f>分析係数表!H40</f>
        <v>2.8732081323939809E-2</v>
      </c>
      <c r="O37" s="82">
        <f t="shared" si="4"/>
        <v>0.56712123674786086</v>
      </c>
      <c r="P37" s="76">
        <f>分析係数表!C40</f>
        <v>0.65368852459016391</v>
      </c>
      <c r="Q37" s="82">
        <f t="shared" si="5"/>
        <v>0.37072064451345821</v>
      </c>
      <c r="R37" s="83">
        <v>0.37132318271677794</v>
      </c>
      <c r="S37" s="84">
        <f t="shared" si="6"/>
        <v>0.37132318271677794</v>
      </c>
      <c r="T37" s="85">
        <f>分析係数表!F40</f>
        <v>0.73971031729176395</v>
      </c>
      <c r="U37" s="86">
        <f t="shared" si="7"/>
        <v>0.27467158930521546</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投入係数表!D38</f>
        <v>0</v>
      </c>
      <c r="E38" s="77">
        <f t="shared" si="0"/>
        <v>0</v>
      </c>
      <c r="F38" s="76">
        <f>分析係数表!C41</f>
        <v>0.74623649477748177</v>
      </c>
      <c r="G38" s="77">
        <f t="shared" si="1"/>
        <v>0</v>
      </c>
      <c r="H38" s="77">
        <v>0</v>
      </c>
      <c r="I38" s="77">
        <f t="shared" si="2"/>
        <v>0</v>
      </c>
      <c r="J38" s="76">
        <f>分析係数表!G41</f>
        <v>0.4504064389540704</v>
      </c>
      <c r="K38" s="78">
        <f t="shared" si="3"/>
        <v>0</v>
      </c>
      <c r="L38" s="79"/>
      <c r="M38" s="80"/>
      <c r="N38" s="81">
        <f>分析係数表!H41</f>
        <v>4.8308377460513606E-2</v>
      </c>
      <c r="O38" s="82">
        <f t="shared" si="4"/>
        <v>0.95352322241486209</v>
      </c>
      <c r="P38" s="76">
        <f>分析係数表!C41</f>
        <v>0.74623649477748177</v>
      </c>
      <c r="Q38" s="82">
        <f t="shared" si="5"/>
        <v>0.71155382718379578</v>
      </c>
      <c r="R38" s="83">
        <v>0.72309896797732909</v>
      </c>
      <c r="S38" s="84">
        <f t="shared" si="6"/>
        <v>0.72309896797732909</v>
      </c>
      <c r="T38" s="85">
        <f>分析係数表!F41</f>
        <v>0.55435870740399629</v>
      </c>
      <c r="U38" s="86">
        <f t="shared" si="7"/>
        <v>0.40085620921307585</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投入係数表!D39</f>
        <v>0</v>
      </c>
      <c r="E39" s="77">
        <f>$C$6*D39</f>
        <v>0</v>
      </c>
      <c r="F39" s="76">
        <f>分析係数表!C42</f>
        <v>0.40538573508005826</v>
      </c>
      <c r="G39" s="77">
        <f>E39*F39</f>
        <v>0</v>
      </c>
      <c r="H39" s="77">
        <v>0</v>
      </c>
      <c r="I39" s="77">
        <f>C39+H39</f>
        <v>0</v>
      </c>
      <c r="J39" s="76">
        <f>分析係数表!G42</f>
        <v>0.48634204275534443</v>
      </c>
      <c r="K39" s="78">
        <f>I39*J39</f>
        <v>0</v>
      </c>
      <c r="L39" s="79"/>
      <c r="M39" s="80"/>
      <c r="N39" s="81">
        <f>分析係数表!H42</f>
        <v>1.1287159094207556E-2</v>
      </c>
      <c r="O39" s="82">
        <f t="shared" si="4"/>
        <v>0.22278885934877721</v>
      </c>
      <c r="P39" s="76">
        <f>分析係数表!C42</f>
        <v>0.40538573508005826</v>
      </c>
      <c r="Q39" s="82">
        <f>O39*P39</f>
        <v>9.031542551475176E-2</v>
      </c>
      <c r="R39" s="83">
        <v>9.4565852105673101E-2</v>
      </c>
      <c r="S39" s="84">
        <f>I39+R39</f>
        <v>9.4565852105673101E-2</v>
      </c>
      <c r="T39" s="85">
        <f>分析係数表!F42</f>
        <v>0.55819477434679332</v>
      </c>
      <c r="U39" s="86">
        <f t="shared" si="7"/>
        <v>5.2786164477038426E-2</v>
      </c>
      <c r="V39" s="87">
        <f>分析係数表!D42</f>
        <v>0.21199524940617578</v>
      </c>
      <c r="W39" s="167">
        <f t="shared" si="8"/>
        <v>0</v>
      </c>
      <c r="X39" s="76">
        <f>分析係数表!E42</f>
        <v>0.14608076009501186</v>
      </c>
      <c r="Y39" s="166">
        <f t="shared" si="9"/>
        <v>0</v>
      </c>
    </row>
    <row r="40" spans="1:25" x14ac:dyDescent="0.2">
      <c r="A40" s="6" t="s">
        <v>195</v>
      </c>
      <c r="B40" s="5" t="s">
        <v>41</v>
      </c>
      <c r="C40" s="90"/>
      <c r="D40" s="76">
        <f>投入係数表!D40</f>
        <v>0</v>
      </c>
      <c r="E40" s="77">
        <f>$C$6*D40</f>
        <v>0</v>
      </c>
      <c r="F40" s="76">
        <f>分析係数表!C43</f>
        <v>0.69968719053083295</v>
      </c>
      <c r="G40" s="77">
        <f>E40*F40</f>
        <v>0</v>
      </c>
      <c r="H40" s="77">
        <v>0</v>
      </c>
      <c r="I40" s="77">
        <f>C40+H40</f>
        <v>0</v>
      </c>
      <c r="J40" s="76">
        <f>分析係数表!G43</f>
        <v>0.42616397779886694</v>
      </c>
      <c r="K40" s="78">
        <f>I40*J40</f>
        <v>0</v>
      </c>
      <c r="L40" s="79"/>
      <c r="M40" s="80"/>
      <c r="N40" s="81">
        <f>分析係数表!H43</f>
        <v>3.1178600010781269E-2</v>
      </c>
      <c r="O40" s="82">
        <f t="shared" si="4"/>
        <v>0.61541125402037322</v>
      </c>
      <c r="P40" s="76">
        <f>分析係数表!C43</f>
        <v>0.69968719053083295</v>
      </c>
      <c r="Q40" s="82">
        <f>O40*P40</f>
        <v>0.43059537134657172</v>
      </c>
      <c r="R40" s="83">
        <v>0.89306125590259233</v>
      </c>
      <c r="S40" s="84">
        <f>I40+R40</f>
        <v>0.89306125590259233</v>
      </c>
      <c r="T40" s="85">
        <f>分析係数表!F43</f>
        <v>0.68219595663301991</v>
      </c>
      <c r="U40" s="86">
        <f t="shared" si="7"/>
        <v>0.60924277780235514</v>
      </c>
      <c r="V40" s="87">
        <f>分析係数表!D43</f>
        <v>0.16164840537198402</v>
      </c>
      <c r="W40" s="167">
        <f t="shared" si="8"/>
        <v>0</v>
      </c>
      <c r="X40" s="76">
        <f>分析係数表!E43</f>
        <v>0.1317976591033273</v>
      </c>
      <c r="Y40" s="166">
        <f t="shared" si="9"/>
        <v>0</v>
      </c>
    </row>
    <row r="41" spans="1:25" x14ac:dyDescent="0.2">
      <c r="A41" s="6" t="s">
        <v>341</v>
      </c>
      <c r="B41" s="5" t="s">
        <v>42</v>
      </c>
      <c r="C41" s="90"/>
      <c r="D41" s="76">
        <f>投入係数表!D41</f>
        <v>0</v>
      </c>
      <c r="E41" s="77">
        <f>$C$6*D41</f>
        <v>0</v>
      </c>
      <c r="F41" s="76">
        <f>分析係数表!C44</f>
        <v>0.39267545462210851</v>
      </c>
      <c r="G41" s="77">
        <f>E41*F41</f>
        <v>0</v>
      </c>
      <c r="H41" s="77">
        <v>0</v>
      </c>
      <c r="I41" s="77">
        <f>C41+H41</f>
        <v>0</v>
      </c>
      <c r="J41" s="76">
        <f>分析係数表!G44</f>
        <v>0.27061110819189743</v>
      </c>
      <c r="K41" s="78">
        <f>I41*J41</f>
        <v>0</v>
      </c>
      <c r="L41" s="79"/>
      <c r="M41" s="80"/>
      <c r="N41" s="81">
        <f>分析係数表!H44</f>
        <v>0.10303160985076236</v>
      </c>
      <c r="O41" s="82">
        <f t="shared" si="4"/>
        <v>2.0336645070679893</v>
      </c>
      <c r="P41" s="76">
        <f>分析係数表!C44</f>
        <v>0.39267545462210851</v>
      </c>
      <c r="Q41" s="82">
        <f>O41*P41</f>
        <v>0.79857013486176887</v>
      </c>
      <c r="R41" s="83">
        <v>0.8089716442521645</v>
      </c>
      <c r="S41" s="84">
        <f>I41+R41</f>
        <v>0.8089716442521645</v>
      </c>
      <c r="T41" s="85">
        <f>分析係数表!F44</f>
        <v>0.47233461194892545</v>
      </c>
      <c r="U41" s="86">
        <f t="shared" si="7"/>
        <v>0.3821053076655303</v>
      </c>
      <c r="V41" s="87">
        <f>分析係数表!D44</f>
        <v>0.22804897272870581</v>
      </c>
      <c r="W41" s="167">
        <f t="shared" si="8"/>
        <v>0</v>
      </c>
      <c r="X41" s="76">
        <f>分析係数表!E44</f>
        <v>0.15248804581997794</v>
      </c>
      <c r="Y41" s="166">
        <f t="shared" si="9"/>
        <v>0</v>
      </c>
    </row>
    <row r="42" spans="1:25" x14ac:dyDescent="0.2">
      <c r="A42" s="6" t="s">
        <v>342</v>
      </c>
      <c r="B42" s="5" t="s">
        <v>279</v>
      </c>
      <c r="C42" s="90"/>
      <c r="D42" s="76">
        <f>投入係数表!D42</f>
        <v>0</v>
      </c>
      <c r="E42" s="77">
        <f>$C$6*D42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2.0617082039830783E-2</v>
      </c>
      <c r="S42" s="84">
        <f>I42+R42</f>
        <v>2.0617082039830783E-2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0</v>
      </c>
      <c r="E43" s="77">
        <f>$C$6*D43</f>
        <v>0</v>
      </c>
      <c r="F43" s="76">
        <f>分析係数表!C46</f>
        <v>0.19269273551809707</v>
      </c>
      <c r="G43" s="77">
        <f>E43*F43</f>
        <v>0</v>
      </c>
      <c r="H43" s="77">
        <v>0</v>
      </c>
      <c r="I43" s="77">
        <f>C43+H43</f>
        <v>0</v>
      </c>
      <c r="J43" s="76">
        <f>分析係数表!G46</f>
        <v>9.3043863535666807E-3</v>
      </c>
      <c r="K43" s="78">
        <f>I43*J43</f>
        <v>0</v>
      </c>
      <c r="L43" s="79"/>
      <c r="M43" s="80"/>
      <c r="N43" s="81">
        <f>分析係数表!H46</f>
        <v>2.0061453232099985E-2</v>
      </c>
      <c r="O43" s="82">
        <f t="shared" si="4"/>
        <v>0.3959781416346011</v>
      </c>
      <c r="P43" s="76">
        <f>分析係数表!C46</f>
        <v>0.19269273551809707</v>
      </c>
      <c r="Q43" s="82">
        <f>O43*P43</f>
        <v>7.6302111316943769E-2</v>
      </c>
      <c r="R43" s="83">
        <v>8.6394035076275535E-2</v>
      </c>
      <c r="S43" s="84">
        <f>I43+R43</f>
        <v>8.6394035076275535E-2</v>
      </c>
      <c r="T43" s="85">
        <f>分析係数表!F46</f>
        <v>0.3136907399202481</v>
      </c>
      <c r="U43" s="86">
        <f t="shared" si="7"/>
        <v>2.7101008787772739E-2</v>
      </c>
      <c r="V43" s="87">
        <f>分析係数表!D46</f>
        <v>3.544528134692069E-3</v>
      </c>
      <c r="W43" s="167">
        <f t="shared" si="8"/>
        <v>0</v>
      </c>
      <c r="X43" s="76">
        <f>分析係数表!E46</f>
        <v>9.3043863535666807E-3</v>
      </c>
      <c r="Y43" s="166">
        <f t="shared" si="9"/>
        <v>0</v>
      </c>
    </row>
    <row r="44" spans="1:25" x14ac:dyDescent="0.2">
      <c r="A44" s="192">
        <v>40</v>
      </c>
      <c r="B44" s="14" t="s">
        <v>151</v>
      </c>
      <c r="C44" s="197">
        <f>SUM(C5:C43)</f>
        <v>100</v>
      </c>
      <c r="D44" s="92">
        <f>投入係数表!D44</f>
        <v>0.1875</v>
      </c>
      <c r="E44" s="91">
        <f>SUM(E5:E43)</f>
        <v>18.75</v>
      </c>
      <c r="F44" s="92">
        <f>分析係数表!C47</f>
        <v>0.36342947545192861</v>
      </c>
      <c r="G44" s="91">
        <f>SUM(G5:G43)</f>
        <v>0.67934782608695743</v>
      </c>
      <c r="H44" s="91">
        <f>SUM(H5:H43)</f>
        <v>0.68399452804377658</v>
      </c>
      <c r="I44" s="91">
        <f>SUM(I5:I43)</f>
        <v>100.68399452804378</v>
      </c>
      <c r="J44" s="92">
        <f>分析係数表!G47</f>
        <v>0.22147530218644357</v>
      </c>
      <c r="K44" s="93">
        <f>SUM(K5:K43)</f>
        <v>31.463748290013683</v>
      </c>
      <c r="L44" s="94">
        <f>最終需要_まとめ!$L$33</f>
        <v>0.62733333333333341</v>
      </c>
      <c r="M44" s="91">
        <f>K44*L44</f>
        <v>19.738258093935254</v>
      </c>
      <c r="N44" s="95">
        <f>分析係数表!H47</f>
        <v>1</v>
      </c>
      <c r="O44" s="96">
        <f>SUM(O5:O43)</f>
        <v>19.738258093935254</v>
      </c>
      <c r="P44" s="92">
        <f>分析係数表!C47</f>
        <v>0.36342947545192861</v>
      </c>
      <c r="Q44" s="96">
        <f>SUM(Q5:Q43)</f>
        <v>9.0564450860731824</v>
      </c>
      <c r="R44" s="91">
        <f>SUM(R5:R43)</f>
        <v>10.513434639119838</v>
      </c>
      <c r="S44" s="97">
        <f>SUM(S5:S43)</f>
        <v>111.19742916716365</v>
      </c>
      <c r="T44" s="98">
        <f>分析係数表!F47</f>
        <v>0.45852567064717759</v>
      </c>
      <c r="U44" s="99">
        <f>SUM(U5:U43)</f>
        <v>88.118111710677425</v>
      </c>
      <c r="V44" s="100">
        <f>分析係数表!D47</f>
        <v>5.1302381010287716E-2</v>
      </c>
      <c r="W44" s="164">
        <f>SUM(W5:W43)</f>
        <v>0</v>
      </c>
      <c r="X44" s="92">
        <f>分析係数表!E47</f>
        <v>4.4653063209864535E-2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250</v>
      </c>
      <c r="S2" s="3" t="s">
        <v>153</v>
      </c>
      <c r="U2" s="64" t="s">
        <v>210</v>
      </c>
      <c r="W2" s="3" t="s">
        <v>130</v>
      </c>
      <c r="Y2" s="3" t="s">
        <v>154</v>
      </c>
    </row>
    <row r="3" spans="1:25" ht="44" x14ac:dyDescent="0.2">
      <c r="B3" s="65"/>
      <c r="C3" s="66" t="s">
        <v>228</v>
      </c>
      <c r="D3" s="66" t="s">
        <v>251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1.2703197330175442E-2</v>
      </c>
      <c r="G5" s="77">
        <f t="shared" ref="G5:G38" si="1">E5*F5</f>
        <v>0</v>
      </c>
      <c r="H5" s="77">
        <f t="array" ref="H5:H43">MMULT(逆行列係数!C5:AO43,'3'!G5:G43)</f>
        <v>2.5605068028206352E-3</v>
      </c>
      <c r="I5" s="77">
        <f t="shared" ref="I5:I38" si="2">C5+H5</f>
        <v>2.5605068028206352E-3</v>
      </c>
      <c r="J5" s="76">
        <f>分析係数表!G8</f>
        <v>0.12096774193548387</v>
      </c>
      <c r="K5" s="78">
        <f t="shared" ref="K5:K38" si="3">I5*J5</f>
        <v>3.0973872614765751E-4</v>
      </c>
      <c r="L5" s="79" t="s">
        <v>182</v>
      </c>
      <c r="M5" s="80" t="s">
        <v>182</v>
      </c>
      <c r="N5" s="81">
        <f>分析係数表!H8</f>
        <v>1.0105366169207868E-2</v>
      </c>
      <c r="O5" s="82">
        <f t="shared" ref="O5:O44" si="4">$M$44*N5</f>
        <v>0.1264805121951299</v>
      </c>
      <c r="P5" s="76">
        <f>分析係数表!C8</f>
        <v>1.2703197330175442E-2</v>
      </c>
      <c r="Q5" s="82">
        <f t="shared" ref="Q5:Q38" si="5">O5*P5</f>
        <v>1.6067069048363966E-3</v>
      </c>
      <c r="R5" s="83">
        <f t="array" ref="R5:R43">MMULT(逆行列係数!C5:AO43,'3'!Q5:Q43)</f>
        <v>2.0478901890203446E-3</v>
      </c>
      <c r="S5" s="84">
        <f t="shared" ref="S5:S38" si="6">I5+R5</f>
        <v>4.6083969918409799E-3</v>
      </c>
      <c r="T5" s="85">
        <f>分析係数表!F8</f>
        <v>0.45967741935483869</v>
      </c>
      <c r="U5" s="86">
        <f t="shared" ref="U5:U38" si="7">S5*T5</f>
        <v>2.118376036572063E-3</v>
      </c>
      <c r="V5" s="87">
        <f>分析係数表!D8</f>
        <v>0.86693548387096775</v>
      </c>
      <c r="W5" s="167">
        <f t="shared" ref="W5:W43" si="8">ROUND(S5*V5,0)</f>
        <v>0</v>
      </c>
      <c r="X5" s="76">
        <f>分析係数表!E8</f>
        <v>0.59677419354838712</v>
      </c>
      <c r="Y5" s="166">
        <f t="shared" ref="Y5:Y43" si="9">ROUND(S5*X5,0)</f>
        <v>0</v>
      </c>
    </row>
    <row r="6" spans="1:25" x14ac:dyDescent="0.2">
      <c r="A6" s="6" t="s">
        <v>220</v>
      </c>
      <c r="B6" s="5" t="s">
        <v>266</v>
      </c>
      <c r="C6" s="90"/>
      <c r="D6" s="76">
        <f>投入係数表!E6</f>
        <v>0</v>
      </c>
      <c r="E6" s="77">
        <f t="shared" si="0"/>
        <v>0</v>
      </c>
      <c r="F6" s="76">
        <f>分析係数表!C9</f>
        <v>3.6231884057971064E-2</v>
      </c>
      <c r="G6" s="77">
        <f t="shared" si="1"/>
        <v>0</v>
      </c>
      <c r="H6" s="77">
        <v>1.0866263252408123E-4</v>
      </c>
      <c r="I6" s="77">
        <f t="shared" si="2"/>
        <v>1.0866263252408123E-4</v>
      </c>
      <c r="J6" s="76">
        <f>分析係数表!G9</f>
        <v>0.3125</v>
      </c>
      <c r="K6" s="78">
        <f t="shared" si="3"/>
        <v>3.3957072663775388E-5</v>
      </c>
      <c r="L6" s="79"/>
      <c r="M6" s="80"/>
      <c r="N6" s="81">
        <f>分析係数表!H9</f>
        <v>5.3491679763143819E-4</v>
      </c>
      <c r="O6" s="82">
        <f t="shared" si="4"/>
        <v>6.6951112323232493E-3</v>
      </c>
      <c r="P6" s="76">
        <f>分析係数表!C9</f>
        <v>3.6231884057971064E-2</v>
      </c>
      <c r="Q6" s="82">
        <f t="shared" si="5"/>
        <v>2.4257649392475574E-4</v>
      </c>
      <c r="R6" s="83">
        <v>2.7842790638911387E-4</v>
      </c>
      <c r="S6" s="84">
        <f t="shared" si="6"/>
        <v>3.8709053891319508E-4</v>
      </c>
      <c r="T6" s="85">
        <f>分析係数表!F9</f>
        <v>0.8125</v>
      </c>
      <c r="U6" s="86">
        <f t="shared" si="7"/>
        <v>3.1451106286697103E-4</v>
      </c>
      <c r="V6" s="87">
        <f>分析係数表!D9</f>
        <v>0</v>
      </c>
      <c r="W6" s="167">
        <f t="shared" si="8"/>
        <v>0</v>
      </c>
      <c r="X6" s="76">
        <f>分析係数表!E9</f>
        <v>0</v>
      </c>
      <c r="Y6" s="166">
        <f t="shared" si="9"/>
        <v>0</v>
      </c>
    </row>
    <row r="7" spans="1:25" x14ac:dyDescent="0.2">
      <c r="A7" s="6" t="s">
        <v>221</v>
      </c>
      <c r="B7" s="5" t="s">
        <v>267</v>
      </c>
      <c r="C7" s="75">
        <f>最終需要_まとめ!$C$8</f>
        <v>100</v>
      </c>
      <c r="D7" s="76">
        <f>投入係数表!E7</f>
        <v>4.3577981651376149E-2</v>
      </c>
      <c r="E7" s="77">
        <f t="shared" si="0"/>
        <v>4.3577981651376145</v>
      </c>
      <c r="F7" s="76">
        <f>分析係数表!C10</f>
        <v>0.26183431952662717</v>
      </c>
      <c r="G7" s="77">
        <f t="shared" si="1"/>
        <v>1.1410211172031917</v>
      </c>
      <c r="H7" s="77">
        <v>1.1627117299298748</v>
      </c>
      <c r="I7" s="77">
        <f t="shared" si="2"/>
        <v>101.16271172992988</v>
      </c>
      <c r="J7" s="76">
        <f>分析係数表!G10</f>
        <v>0.17889908256880735</v>
      </c>
      <c r="K7" s="78">
        <f t="shared" si="3"/>
        <v>18.09791631865718</v>
      </c>
      <c r="L7" s="79"/>
      <c r="M7" s="80"/>
      <c r="N7" s="81">
        <f>分析係数表!H10</f>
        <v>1.0159272513155222E-3</v>
      </c>
      <c r="O7" s="82">
        <f t="shared" si="4"/>
        <v>1.2715521332706948E-2</v>
      </c>
      <c r="P7" s="76">
        <f>分析係数表!C10</f>
        <v>0.26183431952662717</v>
      </c>
      <c r="Q7" s="82">
        <f t="shared" si="5"/>
        <v>3.329359875575635E-3</v>
      </c>
      <c r="R7" s="83">
        <v>4.9931576628477079E-3</v>
      </c>
      <c r="S7" s="84">
        <f t="shared" si="6"/>
        <v>101.16770488759273</v>
      </c>
      <c r="T7" s="85">
        <f>分析係数表!F10</f>
        <v>0.51834862385321101</v>
      </c>
      <c r="U7" s="86">
        <f t="shared" si="7"/>
        <v>52.440140606871466</v>
      </c>
      <c r="V7" s="87">
        <f>分析係数表!D10</f>
        <v>0.10550458715596331</v>
      </c>
      <c r="W7" s="167">
        <f t="shared" si="8"/>
        <v>11</v>
      </c>
      <c r="X7" s="76">
        <f>分析係数表!E10</f>
        <v>4.1284403669724773E-2</v>
      </c>
      <c r="Y7" s="166">
        <f t="shared" si="9"/>
        <v>4</v>
      </c>
    </row>
    <row r="8" spans="1:25" x14ac:dyDescent="0.2">
      <c r="A8" s="6" t="s">
        <v>222</v>
      </c>
      <c r="B8" s="5" t="s">
        <v>27</v>
      </c>
      <c r="C8" s="90"/>
      <c r="D8" s="76">
        <f>投入係数表!E8</f>
        <v>0</v>
      </c>
      <c r="E8" s="77">
        <f t="shared" si="0"/>
        <v>0</v>
      </c>
      <c r="F8" s="76">
        <f>分析係数表!C11</f>
        <v>1.7921757268741234E-2</v>
      </c>
      <c r="G8" s="77">
        <f t="shared" si="1"/>
        <v>0</v>
      </c>
      <c r="H8" s="77">
        <v>7.1100942161432985E-3</v>
      </c>
      <c r="I8" s="77">
        <f t="shared" si="2"/>
        <v>7.1100942161432985E-3</v>
      </c>
      <c r="J8" s="76">
        <f>分析係数表!G11</f>
        <v>0.34197730956239869</v>
      </c>
      <c r="K8" s="78">
        <f t="shared" si="3"/>
        <v>2.4314908907718574E-3</v>
      </c>
      <c r="L8" s="79"/>
      <c r="M8" s="80"/>
      <c r="N8" s="81">
        <f>分析係数表!H11</f>
        <v>-1.6586567368416687E-5</v>
      </c>
      <c r="O8" s="82">
        <f t="shared" si="4"/>
        <v>-2.0760034828909299E-4</v>
      </c>
      <c r="P8" s="76">
        <f>分析係数表!C11</f>
        <v>1.7921757268741234E-2</v>
      </c>
      <c r="Q8" s="82">
        <f t="shared" si="5"/>
        <v>-3.7205630509432639E-6</v>
      </c>
      <c r="R8" s="83">
        <v>8.7571264874816805E-3</v>
      </c>
      <c r="S8" s="84">
        <f t="shared" si="6"/>
        <v>1.5867220703624979E-2</v>
      </c>
      <c r="T8" s="85">
        <f>分析係数表!F11</f>
        <v>0.56401944894651534</v>
      </c>
      <c r="U8" s="86">
        <f t="shared" si="7"/>
        <v>8.9494210775713009E-3</v>
      </c>
      <c r="V8" s="87">
        <f>分析係数表!D11</f>
        <v>2.1069692058346839E-2</v>
      </c>
      <c r="W8" s="167">
        <f t="shared" si="8"/>
        <v>0</v>
      </c>
      <c r="X8" s="76">
        <f>分析係数表!E11</f>
        <v>4.8622366288492711E-3</v>
      </c>
      <c r="Y8" s="166">
        <f t="shared" si="9"/>
        <v>0</v>
      </c>
    </row>
    <row r="9" spans="1:25" x14ac:dyDescent="0.2">
      <c r="A9" s="6" t="s">
        <v>223</v>
      </c>
      <c r="B9" s="5" t="s">
        <v>191</v>
      </c>
      <c r="C9" s="90"/>
      <c r="D9" s="76">
        <f>投入係数表!E9</f>
        <v>0.10321100917431193</v>
      </c>
      <c r="E9" s="77">
        <f t="shared" si="0"/>
        <v>10.321100917431194</v>
      </c>
      <c r="F9" s="76">
        <f>分析係数表!C12</f>
        <v>0.1131360576170346</v>
      </c>
      <c r="G9" s="77">
        <f t="shared" si="1"/>
        <v>1.1676886680657241</v>
      </c>
      <c r="H9" s="77">
        <v>1.2068084142908349</v>
      </c>
      <c r="I9" s="77">
        <f t="shared" si="2"/>
        <v>1.2068084142908349</v>
      </c>
      <c r="J9" s="76">
        <f>分析係数表!G12</f>
        <v>0.13242034500958361</v>
      </c>
      <c r="K9" s="78">
        <f t="shared" si="3"/>
        <v>0.15980598658086087</v>
      </c>
      <c r="L9" s="79"/>
      <c r="M9" s="80"/>
      <c r="N9" s="81">
        <f>分析係数表!H12</f>
        <v>8.227352078918887E-2</v>
      </c>
      <c r="O9" s="82">
        <f t="shared" si="4"/>
        <v>1.0297496276009734</v>
      </c>
      <c r="P9" s="76">
        <f>分析係数表!C12</f>
        <v>0.1131360576170346</v>
      </c>
      <c r="Q9" s="82">
        <f t="shared" si="5"/>
        <v>0.11650181319938366</v>
      </c>
      <c r="R9" s="83">
        <v>0.13003751187183288</v>
      </c>
      <c r="S9" s="84">
        <f t="shared" si="6"/>
        <v>1.3368459261626677</v>
      </c>
      <c r="T9" s="85">
        <f>分析係数表!F12</f>
        <v>0.36784355120975581</v>
      </c>
      <c r="U9" s="86">
        <f t="shared" si="7"/>
        <v>0.49175015289997071</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投入係数表!E10</f>
        <v>2.2935779816513763E-2</v>
      </c>
      <c r="E10" s="77">
        <f t="shared" si="0"/>
        <v>2.2935779816513762</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0.16239537244914298</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投入係数表!E11</f>
        <v>4.5871559633027525E-3</v>
      </c>
      <c r="E11" s="77">
        <f t="shared" si="0"/>
        <v>0.45871559633027525</v>
      </c>
      <c r="F11" s="76">
        <f>分析係数表!C14</f>
        <v>0.20006209251785156</v>
      </c>
      <c r="G11" s="77">
        <f t="shared" si="1"/>
        <v>9.1771602072408975E-2</v>
      </c>
      <c r="H11" s="77">
        <v>0.1997797125583731</v>
      </c>
      <c r="I11" s="77">
        <f t="shared" si="2"/>
        <v>0.1997797125583731</v>
      </c>
      <c r="J11" s="76">
        <f>分析係数表!G14</f>
        <v>0.15826840914802714</v>
      </c>
      <c r="K11" s="78">
        <f t="shared" si="3"/>
        <v>3.1618817286663853E-2</v>
      </c>
      <c r="L11" s="79"/>
      <c r="M11" s="80"/>
      <c r="N11" s="81">
        <f>分析係数表!H14</f>
        <v>1.0573936697365637E-3</v>
      </c>
      <c r="O11" s="82">
        <f t="shared" si="4"/>
        <v>1.3234522203429676E-2</v>
      </c>
      <c r="P11" s="76">
        <f>分析係数表!C14</f>
        <v>0.20006209251785156</v>
      </c>
      <c r="Q11" s="82">
        <f t="shared" si="5"/>
        <v>2.6477262054921086E-3</v>
      </c>
      <c r="R11" s="83">
        <v>1.2654632517195083E-2</v>
      </c>
      <c r="S11" s="84">
        <f t="shared" si="6"/>
        <v>0.21243434507556819</v>
      </c>
      <c r="T11" s="85">
        <f>分析係数表!F14</f>
        <v>0.29957275697411412</v>
      </c>
      <c r="U11" s="86">
        <f t="shared" si="7"/>
        <v>6.3639542430278279E-2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投入係数表!E12</f>
        <v>1.1467889908256881E-2</v>
      </c>
      <c r="E12" s="77">
        <f t="shared" si="0"/>
        <v>1.1467889908256881</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9.4665758819826404E-2</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投入係数表!E13</f>
        <v>5.2752293577981654E-2</v>
      </c>
      <c r="E13" s="77">
        <f t="shared" si="0"/>
        <v>5.2752293577981657</v>
      </c>
      <c r="F13" s="76">
        <f>分析係数表!C16</f>
        <v>4.6443435489973539E-2</v>
      </c>
      <c r="G13" s="77">
        <f t="shared" si="1"/>
        <v>0.24499977437371365</v>
      </c>
      <c r="H13" s="77">
        <v>0.25292631425439244</v>
      </c>
      <c r="I13" s="77">
        <f t="shared" si="2"/>
        <v>0.25292631425439244</v>
      </c>
      <c r="J13" s="76">
        <f>分析係数表!G16</f>
        <v>3.3687125057683433E-2</v>
      </c>
      <c r="K13" s="78">
        <f t="shared" si="3"/>
        <v>8.5203603786666582E-3</v>
      </c>
      <c r="L13" s="79"/>
      <c r="M13" s="80"/>
      <c r="N13" s="81">
        <f>分析係数表!H16</f>
        <v>1.5193295709469685E-2</v>
      </c>
      <c r="O13" s="82">
        <f t="shared" si="4"/>
        <v>0.19016191903280918</v>
      </c>
      <c r="P13" s="76">
        <f>分析係数表!C16</f>
        <v>4.6443435489973539E-2</v>
      </c>
      <c r="Q13" s="82">
        <f t="shared" si="5"/>
        <v>8.8317728192498449E-3</v>
      </c>
      <c r="R13" s="83">
        <v>1.4016918187247882E-2</v>
      </c>
      <c r="S13" s="84">
        <f t="shared" si="6"/>
        <v>0.26694323244164031</v>
      </c>
      <c r="T13" s="85">
        <f>分析係数表!F16</f>
        <v>0.28887863405629904</v>
      </c>
      <c r="U13" s="86">
        <f t="shared" si="7"/>
        <v>7.711419635831418E-2</v>
      </c>
      <c r="V13" s="87">
        <f>分析係数表!D16</f>
        <v>0</v>
      </c>
      <c r="W13" s="167">
        <f t="shared" si="8"/>
        <v>0</v>
      </c>
      <c r="X13" s="76">
        <f>分析係数表!E16</f>
        <v>0</v>
      </c>
      <c r="Y13" s="166">
        <f t="shared" si="9"/>
        <v>0</v>
      </c>
    </row>
    <row r="14" spans="1:25" x14ac:dyDescent="0.2">
      <c r="A14" s="6" t="s">
        <v>2</v>
      </c>
      <c r="B14" s="5" t="s">
        <v>365</v>
      </c>
      <c r="C14" s="90"/>
      <c r="D14" s="76">
        <f>投入係数表!E14</f>
        <v>1.834862385321101E-2</v>
      </c>
      <c r="E14" s="77">
        <f t="shared" si="0"/>
        <v>1.834862385321101</v>
      </c>
      <c r="F14" s="76">
        <f>分析係数表!C17</f>
        <v>4.6514856984171016E-2</v>
      </c>
      <c r="G14" s="77">
        <f t="shared" si="1"/>
        <v>8.5348361438845902E-2</v>
      </c>
      <c r="H14" s="77">
        <v>9.1181508224094793E-2</v>
      </c>
      <c r="I14" s="77">
        <f t="shared" si="2"/>
        <v>9.1181508224094793E-2</v>
      </c>
      <c r="J14" s="76">
        <f>分析係数表!G17</f>
        <v>0.21533442088091354</v>
      </c>
      <c r="K14" s="78">
        <f t="shared" si="3"/>
        <v>1.9634517268483708E-2</v>
      </c>
      <c r="L14" s="79"/>
      <c r="M14" s="80"/>
      <c r="N14" s="81">
        <f>分析係数表!H17</f>
        <v>2.6953171973677116E-3</v>
      </c>
      <c r="O14" s="82">
        <f t="shared" si="4"/>
        <v>3.3735056596977613E-2</v>
      </c>
      <c r="P14" s="76">
        <f>分析係数表!C17</f>
        <v>4.6514856984171016E-2</v>
      </c>
      <c r="Q14" s="82">
        <f t="shared" si="5"/>
        <v>1.5691813329613287E-3</v>
      </c>
      <c r="R14" s="83">
        <v>2.6596939151790028E-3</v>
      </c>
      <c r="S14" s="84">
        <f t="shared" si="6"/>
        <v>9.3841202139273799E-2</v>
      </c>
      <c r="T14" s="85">
        <f>分析係数表!F17</f>
        <v>0.33325565136331858</v>
      </c>
      <c r="U14" s="86">
        <f t="shared" si="7"/>
        <v>3.1273110943640534E-2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投入係数表!E15</f>
        <v>0</v>
      </c>
      <c r="E15" s="77">
        <f t="shared" si="0"/>
        <v>0</v>
      </c>
      <c r="F15" s="76">
        <f>分析係数表!C18</f>
        <v>0.85217062328572779</v>
      </c>
      <c r="G15" s="77">
        <f t="shared" si="1"/>
        <v>0</v>
      </c>
      <c r="H15" s="77">
        <v>2.7123082592356604E-2</v>
      </c>
      <c r="I15" s="77">
        <f t="shared" si="2"/>
        <v>2.7123082592356604E-2</v>
      </c>
      <c r="J15" s="76">
        <f>分析係数表!G18</f>
        <v>0.21571921623052903</v>
      </c>
      <c r="K15" s="78">
        <f t="shared" si="3"/>
        <v>5.8509701185790724E-3</v>
      </c>
      <c r="L15" s="79"/>
      <c r="M15" s="80"/>
      <c r="N15" s="81">
        <f>分析係数表!H18</f>
        <v>4.022242586841047E-4</v>
      </c>
      <c r="O15" s="82">
        <f t="shared" si="4"/>
        <v>5.0343084460105049E-3</v>
      </c>
      <c r="P15" s="76">
        <f>分析係数表!C18</f>
        <v>0.85217062328572779</v>
      </c>
      <c r="Q15" s="82">
        <f t="shared" si="5"/>
        <v>4.290089766249376E-3</v>
      </c>
      <c r="R15" s="83">
        <v>1.0936454325746463E-2</v>
      </c>
      <c r="S15" s="84">
        <f t="shared" si="6"/>
        <v>3.8059536918103071E-2</v>
      </c>
      <c r="T15" s="85">
        <f>分析係数表!F18</f>
        <v>0.45957889739047864</v>
      </c>
      <c r="U15" s="86">
        <f t="shared" si="7"/>
        <v>1.7491360012014026E-2</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投入係数表!E16</f>
        <v>0</v>
      </c>
      <c r="E16" s="77">
        <f t="shared" si="0"/>
        <v>0</v>
      </c>
      <c r="F16" s="76">
        <f>分析係数表!C19</f>
        <v>5.907451152740395E-2</v>
      </c>
      <c r="G16" s="77">
        <f t="shared" si="1"/>
        <v>0</v>
      </c>
      <c r="H16" s="77">
        <v>2.3776222131920433E-3</v>
      </c>
      <c r="I16" s="77">
        <f t="shared" si="2"/>
        <v>2.3776222131920433E-3</v>
      </c>
      <c r="J16" s="76">
        <f>分析係数表!G19</f>
        <v>5.7619514930604236E-2</v>
      </c>
      <c r="K16" s="78">
        <f t="shared" si="3"/>
        <v>1.3699743861235523E-4</v>
      </c>
      <c r="L16" s="79"/>
      <c r="M16" s="80"/>
      <c r="N16" s="81">
        <f>分析係数表!H19</f>
        <v>-1.036660460526043E-4</v>
      </c>
      <c r="O16" s="82">
        <f t="shared" si="4"/>
        <v>-1.2975021768068312E-3</v>
      </c>
      <c r="P16" s="76">
        <f>分析係数表!C19</f>
        <v>5.907451152740395E-2</v>
      </c>
      <c r="Q16" s="82">
        <f t="shared" si="5"/>
        <v>-7.6649307300606867E-5</v>
      </c>
      <c r="R16" s="83">
        <v>1.9136855928511526E-4</v>
      </c>
      <c r="S16" s="84">
        <f t="shared" si="6"/>
        <v>2.5689907724771584E-3</v>
      </c>
      <c r="T16" s="85">
        <f>分析係数表!F19</f>
        <v>0.24001121547735876</v>
      </c>
      <c r="U16" s="86">
        <f t="shared" si="7"/>
        <v>6.1658659785236161E-4</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投入係数表!E17</f>
        <v>0</v>
      </c>
      <c r="E17" s="77">
        <f t="shared" si="0"/>
        <v>0</v>
      </c>
      <c r="F17" s="76">
        <f>分析係数表!C20</f>
        <v>0.1238117647058824</v>
      </c>
      <c r="G17" s="77">
        <f t="shared" si="1"/>
        <v>0</v>
      </c>
      <c r="H17" s="77">
        <v>2.8484006386213126E-3</v>
      </c>
      <c r="I17" s="77">
        <f t="shared" si="2"/>
        <v>2.8484006386213126E-3</v>
      </c>
      <c r="J17" s="76">
        <f>分析係数表!G20</f>
        <v>0.1000078622533218</v>
      </c>
      <c r="K17" s="78">
        <f t="shared" si="3"/>
        <v>2.8486245870951404E-4</v>
      </c>
      <c r="L17" s="79"/>
      <c r="M17" s="80"/>
      <c r="N17" s="81">
        <f>分析係数表!H20</f>
        <v>5.0174366289460479E-4</v>
      </c>
      <c r="O17" s="82">
        <f t="shared" si="4"/>
        <v>6.2799105357450626E-3</v>
      </c>
      <c r="P17" s="76">
        <f>分析係数表!C20</f>
        <v>0.1238117647058824</v>
      </c>
      <c r="Q17" s="82">
        <f t="shared" si="5"/>
        <v>7.7752680562565956E-4</v>
      </c>
      <c r="R17" s="83">
        <v>1.4329844769416403E-3</v>
      </c>
      <c r="S17" s="84">
        <f t="shared" si="6"/>
        <v>4.2813851155629528E-3</v>
      </c>
      <c r="T17" s="85">
        <f>分析係数表!F20</f>
        <v>0.22289488167308752</v>
      </c>
      <c r="U17" s="86">
        <f t="shared" si="7"/>
        <v>9.5429882873032256E-4</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投入係数表!E18</f>
        <v>2.2935779816513763E-3</v>
      </c>
      <c r="E18" s="77">
        <f t="shared" si="0"/>
        <v>0.22935779816513763</v>
      </c>
      <c r="F18" s="76">
        <f>分析係数表!C21</f>
        <v>0.10123797610317908</v>
      </c>
      <c r="G18" s="77">
        <f t="shared" si="1"/>
        <v>2.3219719289719973E-2</v>
      </c>
      <c r="H18" s="77">
        <v>2.7381607853139228E-2</v>
      </c>
      <c r="I18" s="77">
        <f t="shared" si="2"/>
        <v>2.7381607853139228E-2</v>
      </c>
      <c r="J18" s="76">
        <f>分析係数表!G21</f>
        <v>0.28509532062391679</v>
      </c>
      <c r="K18" s="78">
        <f t="shared" si="3"/>
        <v>7.8063682700890858E-3</v>
      </c>
      <c r="L18" s="79"/>
      <c r="M18" s="80"/>
      <c r="N18" s="81">
        <f>分析係数表!H21</f>
        <v>8.3762165210504269E-4</v>
      </c>
      <c r="O18" s="82">
        <f t="shared" si="4"/>
        <v>1.0483817588599195E-2</v>
      </c>
      <c r="P18" s="76">
        <f>分析係数表!C21</f>
        <v>0.10123797610317908</v>
      </c>
      <c r="Q18" s="82">
        <f t="shared" si="5"/>
        <v>1.0613604745046939E-3</v>
      </c>
      <c r="R18" s="83">
        <v>2.4245643418215872E-3</v>
      </c>
      <c r="S18" s="84">
        <f t="shared" si="6"/>
        <v>2.9806172194960817E-2</v>
      </c>
      <c r="T18" s="85">
        <f>分析係数表!F21</f>
        <v>0.42576545349508954</v>
      </c>
      <c r="U18" s="86">
        <f t="shared" si="7"/>
        <v>1.2690438421540221E-2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投入係数表!E19</f>
        <v>0</v>
      </c>
      <c r="E19" s="77">
        <f t="shared" si="0"/>
        <v>0</v>
      </c>
      <c r="F19" s="76">
        <f>分析係数表!C22</f>
        <v>0.18558159091777837</v>
      </c>
      <c r="G19" s="77">
        <f t="shared" si="1"/>
        <v>0</v>
      </c>
      <c r="H19" s="77">
        <v>1.7276159134848937E-3</v>
      </c>
      <c r="I19" s="77">
        <f t="shared" si="2"/>
        <v>1.7276159134848937E-3</v>
      </c>
      <c r="J19" s="76">
        <f>分析係数表!G22</f>
        <v>0.19466002478672587</v>
      </c>
      <c r="K19" s="78">
        <f t="shared" si="3"/>
        <v>3.3629775654091146E-4</v>
      </c>
      <c r="L19" s="79"/>
      <c r="M19" s="80"/>
      <c r="N19" s="81">
        <f>分析係数表!H22</f>
        <v>4.1466418421041717E-5</v>
      </c>
      <c r="O19" s="82">
        <f t="shared" si="4"/>
        <v>5.1900087072273245E-4</v>
      </c>
      <c r="P19" s="76">
        <f>分析係数表!C22</f>
        <v>0.18558159091777837</v>
      </c>
      <c r="Q19" s="82">
        <f t="shared" si="5"/>
        <v>9.6317007276436906E-5</v>
      </c>
      <c r="R19" s="83">
        <v>8.7882001265319706E-4</v>
      </c>
      <c r="S19" s="84">
        <f t="shared" si="6"/>
        <v>2.6064359261380905E-3</v>
      </c>
      <c r="T19" s="85">
        <f>分析係数表!F22</f>
        <v>0.41305594660826944</v>
      </c>
      <c r="U19" s="86">
        <f t="shared" si="7"/>
        <v>1.0766038587447704E-3</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3.1140052243363946E-4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投入係数表!E21</f>
        <v>0</v>
      </c>
      <c r="E21" s="77">
        <f t="shared" si="0"/>
        <v>0</v>
      </c>
      <c r="F21" s="76">
        <f>分析係数表!C24</f>
        <v>0.34092150792205422</v>
      </c>
      <c r="G21" s="77">
        <f t="shared" si="1"/>
        <v>0</v>
      </c>
      <c r="H21" s="77">
        <v>3.6145557308815126E-3</v>
      </c>
      <c r="I21" s="77">
        <f t="shared" si="2"/>
        <v>3.6145557308815126E-3</v>
      </c>
      <c r="J21" s="76">
        <f>分析係数表!G24</f>
        <v>0.20813165537270087</v>
      </c>
      <c r="K21" s="78">
        <f t="shared" si="3"/>
        <v>7.5230346770525187E-4</v>
      </c>
      <c r="L21" s="79"/>
      <c r="M21" s="80"/>
      <c r="N21" s="81">
        <f>分析係数表!H24</f>
        <v>3.0270485447360455E-4</v>
      </c>
      <c r="O21" s="82">
        <f t="shared" si="4"/>
        <v>3.7887063562759473E-3</v>
      </c>
      <c r="P21" s="76">
        <f>分析係数表!C24</f>
        <v>0.34092150792205422</v>
      </c>
      <c r="Q21" s="82">
        <f t="shared" si="5"/>
        <v>1.2916514840554676E-3</v>
      </c>
      <c r="R21" s="83">
        <v>4.3961226058986764E-3</v>
      </c>
      <c r="S21" s="84">
        <f t="shared" si="6"/>
        <v>8.010678336780189E-3</v>
      </c>
      <c r="T21" s="85">
        <f>分析係数表!F24</f>
        <v>0.39206195546950628</v>
      </c>
      <c r="U21" s="86">
        <f t="shared" si="7"/>
        <v>3.1406822133552533E-3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投入係数表!E22</f>
        <v>0</v>
      </c>
      <c r="E22" s="77">
        <f t="shared" si="0"/>
        <v>0</v>
      </c>
      <c r="F22" s="76">
        <f>分析係数表!C25</f>
        <v>1.146867511126326E-2</v>
      </c>
      <c r="G22" s="77">
        <f t="shared" si="1"/>
        <v>0</v>
      </c>
      <c r="H22" s="77">
        <v>2.2877680726408138E-4</v>
      </c>
      <c r="I22" s="77">
        <f t="shared" si="2"/>
        <v>2.2877680726408138E-4</v>
      </c>
      <c r="J22" s="76">
        <f>分析係数表!G25</f>
        <v>0.19668246445497631</v>
      </c>
      <c r="K22" s="78">
        <f t="shared" si="3"/>
        <v>4.4996386262840649E-5</v>
      </c>
      <c r="L22" s="79"/>
      <c r="M22" s="80"/>
      <c r="N22" s="81">
        <f>分析係数表!H25</f>
        <v>4.6442388631566723E-4</v>
      </c>
      <c r="O22" s="82">
        <f t="shared" si="4"/>
        <v>5.8128097520946031E-3</v>
      </c>
      <c r="P22" s="76">
        <f>分析係数表!C25</f>
        <v>1.146867511126326E-2</v>
      </c>
      <c r="Q22" s="82">
        <f t="shared" si="5"/>
        <v>6.6665226530355739E-5</v>
      </c>
      <c r="R22" s="83">
        <v>1.5863244070611087E-4</v>
      </c>
      <c r="S22" s="84">
        <f t="shared" si="6"/>
        <v>3.8740924797019225E-4</v>
      </c>
      <c r="T22" s="85">
        <f>分析係数表!F25</f>
        <v>0.34834123222748814</v>
      </c>
      <c r="U22" s="86">
        <f t="shared" si="7"/>
        <v>1.3495061481426127E-4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投入係数表!E23</f>
        <v>2.2935779816513763E-3</v>
      </c>
      <c r="E23" s="77">
        <f t="shared" si="0"/>
        <v>0.22935779816513763</v>
      </c>
      <c r="F23" s="76">
        <f>分析係数表!C26</f>
        <v>9.1946569835300251E-2</v>
      </c>
      <c r="G23" s="77">
        <f t="shared" si="1"/>
        <v>2.1088662806261527E-2</v>
      </c>
      <c r="H23" s="77">
        <v>2.3577110223729322E-2</v>
      </c>
      <c r="I23" s="77">
        <f t="shared" si="2"/>
        <v>2.3577110223729322E-2</v>
      </c>
      <c r="J23" s="76">
        <f>分析係数表!G26</f>
        <v>0.19627813403747013</v>
      </c>
      <c r="K23" s="78">
        <f t="shared" si="3"/>
        <v>4.6276712007093509E-3</v>
      </c>
      <c r="L23" s="79"/>
      <c r="M23" s="80"/>
      <c r="N23" s="81">
        <f>分析係数表!H26</f>
        <v>9.5289829531553863E-3</v>
      </c>
      <c r="O23" s="82">
        <f t="shared" si="4"/>
        <v>0.11926640009208392</v>
      </c>
      <c r="P23" s="76">
        <f>分析係数表!C26</f>
        <v>9.1946569835300251E-2</v>
      </c>
      <c r="Q23" s="82">
        <f t="shared" si="5"/>
        <v>1.0966136385071655E-2</v>
      </c>
      <c r="R23" s="83">
        <v>1.1447368027318739E-2</v>
      </c>
      <c r="S23" s="84">
        <f t="shared" si="6"/>
        <v>3.5024478251048062E-2</v>
      </c>
      <c r="T23" s="85">
        <f>分析係数表!F26</f>
        <v>0.33471645919778698</v>
      </c>
      <c r="U23" s="86">
        <f t="shared" si="7"/>
        <v>1.1723269345440705E-2</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投入係数表!E24</f>
        <v>0</v>
      </c>
      <c r="E24" s="77">
        <f t="shared" si="0"/>
        <v>0</v>
      </c>
      <c r="F24" s="76">
        <f>分析係数表!C27</f>
        <v>2.4623475974181241E-2</v>
      </c>
      <c r="G24" s="77">
        <f t="shared" si="1"/>
        <v>0</v>
      </c>
      <c r="H24" s="77">
        <v>1.2014778763408972E-4</v>
      </c>
      <c r="I24" s="77">
        <f t="shared" si="2"/>
        <v>1.2014778763408972E-4</v>
      </c>
      <c r="J24" s="76">
        <f>分析係数表!G27</f>
        <v>0.16949152542372881</v>
      </c>
      <c r="K24" s="78">
        <f t="shared" si="3"/>
        <v>2.0364031802388085E-5</v>
      </c>
      <c r="L24" s="79"/>
      <c r="M24" s="80"/>
      <c r="N24" s="81">
        <f>分析係数表!H27</f>
        <v>1.0092926243681554E-2</v>
      </c>
      <c r="O24" s="82">
        <f t="shared" si="4"/>
        <v>0.12632481193391309</v>
      </c>
      <c r="P24" s="76">
        <f>分析係数表!C27</f>
        <v>2.4623475974181241E-2</v>
      </c>
      <c r="Q24" s="82">
        <f t="shared" si="5"/>
        <v>3.1105559715976731E-3</v>
      </c>
      <c r="R24" s="83">
        <v>3.142940809898851E-3</v>
      </c>
      <c r="S24" s="84">
        <f t="shared" si="6"/>
        <v>3.2630885975329406E-3</v>
      </c>
      <c r="T24" s="85">
        <f>分析係数表!F27</f>
        <v>0.31826741996233521</v>
      </c>
      <c r="U24" s="86">
        <f t="shared" si="7"/>
        <v>1.0385347890453239E-3</v>
      </c>
      <c r="V24" s="87">
        <f>分析係数表!D27</f>
        <v>0</v>
      </c>
      <c r="W24" s="167">
        <f t="shared" si="8"/>
        <v>0</v>
      </c>
      <c r="X24" s="76">
        <f>分析係数表!E27</f>
        <v>0</v>
      </c>
      <c r="Y24" s="166">
        <f t="shared" si="9"/>
        <v>0</v>
      </c>
    </row>
    <row r="25" spans="1:25" x14ac:dyDescent="0.2">
      <c r="A25" s="6" t="s">
        <v>13</v>
      </c>
      <c r="B25" s="5" t="s">
        <v>192</v>
      </c>
      <c r="C25" s="90"/>
      <c r="D25" s="76">
        <f>投入係数表!E25</f>
        <v>4.8165137614678902E-2</v>
      </c>
      <c r="E25" s="77">
        <f t="shared" si="0"/>
        <v>4.8165137614678901</v>
      </c>
      <c r="F25" s="76">
        <f>分析係数表!C28</f>
        <v>0.10144304574762053</v>
      </c>
      <c r="G25" s="77">
        <f t="shared" si="1"/>
        <v>0.48860182584863104</v>
      </c>
      <c r="H25" s="77">
        <v>0.52043161351622569</v>
      </c>
      <c r="I25" s="77">
        <f t="shared" si="2"/>
        <v>0.52043161351622569</v>
      </c>
      <c r="J25" s="76">
        <f>分析係数表!G28</f>
        <v>0.12483493265252223</v>
      </c>
      <c r="K25" s="78">
        <f t="shared" si="3"/>
        <v>6.4968045423541509E-2</v>
      </c>
      <c r="L25" s="79"/>
      <c r="M25" s="80"/>
      <c r="N25" s="81">
        <f>分析係数表!H28</f>
        <v>1.8805020753942421E-2</v>
      </c>
      <c r="O25" s="82">
        <f t="shared" si="4"/>
        <v>0.23536689487275919</v>
      </c>
      <c r="P25" s="76">
        <f>分析係数表!C28</f>
        <v>0.10144304574762053</v>
      </c>
      <c r="Q25" s="82">
        <f t="shared" si="5"/>
        <v>2.3876334684052702E-2</v>
      </c>
      <c r="R25" s="83">
        <v>2.5982739706555031E-2</v>
      </c>
      <c r="S25" s="84">
        <f t="shared" si="6"/>
        <v>0.54641435322278076</v>
      </c>
      <c r="T25" s="85">
        <f>分析係数表!F28</f>
        <v>0.21348710273791707</v>
      </c>
      <c r="U25" s="86">
        <f t="shared" si="7"/>
        <v>0.11665241716394431</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投入係数表!E26</f>
        <v>6.8807339449541288E-3</v>
      </c>
      <c r="E26" s="77">
        <f t="shared" si="0"/>
        <v>0.68807339449541294</v>
      </c>
      <c r="F26" s="76">
        <f>分析係数表!C29</f>
        <v>0.10401376146788988</v>
      </c>
      <c r="G26" s="77">
        <f t="shared" si="1"/>
        <v>7.1569101927447171E-2</v>
      </c>
      <c r="H26" s="77">
        <v>8.0314711038739023E-2</v>
      </c>
      <c r="I26" s="77">
        <f t="shared" si="2"/>
        <v>8.0314711038739023E-2</v>
      </c>
      <c r="J26" s="76">
        <f>分析係数表!G29</f>
        <v>0.26193840067815766</v>
      </c>
      <c r="K26" s="78">
        <f t="shared" si="3"/>
        <v>2.1037506960415675E-2</v>
      </c>
      <c r="L26" s="79"/>
      <c r="M26" s="80"/>
      <c r="N26" s="81">
        <f>分析係数表!H29</f>
        <v>9.1640784710502205E-3</v>
      </c>
      <c r="O26" s="82">
        <f t="shared" si="4"/>
        <v>0.11469919242972389</v>
      </c>
      <c r="P26" s="76">
        <f>分析係数表!C29</f>
        <v>0.10401376146788988</v>
      </c>
      <c r="Q26" s="82">
        <f t="shared" si="5"/>
        <v>1.19302944419449E-2</v>
      </c>
      <c r="R26" s="83">
        <v>1.6552487175819117E-2</v>
      </c>
      <c r="S26" s="84">
        <f t="shared" si="6"/>
        <v>9.6867198214558137E-2</v>
      </c>
      <c r="T26" s="85">
        <f>分析係数表!F29</f>
        <v>0.46764622774795139</v>
      </c>
      <c r="U26" s="86">
        <f t="shared" si="7"/>
        <v>4.5299579837551202E-2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投入係数表!E27</f>
        <v>0</v>
      </c>
      <c r="E27" s="77">
        <f t="shared" si="0"/>
        <v>0</v>
      </c>
      <c r="F27" s="76">
        <f>分析係数表!C30</f>
        <v>1</v>
      </c>
      <c r="G27" s="77">
        <f t="shared" si="1"/>
        <v>0</v>
      </c>
      <c r="H27" s="77">
        <v>2.3049583485501748E-2</v>
      </c>
      <c r="I27" s="77">
        <f t="shared" si="2"/>
        <v>2.3049583485501748E-2</v>
      </c>
      <c r="J27" s="76">
        <f>分析係数表!G30</f>
        <v>0.34450655250415957</v>
      </c>
      <c r="K27" s="78">
        <f t="shared" si="3"/>
        <v>7.9407325432470175E-3</v>
      </c>
      <c r="L27" s="79"/>
      <c r="M27" s="80"/>
      <c r="N27" s="81">
        <f>分析係数表!H30</f>
        <v>0</v>
      </c>
      <c r="O27" s="82">
        <f t="shared" si="4"/>
        <v>0</v>
      </c>
      <c r="P27" s="76">
        <f>分析係数表!C30</f>
        <v>1</v>
      </c>
      <c r="Q27" s="82">
        <f t="shared" si="5"/>
        <v>0</v>
      </c>
      <c r="R27" s="83">
        <v>4.7326045364636589E-2</v>
      </c>
      <c r="S27" s="84">
        <f t="shared" si="6"/>
        <v>7.0375628850138344E-2</v>
      </c>
      <c r="T27" s="85">
        <f>分析係数表!F30</f>
        <v>0.44048531528668372</v>
      </c>
      <c r="U27" s="86">
        <f t="shared" si="7"/>
        <v>3.0999431062551822E-2</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投入係数表!E28</f>
        <v>6.8807339449541288E-3</v>
      </c>
      <c r="E28" s="77">
        <f t="shared" si="0"/>
        <v>0.68807339449541294</v>
      </c>
      <c r="F28" s="76">
        <f>分析係数表!C31</f>
        <v>0.93997640825324391</v>
      </c>
      <c r="G28" s="77">
        <f t="shared" si="1"/>
        <v>0.64677275797241562</v>
      </c>
      <c r="H28" s="77">
        <v>0.81105933867339564</v>
      </c>
      <c r="I28" s="77">
        <f t="shared" si="2"/>
        <v>0.81105933867339564</v>
      </c>
      <c r="J28" s="76">
        <f>分析係数表!G31</f>
        <v>7.0890110114609078E-2</v>
      </c>
      <c r="K28" s="78">
        <f t="shared" si="3"/>
        <v>5.7496085828039036E-2</v>
      </c>
      <c r="L28" s="79"/>
      <c r="M28" s="80"/>
      <c r="N28" s="81">
        <f>分析係数表!H31</f>
        <v>0.11755729622365327</v>
      </c>
      <c r="O28" s="82">
        <f t="shared" si="4"/>
        <v>1.4713674684989466</v>
      </c>
      <c r="P28" s="76">
        <f>分析係数表!C31</f>
        <v>0.93997640825324391</v>
      </c>
      <c r="Q28" s="82">
        <f t="shared" si="5"/>
        <v>1.3830507082603078</v>
      </c>
      <c r="R28" s="83">
        <v>1.5950162346581365</v>
      </c>
      <c r="S28" s="84">
        <f t="shared" si="6"/>
        <v>2.406075573331532</v>
      </c>
      <c r="T28" s="85">
        <f>分析係数表!F31</f>
        <v>0.34466485525751295</v>
      </c>
      <c r="U28" s="86">
        <f t="shared" si="7"/>
        <v>0.82928968922094992</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投入係数表!E29</f>
        <v>0</v>
      </c>
      <c r="E29" s="77">
        <f t="shared" si="0"/>
        <v>0</v>
      </c>
      <c r="F29" s="76">
        <f>分析係数表!C32</f>
        <v>1</v>
      </c>
      <c r="G29" s="77">
        <f t="shared" si="1"/>
        <v>0</v>
      </c>
      <c r="H29" s="77">
        <v>1.0590161915507407E-2</v>
      </c>
      <c r="I29" s="77">
        <f t="shared" si="2"/>
        <v>1.0590161915507407E-2</v>
      </c>
      <c r="J29" s="76">
        <f>分析係数表!G32</f>
        <v>0.14022787028921999</v>
      </c>
      <c r="K29" s="78">
        <f t="shared" si="3"/>
        <v>1.4850358514296102E-3</v>
      </c>
      <c r="L29" s="79"/>
      <c r="M29" s="80"/>
      <c r="N29" s="81">
        <f>分析係数表!H32</f>
        <v>5.7721254442090076E-3</v>
      </c>
      <c r="O29" s="82">
        <f t="shared" si="4"/>
        <v>7.2244921204604365E-2</v>
      </c>
      <c r="P29" s="76">
        <f>分析係数表!C32</f>
        <v>1</v>
      </c>
      <c r="Q29" s="82">
        <f t="shared" si="5"/>
        <v>7.2244921204604365E-2</v>
      </c>
      <c r="R29" s="83">
        <v>9.4485346441119111E-2</v>
      </c>
      <c r="S29" s="84">
        <f t="shared" si="6"/>
        <v>0.10507550835662652</v>
      </c>
      <c r="T29" s="85">
        <f>分析係数表!F32</f>
        <v>0.48261758691206547</v>
      </c>
      <c r="U29" s="86">
        <f t="shared" si="7"/>
        <v>5.0711288286633661E-2</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投入係数表!E30</f>
        <v>0</v>
      </c>
      <c r="E30" s="77">
        <f t="shared" si="0"/>
        <v>0</v>
      </c>
      <c r="F30" s="76">
        <f>分析係数表!C33</f>
        <v>0.67109402306885713</v>
      </c>
      <c r="G30" s="77">
        <f t="shared" si="1"/>
        <v>0</v>
      </c>
      <c r="H30" s="77">
        <v>1.3636221944158096E-2</v>
      </c>
      <c r="I30" s="77">
        <f t="shared" si="2"/>
        <v>1.3636221944158096E-2</v>
      </c>
      <c r="J30" s="76">
        <f>分析係数表!G33</f>
        <v>0.50883575883575882</v>
      </c>
      <c r="K30" s="78">
        <f t="shared" si="3"/>
        <v>6.9385973406085114E-3</v>
      </c>
      <c r="L30" s="79"/>
      <c r="M30" s="80"/>
      <c r="N30" s="81">
        <f>分析係数表!H33</f>
        <v>8.6664814499977198E-4</v>
      </c>
      <c r="O30" s="82">
        <f t="shared" si="4"/>
        <v>1.084711819810511E-2</v>
      </c>
      <c r="P30" s="76">
        <f>分析係数表!C33</f>
        <v>0.67109402306885713</v>
      </c>
      <c r="Q30" s="82">
        <f t="shared" si="5"/>
        <v>7.2794361902697707E-3</v>
      </c>
      <c r="R30" s="83">
        <v>3.1516950341570267E-2</v>
      </c>
      <c r="S30" s="84">
        <f t="shared" si="6"/>
        <v>4.5153172285728363E-2</v>
      </c>
      <c r="T30" s="85">
        <f>分析係数表!F33</f>
        <v>0.64656964656964655</v>
      </c>
      <c r="U30" s="86">
        <f t="shared" si="7"/>
        <v>2.9194670646281746E-2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投入係数表!E31</f>
        <v>6.1926605504587159E-2</v>
      </c>
      <c r="E31" s="77">
        <f t="shared" si="0"/>
        <v>6.192660550458716</v>
      </c>
      <c r="F31" s="76">
        <f>分析係数表!C34</f>
        <v>0.15699510206111233</v>
      </c>
      <c r="G31" s="77">
        <f t="shared" si="1"/>
        <v>0.97221737514909023</v>
      </c>
      <c r="H31" s="77">
        <v>1.0225210702821519</v>
      </c>
      <c r="I31" s="77">
        <f t="shared" si="2"/>
        <v>1.0225210702821519</v>
      </c>
      <c r="J31" s="76">
        <f>分析係数表!G34</f>
        <v>0.42474206923151092</v>
      </c>
      <c r="K31" s="78">
        <f t="shared" si="3"/>
        <v>0.43430771522446038</v>
      </c>
      <c r="L31" s="79"/>
      <c r="M31" s="80"/>
      <c r="N31" s="81">
        <f>分析係数表!H34</f>
        <v>0.14441094879311989</v>
      </c>
      <c r="O31" s="82">
        <f t="shared" si="4"/>
        <v>1.8074724323789881</v>
      </c>
      <c r="P31" s="76">
        <f>分析係数表!C34</f>
        <v>0.15699510206111233</v>
      </c>
      <c r="Q31" s="82">
        <f t="shared" si="5"/>
        <v>0.28376431899398619</v>
      </c>
      <c r="R31" s="83">
        <v>0.30827646514636403</v>
      </c>
      <c r="S31" s="84">
        <f t="shared" si="6"/>
        <v>1.330797535428516</v>
      </c>
      <c r="T31" s="85">
        <f>分析係数表!F34</f>
        <v>0.69954681322919676</v>
      </c>
      <c r="U31" s="86">
        <f t="shared" si="7"/>
        <v>0.93095517496228741</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投入係数表!E32</f>
        <v>9.1743119266055051E-3</v>
      </c>
      <c r="E32" s="77">
        <f t="shared" si="0"/>
        <v>0.91743119266055051</v>
      </c>
      <c r="F32" s="76">
        <f>分析係数表!C35</f>
        <v>0.39629748357108507</v>
      </c>
      <c r="G32" s="77">
        <f t="shared" si="1"/>
        <v>0.36357567300099553</v>
      </c>
      <c r="H32" s="77">
        <v>0.40488471606207715</v>
      </c>
      <c r="I32" s="77">
        <f t="shared" si="2"/>
        <v>0.40488471606207715</v>
      </c>
      <c r="J32" s="76">
        <f>分析係数表!G35</f>
        <v>0.3138388625592417</v>
      </c>
      <c r="K32" s="78">
        <f t="shared" si="3"/>
        <v>0.12706855875654383</v>
      </c>
      <c r="L32" s="79"/>
      <c r="M32" s="80"/>
      <c r="N32" s="81">
        <f>分析係数表!H35</f>
        <v>5.4188315592617317E-2</v>
      </c>
      <c r="O32" s="82">
        <f t="shared" si="4"/>
        <v>0.67823033786046683</v>
      </c>
      <c r="P32" s="76">
        <f>分析係数表!C35</f>
        <v>0.39629748357108507</v>
      </c>
      <c r="Q32" s="82">
        <f t="shared" si="5"/>
        <v>0.26878097617566982</v>
      </c>
      <c r="R32" s="83">
        <v>0.35521802406889541</v>
      </c>
      <c r="S32" s="84">
        <f t="shared" si="6"/>
        <v>0.76010274013097257</v>
      </c>
      <c r="T32" s="85">
        <f>分析係数表!F35</f>
        <v>0.64417061611374404</v>
      </c>
      <c r="U32" s="86">
        <f t="shared" si="7"/>
        <v>0.4896358504199137</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投入係数表!E33</f>
        <v>0</v>
      </c>
      <c r="E33" s="77">
        <f t="shared" si="0"/>
        <v>0</v>
      </c>
      <c r="F33" s="76">
        <f>分析係数表!C36</f>
        <v>0.84710123832769779</v>
      </c>
      <c r="G33" s="77">
        <f t="shared" si="1"/>
        <v>0</v>
      </c>
      <c r="H33" s="77">
        <v>5.6931762718731072E-2</v>
      </c>
      <c r="I33" s="77">
        <f t="shared" si="2"/>
        <v>5.6931762718731072E-2</v>
      </c>
      <c r="J33" s="76">
        <f>分析係数表!G36</f>
        <v>4.8807645912591631E-2</v>
      </c>
      <c r="K33" s="78">
        <f t="shared" si="3"/>
        <v>2.7787053159555111E-3</v>
      </c>
      <c r="L33" s="79"/>
      <c r="M33" s="80"/>
      <c r="N33" s="81">
        <f>分析係数表!H36</f>
        <v>0.16462168113153564</v>
      </c>
      <c r="O33" s="82">
        <f t="shared" si="4"/>
        <v>2.0604334567692479</v>
      </c>
      <c r="P33" s="76">
        <f>分析係数表!C36</f>
        <v>0.84710123832769779</v>
      </c>
      <c r="Q33" s="82">
        <f t="shared" si="5"/>
        <v>1.745395732721049</v>
      </c>
      <c r="R33" s="83">
        <v>1.8118280424381534</v>
      </c>
      <c r="S33" s="84">
        <f t="shared" si="6"/>
        <v>1.8687598051568846</v>
      </c>
      <c r="T33" s="85">
        <f>分析係数表!F36</f>
        <v>0.84954068850329401</v>
      </c>
      <c r="U33" s="86">
        <f t="shared" si="7"/>
        <v>1.5875874915202612</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投入係数表!E34</f>
        <v>2.0642201834862386E-2</v>
      </c>
      <c r="E34" s="77">
        <f t="shared" si="0"/>
        <v>2.0642201834862388</v>
      </c>
      <c r="F34" s="76">
        <f>分析係数表!C37</f>
        <v>0.28253997483350213</v>
      </c>
      <c r="G34" s="77">
        <f t="shared" si="1"/>
        <v>0.58322471869300907</v>
      </c>
      <c r="H34" s="77">
        <v>0.65105416514941417</v>
      </c>
      <c r="I34" s="77">
        <f t="shared" si="2"/>
        <v>0.65105416514941417</v>
      </c>
      <c r="J34" s="76">
        <f>分析係数表!G37</f>
        <v>0.45113451763349577</v>
      </c>
      <c r="K34" s="78">
        <f t="shared" si="3"/>
        <v>0.29371300674795925</v>
      </c>
      <c r="L34" s="79"/>
      <c r="M34" s="80"/>
      <c r="N34" s="81">
        <f>分析係数表!H37</f>
        <v>4.3875617331304247E-2</v>
      </c>
      <c r="O34" s="82">
        <f t="shared" si="4"/>
        <v>0.54915482131172333</v>
      </c>
      <c r="P34" s="76">
        <f>分析係数表!C37</f>
        <v>0.28253997483350213</v>
      </c>
      <c r="Q34" s="82">
        <f t="shared" si="5"/>
        <v>0.15515818939311066</v>
      </c>
      <c r="R34" s="83">
        <v>0.19062129316067802</v>
      </c>
      <c r="S34" s="84">
        <f t="shared" si="6"/>
        <v>0.84167545831009216</v>
      </c>
      <c r="T34" s="85">
        <f>分析係数表!F37</f>
        <v>0.69774144526541948</v>
      </c>
      <c r="U34" s="86">
        <f t="shared" si="7"/>
        <v>0.58727185072571797</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投入係数表!E35</f>
        <v>6.8807339449541288E-3</v>
      </c>
      <c r="E35" s="77">
        <f t="shared" si="0"/>
        <v>0.68807339449541294</v>
      </c>
      <c r="F35" s="76">
        <f>分析係数表!C38</f>
        <v>4.1342922192909581E-2</v>
      </c>
      <c r="G35" s="77">
        <f t="shared" si="1"/>
        <v>2.8446964811635039E-2</v>
      </c>
      <c r="H35" s="77">
        <v>3.5160280508309064E-2</v>
      </c>
      <c r="I35" s="77">
        <f t="shared" si="2"/>
        <v>3.5160280508309064E-2</v>
      </c>
      <c r="J35" s="76">
        <f>分析係数表!G38</f>
        <v>0.30500268961807425</v>
      </c>
      <c r="K35" s="78">
        <f t="shared" si="3"/>
        <v>1.0723980122760214E-2</v>
      </c>
      <c r="L35" s="79"/>
      <c r="M35" s="80"/>
      <c r="N35" s="81">
        <f>分析係数表!H38</f>
        <v>3.9185765407884425E-2</v>
      </c>
      <c r="O35" s="82">
        <f t="shared" si="4"/>
        <v>0.49045582283298222</v>
      </c>
      <c r="P35" s="76">
        <f>分析係数表!C38</f>
        <v>4.1342922192909581E-2</v>
      </c>
      <c r="Q35" s="82">
        <f t="shared" si="5"/>
        <v>2.027687692244343E-2</v>
      </c>
      <c r="R35" s="83">
        <v>2.4568036696301487E-2</v>
      </c>
      <c r="S35" s="84">
        <f t="shared" si="6"/>
        <v>5.9728317204610554E-2</v>
      </c>
      <c r="T35" s="85">
        <f>分析係数表!F38</f>
        <v>0.49596557288864979</v>
      </c>
      <c r="U35" s="86">
        <f t="shared" si="7"/>
        <v>2.962318906005967E-2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投入係数表!E36</f>
        <v>0</v>
      </c>
      <c r="E36" s="77">
        <f t="shared" si="0"/>
        <v>0</v>
      </c>
      <c r="F36" s="76">
        <f>分析係数表!C39</f>
        <v>1</v>
      </c>
      <c r="G36" s="77">
        <f t="shared" si="1"/>
        <v>0</v>
      </c>
      <c r="H36" s="77">
        <v>4.4029485656565941E-2</v>
      </c>
      <c r="I36" s="77">
        <f t="shared" si="2"/>
        <v>4.4029485656565941E-2</v>
      </c>
      <c r="J36" s="76">
        <f>分析係数表!G39</f>
        <v>0.35079793048167313</v>
      </c>
      <c r="K36" s="78">
        <f t="shared" si="3"/>
        <v>1.5445452448495843E-2</v>
      </c>
      <c r="L36" s="79"/>
      <c r="M36" s="80"/>
      <c r="N36" s="81">
        <f>分析係数表!H39</f>
        <v>3.4624459381569837E-3</v>
      </c>
      <c r="O36" s="82">
        <f t="shared" si="4"/>
        <v>4.3336572705348166E-2</v>
      </c>
      <c r="P36" s="76">
        <f>分析係数表!C39</f>
        <v>1</v>
      </c>
      <c r="Q36" s="82">
        <f t="shared" si="5"/>
        <v>4.3336572705348166E-2</v>
      </c>
      <c r="R36" s="83">
        <v>5.3725212918134313E-2</v>
      </c>
      <c r="S36" s="84">
        <f t="shared" si="6"/>
        <v>9.7754698574700261E-2</v>
      </c>
      <c r="T36" s="85">
        <f>分析係数表!F39</f>
        <v>0.70145012023609998</v>
      </c>
      <c r="U36" s="86">
        <f t="shared" si="7"/>
        <v>6.8570045068867214E-2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投入係数表!E37</f>
        <v>0</v>
      </c>
      <c r="E37" s="77">
        <f t="shared" si="0"/>
        <v>0</v>
      </c>
      <c r="F37" s="76">
        <f>分析係数表!C40</f>
        <v>0.65368852459016391</v>
      </c>
      <c r="G37" s="77">
        <f t="shared" si="1"/>
        <v>0</v>
      </c>
      <c r="H37" s="77">
        <v>5.9020804500222194E-4</v>
      </c>
      <c r="I37" s="77">
        <f t="shared" si="2"/>
        <v>5.9020804500222194E-4</v>
      </c>
      <c r="J37" s="76">
        <f>分析係数表!G40</f>
        <v>0.54296393832561696</v>
      </c>
      <c r="K37" s="78">
        <f t="shared" si="3"/>
        <v>3.2046168454586939E-4</v>
      </c>
      <c r="L37" s="79"/>
      <c r="M37" s="80"/>
      <c r="N37" s="81">
        <f>分析係数表!H40</f>
        <v>2.8732081323939809E-2</v>
      </c>
      <c r="O37" s="82">
        <f t="shared" si="4"/>
        <v>0.35961570332378134</v>
      </c>
      <c r="P37" s="76">
        <f>分析係数表!C40</f>
        <v>0.65368852459016391</v>
      </c>
      <c r="Q37" s="82">
        <f t="shared" si="5"/>
        <v>0.23507665852517673</v>
      </c>
      <c r="R37" s="83">
        <v>0.23545873238474302</v>
      </c>
      <c r="S37" s="84">
        <f t="shared" si="6"/>
        <v>0.23604894042974525</v>
      </c>
      <c r="T37" s="85">
        <f>分析係数表!F40</f>
        <v>0.73971031729176395</v>
      </c>
      <c r="U37" s="86">
        <f t="shared" si="7"/>
        <v>0.17460783662167154</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投入係数表!E38</f>
        <v>0</v>
      </c>
      <c r="E38" s="77">
        <f t="shared" si="0"/>
        <v>0</v>
      </c>
      <c r="F38" s="76">
        <f>分析係数表!C41</f>
        <v>0.74623649477748177</v>
      </c>
      <c r="G38" s="77">
        <f t="shared" si="1"/>
        <v>0</v>
      </c>
      <c r="H38" s="77">
        <v>6.4470801590699916E-4</v>
      </c>
      <c r="I38" s="77">
        <f t="shared" si="2"/>
        <v>6.4470801590699916E-4</v>
      </c>
      <c r="J38" s="76">
        <f>分析係数表!G41</f>
        <v>0.4504064389540704</v>
      </c>
      <c r="K38" s="78">
        <f t="shared" si="3"/>
        <v>2.9038064160981565E-4</v>
      </c>
      <c r="L38" s="79"/>
      <c r="M38" s="80"/>
      <c r="N38" s="81">
        <f>分析係数表!H41</f>
        <v>4.8308377460513606E-2</v>
      </c>
      <c r="O38" s="82">
        <f t="shared" si="4"/>
        <v>0.60463601439198333</v>
      </c>
      <c r="P38" s="76">
        <f>分析係数表!C41</f>
        <v>0.74623649477748177</v>
      </c>
      <c r="Q38" s="82">
        <f t="shared" si="5"/>
        <v>0.45120145999610067</v>
      </c>
      <c r="R38" s="83">
        <v>0.45852231779054164</v>
      </c>
      <c r="S38" s="84">
        <f t="shared" si="6"/>
        <v>0.45916702580644864</v>
      </c>
      <c r="T38" s="85">
        <f>分析係数表!F41</f>
        <v>0.55435870740399629</v>
      </c>
      <c r="U38" s="86">
        <f t="shared" si="7"/>
        <v>0.25454323890860026</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投入係数表!E39</f>
        <v>6.8807339449541288E-3</v>
      </c>
      <c r="E39" s="77">
        <f>$C$7*D39</f>
        <v>0.68807339449541294</v>
      </c>
      <c r="F39" s="76">
        <f>分析係数表!C42</f>
        <v>0.40538573508005826</v>
      </c>
      <c r="G39" s="77">
        <f>E39*F39</f>
        <v>0.27893513881655391</v>
      </c>
      <c r="H39" s="77">
        <v>0.28493015500633384</v>
      </c>
      <c r="I39" s="77">
        <f>C39+H39</f>
        <v>0.28493015500633384</v>
      </c>
      <c r="J39" s="76">
        <f>分析係数表!G42</f>
        <v>0.48634204275534443</v>
      </c>
      <c r="K39" s="78">
        <f>I39*J39</f>
        <v>0.13857351362837733</v>
      </c>
      <c r="L39" s="79"/>
      <c r="M39" s="80"/>
      <c r="N39" s="81">
        <f>分析係数表!H42</f>
        <v>1.1287159094207556E-2</v>
      </c>
      <c r="O39" s="82">
        <f t="shared" si="4"/>
        <v>0.1412720370107278</v>
      </c>
      <c r="P39" s="76">
        <f>分析係数表!C42</f>
        <v>0.40538573508005826</v>
      </c>
      <c r="Q39" s="82">
        <f>O39*P39</f>
        <v>5.7269668569851086E-2</v>
      </c>
      <c r="R39" s="83">
        <v>5.9964895002713188E-2</v>
      </c>
      <c r="S39" s="84">
        <f>I39+R39</f>
        <v>0.34489505000904702</v>
      </c>
      <c r="T39" s="85">
        <f>分析係数表!F42</f>
        <v>0.55819477434679332</v>
      </c>
      <c r="U39" s="86">
        <f>S39*T39</f>
        <v>0.192518614613126</v>
      </c>
      <c r="V39" s="87">
        <f>分析係数表!D42</f>
        <v>0.21199524940617578</v>
      </c>
      <c r="W39" s="167">
        <f t="shared" si="8"/>
        <v>0</v>
      </c>
      <c r="X39" s="76">
        <f>分析係数表!E42</f>
        <v>0.14608076009501186</v>
      </c>
      <c r="Y39" s="166">
        <f t="shared" si="9"/>
        <v>0</v>
      </c>
    </row>
    <row r="40" spans="1:25" x14ac:dyDescent="0.2">
      <c r="A40" s="6" t="s">
        <v>195</v>
      </c>
      <c r="B40" s="5" t="s">
        <v>41</v>
      </c>
      <c r="C40" s="90"/>
      <c r="D40" s="76">
        <f>投入係数表!E40</f>
        <v>9.1743119266055051E-3</v>
      </c>
      <c r="E40" s="77">
        <f>$C$7*D40</f>
        <v>0.91743119266055051</v>
      </c>
      <c r="F40" s="76">
        <f>分析係数表!C43</f>
        <v>0.69968719053083295</v>
      </c>
      <c r="G40" s="77">
        <f>E40*F40</f>
        <v>0.64191485369801193</v>
      </c>
      <c r="H40" s="77">
        <v>0.99855758840401476</v>
      </c>
      <c r="I40" s="77">
        <f>C40+H40</f>
        <v>0.99855758840401476</v>
      </c>
      <c r="J40" s="76">
        <f>分析係数表!G43</f>
        <v>0.42616397779886694</v>
      </c>
      <c r="K40" s="78">
        <f>I40*J40</f>
        <v>0.42554927393549868</v>
      </c>
      <c r="L40" s="79"/>
      <c r="M40" s="80"/>
      <c r="N40" s="81">
        <f>分析係数表!H43</f>
        <v>3.1178600010781269E-2</v>
      </c>
      <c r="O40" s="82">
        <f t="shared" si="4"/>
        <v>0.39023675469642255</v>
      </c>
      <c r="P40" s="76">
        <f>分析係数表!C43</f>
        <v>0.69968719053083295</v>
      </c>
      <c r="Q40" s="82">
        <f>O40*P40</f>
        <v>0.27304365853540974</v>
      </c>
      <c r="R40" s="83">
        <v>0.56629664142768776</v>
      </c>
      <c r="S40" s="84">
        <f>I40+R40</f>
        <v>1.5648542298317025</v>
      </c>
      <c r="T40" s="85">
        <f>分析係数表!F43</f>
        <v>0.68219595663301991</v>
      </c>
      <c r="U40" s="86">
        <f>S40*T40</f>
        <v>1.0675372283112659</v>
      </c>
      <c r="V40" s="87">
        <f>分析係数表!D43</f>
        <v>0.16164840537198402</v>
      </c>
      <c r="W40" s="167">
        <f t="shared" si="8"/>
        <v>0</v>
      </c>
      <c r="X40" s="76">
        <f>分析係数表!E43</f>
        <v>0.1317976591033273</v>
      </c>
      <c r="Y40" s="166">
        <f t="shared" si="9"/>
        <v>0</v>
      </c>
    </row>
    <row r="41" spans="1:25" x14ac:dyDescent="0.2">
      <c r="A41" s="6" t="s">
        <v>341</v>
      </c>
      <c r="B41" s="5" t="s">
        <v>42</v>
      </c>
      <c r="C41" s="90"/>
      <c r="D41" s="76">
        <f>投入係数表!E41</f>
        <v>0</v>
      </c>
      <c r="E41" s="77">
        <f>$C$7*D41</f>
        <v>0</v>
      </c>
      <c r="F41" s="76">
        <f>分析係数表!C44</f>
        <v>0.39267545462210851</v>
      </c>
      <c r="G41" s="77">
        <f>E41*F41</f>
        <v>0</v>
      </c>
      <c r="H41" s="77">
        <v>1.7085981399862411E-3</v>
      </c>
      <c r="I41" s="77">
        <f>C41+H41</f>
        <v>1.7085981399862411E-3</v>
      </c>
      <c r="J41" s="76">
        <f>分析係数表!G44</f>
        <v>0.27061110819189743</v>
      </c>
      <c r="K41" s="78">
        <f>I41*J41</f>
        <v>4.6236563611629138E-4</v>
      </c>
      <c r="L41" s="79"/>
      <c r="M41" s="80"/>
      <c r="N41" s="81">
        <f>分析係数表!H44</f>
        <v>0.10303160985076236</v>
      </c>
      <c r="O41" s="82">
        <f t="shared" si="4"/>
        <v>1.2895614634847734</v>
      </c>
      <c r="P41" s="76">
        <f>分析係数表!C44</f>
        <v>0.39267545462210851</v>
      </c>
      <c r="Q41" s="82">
        <f>O41*P41</f>
        <v>0.50637913393703493</v>
      </c>
      <c r="R41" s="83">
        <v>0.51297480673621654</v>
      </c>
      <c r="S41" s="84">
        <f>I41+R41</f>
        <v>0.51468340487620279</v>
      </c>
      <c r="T41" s="85">
        <f>分析係数表!F44</f>
        <v>0.47233461194892545</v>
      </c>
      <c r="U41" s="86">
        <f>S41*T41</f>
        <v>0.24310278631875293</v>
      </c>
      <c r="V41" s="87">
        <f>分析係数表!D44</f>
        <v>0.22804897272870581</v>
      </c>
      <c r="W41" s="167">
        <f t="shared" si="8"/>
        <v>0</v>
      </c>
      <c r="X41" s="76">
        <f>分析係数表!E44</f>
        <v>0.15248804581997794</v>
      </c>
      <c r="Y41" s="166">
        <f t="shared" si="9"/>
        <v>0</v>
      </c>
    </row>
    <row r="42" spans="1:25" x14ac:dyDescent="0.2">
      <c r="A42" s="6" t="s">
        <v>342</v>
      </c>
      <c r="B42" s="5" t="s">
        <v>279</v>
      </c>
      <c r="C42" s="90"/>
      <c r="D42" s="76">
        <f>投入係数表!E42</f>
        <v>4.5871559633027525E-3</v>
      </c>
      <c r="E42" s="77">
        <f>$C$7*D42</f>
        <v>0.45871559633027525</v>
      </c>
      <c r="F42" s="76">
        <f>分析係数表!C45</f>
        <v>1</v>
      </c>
      <c r="G42" s="77">
        <f>E42*F42</f>
        <v>0.45871559633027525</v>
      </c>
      <c r="H42" s="77">
        <v>0.48200594071049924</v>
      </c>
      <c r="I42" s="77">
        <f>C42+H42</f>
        <v>0.48200594071049924</v>
      </c>
      <c r="J42" s="76">
        <f>分析係数表!G45</f>
        <v>0</v>
      </c>
      <c r="K42" s="78">
        <f>I42*J42</f>
        <v>0</v>
      </c>
      <c r="L42" s="79"/>
      <c r="M42" s="80"/>
      <c r="N42" s="81">
        <f>分析係数表!H45</f>
        <v>0</v>
      </c>
      <c r="O42" s="82">
        <f t="shared" si="4"/>
        <v>0</v>
      </c>
      <c r="P42" s="76">
        <f>分析係数表!C45</f>
        <v>1</v>
      </c>
      <c r="Q42" s="82">
        <f>O42*P42</f>
        <v>0</v>
      </c>
      <c r="R42" s="83">
        <v>1.3073441757805615E-2</v>
      </c>
      <c r="S42" s="84">
        <f>I42+R42</f>
        <v>0.49507938246830485</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1.1467889908256881E-2</v>
      </c>
      <c r="E43" s="77">
        <f>$C$7*D43</f>
        <v>1.1467889908256881</v>
      </c>
      <c r="F43" s="76">
        <f>分析係数表!C46</f>
        <v>0.19269273551809707</v>
      </c>
      <c r="G43" s="77">
        <f>E43*F43</f>
        <v>0.22097790770423975</v>
      </c>
      <c r="H43" s="77">
        <v>0.23218352599735825</v>
      </c>
      <c r="I43" s="77">
        <f>C43+H43</f>
        <v>0.23218352599735825</v>
      </c>
      <c r="J43" s="76">
        <f>分析係数表!G46</f>
        <v>9.3043863535666807E-3</v>
      </c>
      <c r="K43" s="78">
        <f>I43*J43</f>
        <v>2.1603252308128149E-3</v>
      </c>
      <c r="L43" s="79"/>
      <c r="M43" s="80"/>
      <c r="N43" s="81">
        <f>分析係数表!H46</f>
        <v>2.0061453232099985E-2</v>
      </c>
      <c r="O43" s="82">
        <f t="shared" si="4"/>
        <v>0.25109262125565801</v>
      </c>
      <c r="P43" s="76">
        <f>分析係数表!C46</f>
        <v>0.19269273551809707</v>
      </c>
      <c r="Q43" s="82">
        <f>O43*P43</f>
        <v>4.8383724058162228E-2</v>
      </c>
      <c r="R43" s="83">
        <v>5.4783086355743769E-2</v>
      </c>
      <c r="S43" s="84">
        <f>I43+R43</f>
        <v>0.286966612353102</v>
      </c>
      <c r="T43" s="85">
        <f>分析係数表!F46</f>
        <v>0.3136907399202481</v>
      </c>
      <c r="U43" s="86">
        <f>S43*T43</f>
        <v>9.001876896145157E-2</v>
      </c>
      <c r="V43" s="87">
        <f>分析係数表!D46</f>
        <v>3.544528134692069E-3</v>
      </c>
      <c r="W43" s="167">
        <f t="shared" si="8"/>
        <v>0</v>
      </c>
      <c r="X43" s="76">
        <f>分析係数表!E46</f>
        <v>9.3043863535666807E-3</v>
      </c>
      <c r="Y43" s="166">
        <f t="shared" si="9"/>
        <v>0</v>
      </c>
    </row>
    <row r="44" spans="1:25" x14ac:dyDescent="0.2">
      <c r="A44" s="192">
        <v>40</v>
      </c>
      <c r="B44" s="14" t="s">
        <v>151</v>
      </c>
      <c r="C44" s="197">
        <f>SUM(C5:C43)</f>
        <v>100</v>
      </c>
      <c r="D44" s="92">
        <f>投入係数表!E44</f>
        <v>0.45412844036697247</v>
      </c>
      <c r="E44" s="91">
        <f>SUM(E5:E43)</f>
        <v>45.412844036697251</v>
      </c>
      <c r="F44" s="92">
        <f>分析係数表!C47</f>
        <v>0.36342947545192861</v>
      </c>
      <c r="G44" s="91">
        <f>SUM(G5:G43)</f>
        <v>7.5300898192021695</v>
      </c>
      <c r="H44" s="91">
        <f>SUM(H5:H43)</f>
        <v>8.6864696979392395</v>
      </c>
      <c r="I44" s="91">
        <f>SUM(I5:I43)</f>
        <v>108.68646969793923</v>
      </c>
      <c r="J44" s="92">
        <f>分析係数表!G47</f>
        <v>0.22147530218644357</v>
      </c>
      <c r="K44" s="93">
        <f>SUM(K5:K43)</f>
        <v>19.951391761310855</v>
      </c>
      <c r="L44" s="94">
        <f>最終需要_まとめ!$L$33</f>
        <v>0.62733333333333341</v>
      </c>
      <c r="M44" s="91">
        <f>K44*L44</f>
        <v>12.516173098262344</v>
      </c>
      <c r="N44" s="95">
        <f>分析係数表!H47</f>
        <v>1</v>
      </c>
      <c r="O44" s="109">
        <f t="shared" si="4"/>
        <v>12.516173098262344</v>
      </c>
      <c r="P44" s="92">
        <f>分析係数表!C47</f>
        <v>0.36342947545192861</v>
      </c>
      <c r="Q44" s="96">
        <f>SUM(Q5:Q43)</f>
        <v>5.7427577353965056</v>
      </c>
      <c r="R44" s="91">
        <f>SUM(R5:R43)</f>
        <v>6.6666454139092792</v>
      </c>
      <c r="S44" s="97">
        <f>SUM(S5:S43)</f>
        <v>115.35311511184851</v>
      </c>
      <c r="T44" s="98">
        <f>分析係数表!F47</f>
        <v>0.45852567064717759</v>
      </c>
      <c r="U44" s="99">
        <f>SUM(U5:U43)</f>
        <v>59.982285794072119</v>
      </c>
      <c r="V44" s="100">
        <f>分析係数表!D47</f>
        <v>5.1302381010287716E-2</v>
      </c>
      <c r="W44" s="164">
        <f>SUM(W5:W43)</f>
        <v>11</v>
      </c>
      <c r="X44" s="92">
        <f>分析係数表!E47</f>
        <v>4.4653063209864535E-2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305</v>
      </c>
      <c r="S2" s="3" t="s">
        <v>153</v>
      </c>
      <c r="U2" s="64" t="s">
        <v>210</v>
      </c>
      <c r="W2" s="3" t="s">
        <v>130</v>
      </c>
      <c r="Y2" s="3" t="s">
        <v>154</v>
      </c>
    </row>
    <row r="3" spans="1:25" ht="44" x14ac:dyDescent="0.2">
      <c r="B3" s="65"/>
      <c r="C3" s="66" t="s">
        <v>228</v>
      </c>
      <c r="D3" s="66" t="s">
        <v>249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1.2703197330175442E-2</v>
      </c>
      <c r="G5" s="77">
        <f t="shared" ref="G5:G38" si="1">E5*F5</f>
        <v>0</v>
      </c>
      <c r="H5" s="77">
        <f t="array" ref="H5:H43">MMULT(逆行列係数!C5:AO43,'4'!G5:G43)</f>
        <v>1.6096816067490296E-5</v>
      </c>
      <c r="I5" s="77">
        <f t="shared" ref="I5:I38" si="2">C5+H5</f>
        <v>1.6096816067490296E-5</v>
      </c>
      <c r="J5" s="76">
        <f>分析係数表!G8</f>
        <v>0.12096774193548387</v>
      </c>
      <c r="K5" s="78">
        <f t="shared" ref="K5:K38" si="3">I5*J5</f>
        <v>1.9471954920351166E-6</v>
      </c>
      <c r="L5" s="79" t="s">
        <v>181</v>
      </c>
      <c r="M5" s="80" t="s">
        <v>181</v>
      </c>
      <c r="N5" s="81">
        <f>分析係数表!H8</f>
        <v>1.0105366169207868E-2</v>
      </c>
      <c r="O5" s="82">
        <f t="shared" ref="O5:O43" si="4">$M$44*N5</f>
        <v>0.2459726526320859</v>
      </c>
      <c r="P5" s="76">
        <f>分析係数表!C8</f>
        <v>1.2703197330175442E-2</v>
      </c>
      <c r="Q5" s="82">
        <f t="shared" ref="Q5:Q38" si="5">O5*P5</f>
        <v>3.1246391442120848E-3</v>
      </c>
      <c r="R5" s="83">
        <f t="array" ref="R5:R43">MMULT(逆行列係数!C5:AO43,'4'!Q5:Q43)</f>
        <v>3.9826292078532066E-3</v>
      </c>
      <c r="S5" s="84">
        <f t="shared" ref="S5:S38" si="6">I5+R5</f>
        <v>3.9987260239206972E-3</v>
      </c>
      <c r="T5" s="85">
        <f>分析係数表!F8</f>
        <v>0.45967741935483869</v>
      </c>
      <c r="U5" s="86">
        <f t="shared" ref="U5:U43" si="7">S5*T5</f>
        <v>1.8381240593829012E-3</v>
      </c>
      <c r="V5" s="87">
        <f>分析係数表!D8</f>
        <v>0.86693548387096775</v>
      </c>
      <c r="W5" s="167">
        <f t="shared" ref="W5:W43" si="8">ROUND(S5*V5,0)</f>
        <v>0</v>
      </c>
      <c r="X5" s="76">
        <f>分析係数表!E8</f>
        <v>0.59677419354838712</v>
      </c>
      <c r="Y5" s="166">
        <f t="shared" ref="Y5:Y43" si="9">ROUND(S5*X5,0)</f>
        <v>0</v>
      </c>
    </row>
    <row r="6" spans="1:25" x14ac:dyDescent="0.2">
      <c r="A6" s="6" t="s">
        <v>220</v>
      </c>
      <c r="B6" s="5" t="s">
        <v>266</v>
      </c>
      <c r="C6" s="90"/>
      <c r="D6" s="76">
        <f>投入係数表!F6</f>
        <v>0</v>
      </c>
      <c r="E6" s="77">
        <f t="shared" si="0"/>
        <v>0</v>
      </c>
      <c r="F6" s="76">
        <f>分析係数表!C9</f>
        <v>3.6231884057971064E-2</v>
      </c>
      <c r="G6" s="77">
        <f t="shared" si="1"/>
        <v>0</v>
      </c>
      <c r="H6" s="77">
        <v>3.4797034349337189E-5</v>
      </c>
      <c r="I6" s="77">
        <f t="shared" si="2"/>
        <v>3.4797034349337189E-5</v>
      </c>
      <c r="J6" s="76">
        <f>分析係数表!G9</f>
        <v>0.3125</v>
      </c>
      <c r="K6" s="78">
        <f t="shared" si="3"/>
        <v>1.0874073234167872E-5</v>
      </c>
      <c r="L6" s="79"/>
      <c r="M6" s="80"/>
      <c r="N6" s="81">
        <f>分析係数表!H9</f>
        <v>5.3491679763143819E-4</v>
      </c>
      <c r="O6" s="82">
        <f t="shared" si="4"/>
        <v>1.3020300447082101E-2</v>
      </c>
      <c r="P6" s="76">
        <f>分析係数表!C9</f>
        <v>3.6231884057971064E-2</v>
      </c>
      <c r="Q6" s="82">
        <f t="shared" si="5"/>
        <v>4.7175001619862751E-4</v>
      </c>
      <c r="R6" s="83">
        <v>5.4147195890281552E-4</v>
      </c>
      <c r="S6" s="84">
        <f t="shared" si="6"/>
        <v>5.7626899325215273E-4</v>
      </c>
      <c r="T6" s="85">
        <f>分析係数表!F9</f>
        <v>0.8125</v>
      </c>
      <c r="U6" s="86">
        <f t="shared" si="7"/>
        <v>4.6821855701737407E-4</v>
      </c>
      <c r="V6" s="87">
        <f>分析係数表!D9</f>
        <v>0</v>
      </c>
      <c r="W6" s="167">
        <f t="shared" si="8"/>
        <v>0</v>
      </c>
      <c r="X6" s="76">
        <f>分析係数表!E9</f>
        <v>0</v>
      </c>
      <c r="Y6" s="166">
        <f t="shared" si="9"/>
        <v>0</v>
      </c>
    </row>
    <row r="7" spans="1:25" x14ac:dyDescent="0.2">
      <c r="A7" s="6" t="s">
        <v>221</v>
      </c>
      <c r="B7" s="5" t="s">
        <v>267</v>
      </c>
      <c r="C7" s="90"/>
      <c r="D7" s="76">
        <f>投入係数表!F7</f>
        <v>0</v>
      </c>
      <c r="E7" s="77">
        <f t="shared" si="0"/>
        <v>0</v>
      </c>
      <c r="F7" s="76">
        <f>分析係数表!C10</f>
        <v>0.26183431952662717</v>
      </c>
      <c r="G7" s="77">
        <f t="shared" si="1"/>
        <v>0</v>
      </c>
      <c r="H7" s="77">
        <v>4.7717216722553963E-5</v>
      </c>
      <c r="I7" s="77">
        <f t="shared" si="2"/>
        <v>4.7717216722553963E-5</v>
      </c>
      <c r="J7" s="76">
        <f>分析係数表!G10</f>
        <v>0.17889908256880735</v>
      </c>
      <c r="K7" s="78">
        <f t="shared" si="3"/>
        <v>8.5365662944018566E-6</v>
      </c>
      <c r="L7" s="79"/>
      <c r="M7" s="80"/>
      <c r="N7" s="81">
        <f>分析係数表!H10</f>
        <v>1.0159272513155222E-3</v>
      </c>
      <c r="O7" s="82">
        <f t="shared" si="4"/>
        <v>2.4728477593295464E-2</v>
      </c>
      <c r="P7" s="76">
        <f>分析係数表!C10</f>
        <v>0.26183431952662717</v>
      </c>
      <c r="Q7" s="82">
        <f t="shared" si="5"/>
        <v>6.4747641035699651E-3</v>
      </c>
      <c r="R7" s="83">
        <v>9.7104305953954542E-3</v>
      </c>
      <c r="S7" s="84">
        <f t="shared" si="6"/>
        <v>9.7581478121180083E-3</v>
      </c>
      <c r="T7" s="85">
        <f>分析係数表!F10</f>
        <v>0.51834862385321101</v>
      </c>
      <c r="U7" s="86">
        <f t="shared" si="7"/>
        <v>5.058122489767591E-3</v>
      </c>
      <c r="V7" s="87">
        <f>分析係数表!D10</f>
        <v>0.10550458715596331</v>
      </c>
      <c r="W7" s="167">
        <f t="shared" si="8"/>
        <v>0</v>
      </c>
      <c r="X7" s="76">
        <f>分析係数表!E10</f>
        <v>4.1284403669724773E-2</v>
      </c>
      <c r="Y7" s="166">
        <f t="shared" si="9"/>
        <v>0</v>
      </c>
    </row>
    <row r="8" spans="1:25" x14ac:dyDescent="0.2">
      <c r="A8" s="6" t="s">
        <v>222</v>
      </c>
      <c r="B8" s="5" t="s">
        <v>27</v>
      </c>
      <c r="C8" s="75">
        <f>最終需要_まとめ!C9</f>
        <v>100</v>
      </c>
      <c r="D8" s="76">
        <f>投入係数表!F8</f>
        <v>1.6207455429497568E-3</v>
      </c>
      <c r="E8" s="77">
        <f t="shared" si="0"/>
        <v>0.16207455429497569</v>
      </c>
      <c r="F8" s="76">
        <f>分析係数表!C11</f>
        <v>1.7921757268741234E-2</v>
      </c>
      <c r="G8" s="77">
        <f t="shared" si="1"/>
        <v>2.9046608215139765E-3</v>
      </c>
      <c r="H8" s="77">
        <v>3.2608164091410194E-2</v>
      </c>
      <c r="I8" s="77">
        <f t="shared" si="2"/>
        <v>100.03260816409141</v>
      </c>
      <c r="J8" s="76">
        <f>分析係数表!G11</f>
        <v>0.34197730956239869</v>
      </c>
      <c r="K8" s="78">
        <f t="shared" si="3"/>
        <v>34.208882208465617</v>
      </c>
      <c r="L8" s="79"/>
      <c r="M8" s="80"/>
      <c r="N8" s="81">
        <f>分析係数表!H11</f>
        <v>-1.6586567368416687E-5</v>
      </c>
      <c r="O8" s="82">
        <f t="shared" si="4"/>
        <v>-4.0373024642115034E-4</v>
      </c>
      <c r="P8" s="76">
        <f>分析係数表!C11</f>
        <v>1.7921757268741234E-2</v>
      </c>
      <c r="Q8" s="82">
        <f t="shared" si="5"/>
        <v>-7.235555478408941E-6</v>
      </c>
      <c r="R8" s="83">
        <v>1.7030399341184121E-2</v>
      </c>
      <c r="S8" s="84">
        <f t="shared" si="6"/>
        <v>100.04963856343259</v>
      </c>
      <c r="T8" s="85">
        <f>分析係数表!F11</f>
        <v>0.56401944894651534</v>
      </c>
      <c r="U8" s="86">
        <f t="shared" si="7"/>
        <v>56.429942009845284</v>
      </c>
      <c r="V8" s="87">
        <f>分析係数表!D11</f>
        <v>2.1069692058346839E-2</v>
      </c>
      <c r="W8" s="167">
        <f t="shared" si="8"/>
        <v>2</v>
      </c>
      <c r="X8" s="76">
        <f>分析係数表!E11</f>
        <v>4.8622366288492711E-3</v>
      </c>
      <c r="Y8" s="166">
        <f t="shared" si="9"/>
        <v>0</v>
      </c>
    </row>
    <row r="9" spans="1:25" x14ac:dyDescent="0.2">
      <c r="A9" s="6" t="s">
        <v>223</v>
      </c>
      <c r="B9" s="5" t="s">
        <v>191</v>
      </c>
      <c r="C9" s="90"/>
      <c r="D9" s="76">
        <f>投入係数表!F9</f>
        <v>0</v>
      </c>
      <c r="E9" s="77">
        <f t="shared" si="0"/>
        <v>0</v>
      </c>
      <c r="F9" s="76">
        <f>分析係数表!C12</f>
        <v>0.1131360576170346</v>
      </c>
      <c r="G9" s="77">
        <f t="shared" si="1"/>
        <v>0</v>
      </c>
      <c r="H9" s="77">
        <v>2.6519301830303768E-4</v>
      </c>
      <c r="I9" s="77">
        <f t="shared" si="2"/>
        <v>2.6519301830303768E-4</v>
      </c>
      <c r="J9" s="76">
        <f>分析係数表!G12</f>
        <v>0.13242034500958361</v>
      </c>
      <c r="K9" s="78">
        <f t="shared" si="3"/>
        <v>3.5116950977821068E-5</v>
      </c>
      <c r="L9" s="79"/>
      <c r="M9" s="80"/>
      <c r="N9" s="81">
        <f>分析係数表!H12</f>
        <v>8.227352078918887E-2</v>
      </c>
      <c r="O9" s="82">
        <f t="shared" si="4"/>
        <v>2.0026029548105111</v>
      </c>
      <c r="P9" s="76">
        <f>分析係数表!C12</f>
        <v>0.1131360576170346</v>
      </c>
      <c r="Q9" s="82">
        <f t="shared" si="5"/>
        <v>0.22656660327948572</v>
      </c>
      <c r="R9" s="83">
        <v>0.25289011865673561</v>
      </c>
      <c r="S9" s="84">
        <f t="shared" si="6"/>
        <v>0.25315531167503863</v>
      </c>
      <c r="T9" s="85">
        <f>分析係数表!F12</f>
        <v>0.36784355120975581</v>
      </c>
      <c r="U9" s="86">
        <f t="shared" si="7"/>
        <v>9.312154885415877E-2</v>
      </c>
      <c r="V9" s="87">
        <f>分析係数表!D12</f>
        <v>2.9306369621378371E-2</v>
      </c>
      <c r="W9" s="167">
        <f t="shared" si="8"/>
        <v>0</v>
      </c>
      <c r="X9" s="76">
        <f>分析係数表!E12</f>
        <v>2.9195255423761772E-2</v>
      </c>
      <c r="Y9" s="166">
        <f t="shared" si="9"/>
        <v>0</v>
      </c>
    </row>
    <row r="10" spans="1:25" x14ac:dyDescent="0.2">
      <c r="A10" s="6" t="s">
        <v>224</v>
      </c>
      <c r="B10" s="5" t="s">
        <v>28</v>
      </c>
      <c r="C10" s="90"/>
      <c r="D10" s="76">
        <f>投入係数表!F10</f>
        <v>4.8622366288492711E-3</v>
      </c>
      <c r="E10" s="77">
        <f t="shared" si="0"/>
        <v>0.48622366288492713</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0.31581798526294486</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投入係数表!F11</f>
        <v>1.6207455429497568E-3</v>
      </c>
      <c r="E11" s="77">
        <f t="shared" si="0"/>
        <v>0.16207455429497569</v>
      </c>
      <c r="F11" s="76">
        <f>分析係数表!C14</f>
        <v>0.20006209251785156</v>
      </c>
      <c r="G11" s="77">
        <f t="shared" si="1"/>
        <v>3.2424974476150982E-2</v>
      </c>
      <c r="H11" s="77">
        <v>7.1893326211352651E-2</v>
      </c>
      <c r="I11" s="77">
        <f t="shared" si="2"/>
        <v>7.1893326211352651E-2</v>
      </c>
      <c r="J11" s="76">
        <f>分析係数表!G14</f>
        <v>0.15826840914802714</v>
      </c>
      <c r="K11" s="78">
        <f t="shared" si="3"/>
        <v>1.1378442367830945E-2</v>
      </c>
      <c r="L11" s="79"/>
      <c r="M11" s="80"/>
      <c r="N11" s="81">
        <f>分析係数表!H14</f>
        <v>1.0573936697365637E-3</v>
      </c>
      <c r="O11" s="82">
        <f t="shared" si="4"/>
        <v>2.5737803209348334E-2</v>
      </c>
      <c r="P11" s="76">
        <f>分析係数表!C14</f>
        <v>0.20006209251785156</v>
      </c>
      <c r="Q11" s="82">
        <f t="shared" si="5"/>
        <v>5.149158766874903E-3</v>
      </c>
      <c r="R11" s="83">
        <v>2.4610064225044928E-2</v>
      </c>
      <c r="S11" s="84">
        <f t="shared" si="6"/>
        <v>9.6503390436397579E-2</v>
      </c>
      <c r="T11" s="85">
        <f>分析係数表!F14</f>
        <v>0.29957275697411412</v>
      </c>
      <c r="U11" s="86">
        <f t="shared" si="7"/>
        <v>2.8909786730380981E-2</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投入係数表!F12</f>
        <v>1.9448946515397084E-2</v>
      </c>
      <c r="E12" s="77">
        <f t="shared" si="0"/>
        <v>1.9448946515397085</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0.18410099236804459</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投入係数表!F13</f>
        <v>2.9173419773095625E-2</v>
      </c>
      <c r="E13" s="77">
        <f t="shared" si="0"/>
        <v>2.9173419773095626</v>
      </c>
      <c r="F13" s="76">
        <f>分析係数表!C16</f>
        <v>4.6443435489973539E-2</v>
      </c>
      <c r="G13" s="77">
        <f t="shared" si="1"/>
        <v>0.13549138392536852</v>
      </c>
      <c r="H13" s="77">
        <v>0.15315228229860336</v>
      </c>
      <c r="I13" s="77">
        <f t="shared" si="2"/>
        <v>0.15315228229860336</v>
      </c>
      <c r="J13" s="76">
        <f>分析係数表!G16</f>
        <v>3.3687125057683433E-2</v>
      </c>
      <c r="K13" s="78">
        <f t="shared" si="3"/>
        <v>5.159260086662688E-3</v>
      </c>
      <c r="L13" s="79"/>
      <c r="M13" s="80"/>
      <c r="N13" s="81">
        <f>分析係数表!H16</f>
        <v>1.5193295709469685E-2</v>
      </c>
      <c r="O13" s="82">
        <f t="shared" si="4"/>
        <v>0.36981690572177373</v>
      </c>
      <c r="P13" s="76">
        <f>分析係数表!C16</f>
        <v>4.6443435489973539E-2</v>
      </c>
      <c r="Q13" s="82">
        <f t="shared" si="5"/>
        <v>1.7175567603990825E-2</v>
      </c>
      <c r="R13" s="83">
        <v>2.7259365797990848E-2</v>
      </c>
      <c r="S13" s="84">
        <f t="shared" si="6"/>
        <v>0.18041164809659421</v>
      </c>
      <c r="T13" s="85">
        <f>分析係数表!F16</f>
        <v>0.28887863405629904</v>
      </c>
      <c r="U13" s="86">
        <f t="shared" si="7"/>
        <v>5.211707046998984E-2</v>
      </c>
      <c r="V13" s="87">
        <f>分析係数表!D16</f>
        <v>0</v>
      </c>
      <c r="W13" s="167">
        <f t="shared" si="8"/>
        <v>0</v>
      </c>
      <c r="X13" s="76">
        <f>分析係数表!E16</f>
        <v>0</v>
      </c>
      <c r="Y13" s="166">
        <f t="shared" si="9"/>
        <v>0</v>
      </c>
    </row>
    <row r="14" spans="1:25" x14ac:dyDescent="0.2">
      <c r="A14" s="6" t="s">
        <v>2</v>
      </c>
      <c r="B14" s="5" t="s">
        <v>365</v>
      </c>
      <c r="C14" s="90"/>
      <c r="D14" s="76">
        <f>投入係数表!F14</f>
        <v>6.4829821717990272E-3</v>
      </c>
      <c r="E14" s="77">
        <f t="shared" si="0"/>
        <v>0.64829821717990277</v>
      </c>
      <c r="F14" s="76">
        <f>分析係数表!C17</f>
        <v>4.6514856984171016E-2</v>
      </c>
      <c r="G14" s="77">
        <f t="shared" si="1"/>
        <v>3.0155498855216217E-2</v>
      </c>
      <c r="H14" s="77">
        <v>3.4736728368625097E-2</v>
      </c>
      <c r="I14" s="77">
        <f t="shared" si="2"/>
        <v>3.4736728368625097E-2</v>
      </c>
      <c r="J14" s="76">
        <f>分析係数表!G17</f>
        <v>0.21533442088091354</v>
      </c>
      <c r="K14" s="78">
        <f t="shared" si="3"/>
        <v>7.4800132865554857E-3</v>
      </c>
      <c r="L14" s="79"/>
      <c r="M14" s="80"/>
      <c r="N14" s="81">
        <f>分析係数表!H17</f>
        <v>2.6953171973677116E-3</v>
      </c>
      <c r="O14" s="82">
        <f t="shared" si="4"/>
        <v>6.5606165043436929E-2</v>
      </c>
      <c r="P14" s="76">
        <f>分析係数表!C17</f>
        <v>4.6514856984171016E-2</v>
      </c>
      <c r="Q14" s="82">
        <f t="shared" si="5"/>
        <v>3.0516613842753886E-3</v>
      </c>
      <c r="R14" s="83">
        <v>5.1724329396824449E-3</v>
      </c>
      <c r="S14" s="84">
        <f t="shared" si="6"/>
        <v>3.9909161308307545E-2</v>
      </c>
      <c r="T14" s="85">
        <f>分析係数表!F17</f>
        <v>0.33325565136331858</v>
      </c>
      <c r="U14" s="86">
        <f t="shared" si="7"/>
        <v>1.3299953547163783E-2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投入係数表!F15</f>
        <v>0</v>
      </c>
      <c r="E15" s="77">
        <f t="shared" si="0"/>
        <v>0</v>
      </c>
      <c r="F15" s="76">
        <f>分析係数表!C18</f>
        <v>0.85217062328572779</v>
      </c>
      <c r="G15" s="77">
        <f t="shared" si="1"/>
        <v>0</v>
      </c>
      <c r="H15" s="77">
        <v>4.0962993528310475E-2</v>
      </c>
      <c r="I15" s="77">
        <f t="shared" si="2"/>
        <v>4.0962993528310475E-2</v>
      </c>
      <c r="J15" s="76">
        <f>分析係数表!G18</f>
        <v>0.21571921623052903</v>
      </c>
      <c r="K15" s="78">
        <f t="shared" si="3"/>
        <v>8.8365048583833681E-3</v>
      </c>
      <c r="L15" s="79"/>
      <c r="M15" s="80"/>
      <c r="N15" s="81">
        <f>分析係数表!H18</f>
        <v>4.022242586841047E-4</v>
      </c>
      <c r="O15" s="82">
        <f t="shared" si="4"/>
        <v>9.790458475712898E-3</v>
      </c>
      <c r="P15" s="76">
        <f>分析係数表!C18</f>
        <v>0.85217062328572779</v>
      </c>
      <c r="Q15" s="82">
        <f t="shared" si="5"/>
        <v>8.343141101501297E-3</v>
      </c>
      <c r="R15" s="83">
        <v>2.1268641581268739E-2</v>
      </c>
      <c r="S15" s="84">
        <f t="shared" si="6"/>
        <v>6.2231635109579214E-2</v>
      </c>
      <c r="T15" s="85">
        <f>分析係数表!F18</f>
        <v>0.45957889739047864</v>
      </c>
      <c r="U15" s="86">
        <f t="shared" si="7"/>
        <v>2.8600346246467012E-2</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投入係数表!F16</f>
        <v>4.8622366288492711E-3</v>
      </c>
      <c r="E16" s="77">
        <f t="shared" si="0"/>
        <v>0.48622366288492713</v>
      </c>
      <c r="F16" s="76">
        <f>分析係数表!C19</f>
        <v>5.907451152740395E-2</v>
      </c>
      <c r="G16" s="77">
        <f t="shared" si="1"/>
        <v>2.87234253779922E-2</v>
      </c>
      <c r="H16" s="77">
        <v>3.5202505520296482E-2</v>
      </c>
      <c r="I16" s="77">
        <f t="shared" si="2"/>
        <v>3.5202505520296482E-2</v>
      </c>
      <c r="J16" s="76">
        <f>分析係数表!G19</f>
        <v>5.7619514930604236E-2</v>
      </c>
      <c r="K16" s="78">
        <f t="shared" si="3"/>
        <v>2.0283512924214012E-3</v>
      </c>
      <c r="L16" s="79"/>
      <c r="M16" s="80"/>
      <c r="N16" s="81">
        <f>分析係数表!H19</f>
        <v>-1.036660460526043E-4</v>
      </c>
      <c r="O16" s="82">
        <f t="shared" si="4"/>
        <v>-2.5233140401321897E-3</v>
      </c>
      <c r="P16" s="76">
        <f>分析係数表!C19</f>
        <v>5.907451152740395E-2</v>
      </c>
      <c r="Q16" s="82">
        <f t="shared" si="5"/>
        <v>-1.4906354435104927E-4</v>
      </c>
      <c r="R16" s="83">
        <v>3.7216351626660207E-4</v>
      </c>
      <c r="S16" s="84">
        <f t="shared" si="6"/>
        <v>3.5574669036563082E-2</v>
      </c>
      <c r="T16" s="85">
        <f>分析係数表!F19</f>
        <v>0.24001121547735876</v>
      </c>
      <c r="U16" s="86">
        <f t="shared" si="7"/>
        <v>8.5383195556702641E-3</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投入係数表!F17</f>
        <v>0</v>
      </c>
      <c r="E17" s="77">
        <f t="shared" si="0"/>
        <v>0</v>
      </c>
      <c r="F17" s="76">
        <f>分析係数表!C20</f>
        <v>0.1238117647058824</v>
      </c>
      <c r="G17" s="77">
        <f t="shared" si="1"/>
        <v>0</v>
      </c>
      <c r="H17" s="77">
        <v>4.3168218909479536E-3</v>
      </c>
      <c r="I17" s="77">
        <f t="shared" si="2"/>
        <v>4.3168218909479536E-3</v>
      </c>
      <c r="J17" s="76">
        <f>分析係数表!G20</f>
        <v>0.1000078622533218</v>
      </c>
      <c r="K17" s="78">
        <f t="shared" si="3"/>
        <v>4.3171612904204708E-4</v>
      </c>
      <c r="L17" s="79"/>
      <c r="M17" s="80"/>
      <c r="N17" s="81">
        <f>分析係数表!H20</f>
        <v>5.0174366289460479E-4</v>
      </c>
      <c r="O17" s="82">
        <f t="shared" si="4"/>
        <v>1.22128399542398E-2</v>
      </c>
      <c r="P17" s="76">
        <f>分析係数表!C20</f>
        <v>0.1238117647058824</v>
      </c>
      <c r="Q17" s="82">
        <f t="shared" si="5"/>
        <v>1.5120932668049377E-3</v>
      </c>
      <c r="R17" s="83">
        <v>2.7867928968389271E-3</v>
      </c>
      <c r="S17" s="84">
        <f t="shared" si="6"/>
        <v>7.1036147877868803E-3</v>
      </c>
      <c r="T17" s="85">
        <f>分析係数表!F20</f>
        <v>0.22289488167308752</v>
      </c>
      <c r="U17" s="86">
        <f t="shared" si="7"/>
        <v>1.5833593775749515E-3</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投入係数表!F18</f>
        <v>2.7552674230145867E-2</v>
      </c>
      <c r="E18" s="77">
        <f t="shared" si="0"/>
        <v>2.7552674230145868</v>
      </c>
      <c r="F18" s="76">
        <f>分析係数表!C21</f>
        <v>0.10123797610317908</v>
      </c>
      <c r="G18" s="77">
        <f t="shared" si="1"/>
        <v>0.27893769752901854</v>
      </c>
      <c r="H18" s="77">
        <v>0.28881930963057345</v>
      </c>
      <c r="I18" s="77">
        <f t="shared" si="2"/>
        <v>0.28881930963057345</v>
      </c>
      <c r="J18" s="76">
        <f>分析係数表!G21</f>
        <v>0.28509532062391679</v>
      </c>
      <c r="K18" s="78">
        <f t="shared" si="3"/>
        <v>8.2341033681506637E-2</v>
      </c>
      <c r="L18" s="79"/>
      <c r="M18" s="80"/>
      <c r="N18" s="81">
        <f>分析係数表!H21</f>
        <v>8.3762165210504269E-4</v>
      </c>
      <c r="O18" s="82">
        <f t="shared" si="4"/>
        <v>2.0388377444268094E-2</v>
      </c>
      <c r="P18" s="76">
        <f>分析係数表!C21</f>
        <v>0.10123797610317908</v>
      </c>
      <c r="Q18" s="82">
        <f t="shared" si="5"/>
        <v>2.0640780684854088E-3</v>
      </c>
      <c r="R18" s="83">
        <v>4.7151653032125092E-3</v>
      </c>
      <c r="S18" s="84">
        <f t="shared" si="6"/>
        <v>0.29353447493378598</v>
      </c>
      <c r="T18" s="85">
        <f>分析係数表!F21</f>
        <v>0.42576545349508954</v>
      </c>
      <c r="U18" s="86">
        <f t="shared" si="7"/>
        <v>0.12497683883662639</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投入係数表!F19</f>
        <v>1.6207455429497568E-3</v>
      </c>
      <c r="E19" s="77">
        <f t="shared" si="0"/>
        <v>0.16207455429497569</v>
      </c>
      <c r="F19" s="76">
        <f>分析係数表!C22</f>
        <v>0.18558159091777837</v>
      </c>
      <c r="G19" s="77">
        <f t="shared" si="1"/>
        <v>3.0078053633351438E-2</v>
      </c>
      <c r="H19" s="77">
        <v>3.7163387546347341E-2</v>
      </c>
      <c r="I19" s="77">
        <f t="shared" si="2"/>
        <v>3.7163387546347341E-2</v>
      </c>
      <c r="J19" s="76">
        <f>分析係数表!G22</f>
        <v>0.19466002478672587</v>
      </c>
      <c r="K19" s="78">
        <f t="shared" si="3"/>
        <v>7.2342259409306732E-3</v>
      </c>
      <c r="L19" s="79"/>
      <c r="M19" s="80"/>
      <c r="N19" s="81">
        <f>分析係数表!H22</f>
        <v>4.1466418421041717E-5</v>
      </c>
      <c r="O19" s="82">
        <f t="shared" si="4"/>
        <v>1.009325616052876E-3</v>
      </c>
      <c r="P19" s="76">
        <f>分析係数表!C22</f>
        <v>0.18558159091777837</v>
      </c>
      <c r="Q19" s="82">
        <f t="shared" si="5"/>
        <v>1.8731225358115946E-4</v>
      </c>
      <c r="R19" s="83">
        <v>1.70908297212599E-3</v>
      </c>
      <c r="S19" s="84">
        <f t="shared" si="6"/>
        <v>3.8872470518473333E-2</v>
      </c>
      <c r="T19" s="85">
        <f>分析係数表!F22</f>
        <v>0.41305594660826944</v>
      </c>
      <c r="U19" s="86">
        <f t="shared" si="7"/>
        <v>1.6056505107010049E-2</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投入係数表!F20</f>
        <v>1.6207455429497568E-3</v>
      </c>
      <c r="E20" s="77">
        <f t="shared" si="0"/>
        <v>0.16207455429497569</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6.0559536963172551E-4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投入係数表!F21</f>
        <v>0</v>
      </c>
      <c r="E21" s="77">
        <f t="shared" si="0"/>
        <v>0</v>
      </c>
      <c r="F21" s="76">
        <f>分析係数表!C24</f>
        <v>0.34092150792205422</v>
      </c>
      <c r="G21" s="77">
        <f t="shared" si="1"/>
        <v>0</v>
      </c>
      <c r="H21" s="77">
        <v>5.2569015661675829E-3</v>
      </c>
      <c r="I21" s="77">
        <f t="shared" si="2"/>
        <v>5.2569015661675829E-3</v>
      </c>
      <c r="J21" s="76">
        <f>分析係数表!G24</f>
        <v>0.20813165537270087</v>
      </c>
      <c r="K21" s="78">
        <f t="shared" si="3"/>
        <v>1.0941276250978028E-3</v>
      </c>
      <c r="L21" s="79"/>
      <c r="M21" s="80"/>
      <c r="N21" s="81">
        <f>分析係数表!H24</f>
        <v>3.0270485447360455E-4</v>
      </c>
      <c r="O21" s="82">
        <f t="shared" si="4"/>
        <v>7.3680769971859947E-3</v>
      </c>
      <c r="P21" s="76">
        <f>分析係数表!C24</f>
        <v>0.34092150792205422</v>
      </c>
      <c r="Q21" s="82">
        <f t="shared" si="5"/>
        <v>2.5119359203664504E-3</v>
      </c>
      <c r="R21" s="83">
        <v>8.5493481952424576E-3</v>
      </c>
      <c r="S21" s="84">
        <f t="shared" si="6"/>
        <v>1.3806249761410041E-2</v>
      </c>
      <c r="T21" s="85">
        <f>分析係数表!F24</f>
        <v>0.39206195546950628</v>
      </c>
      <c r="U21" s="86">
        <f t="shared" si="7"/>
        <v>5.4129052791588254E-3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投入係数表!F22</f>
        <v>0</v>
      </c>
      <c r="E22" s="77">
        <f t="shared" si="0"/>
        <v>0</v>
      </c>
      <c r="F22" s="76">
        <f>分析係数表!C25</f>
        <v>1.146867511126326E-2</v>
      </c>
      <c r="G22" s="77">
        <f t="shared" si="1"/>
        <v>0</v>
      </c>
      <c r="H22" s="77">
        <v>4.2887987034228388E-4</v>
      </c>
      <c r="I22" s="77">
        <f t="shared" si="2"/>
        <v>4.2887987034228388E-4</v>
      </c>
      <c r="J22" s="76">
        <f>分析係数表!G25</f>
        <v>0.19668246445497631</v>
      </c>
      <c r="K22" s="78">
        <f t="shared" si="3"/>
        <v>8.4353149854051094E-5</v>
      </c>
      <c r="L22" s="79"/>
      <c r="M22" s="80"/>
      <c r="N22" s="81">
        <f>分析係数表!H25</f>
        <v>4.6442388631566723E-4</v>
      </c>
      <c r="O22" s="82">
        <f t="shared" si="4"/>
        <v>1.130444689979221E-2</v>
      </c>
      <c r="P22" s="76">
        <f>分析係数表!C25</f>
        <v>1.146867511126326E-2</v>
      </c>
      <c r="Q22" s="82">
        <f t="shared" si="5"/>
        <v>1.2964702880624405E-4</v>
      </c>
      <c r="R22" s="83">
        <v>3.085000333789492E-4</v>
      </c>
      <c r="S22" s="84">
        <f t="shared" si="6"/>
        <v>7.3737990372123308E-4</v>
      </c>
      <c r="T22" s="85">
        <f>分析係数表!F25</f>
        <v>0.34834123222748814</v>
      </c>
      <c r="U22" s="86">
        <f t="shared" si="7"/>
        <v>2.5685982428204091E-4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投入係数表!F23</f>
        <v>0</v>
      </c>
      <c r="E23" s="77">
        <f t="shared" si="0"/>
        <v>0</v>
      </c>
      <c r="F23" s="76">
        <f>分析係数表!C26</f>
        <v>9.1946569835300251E-2</v>
      </c>
      <c r="G23" s="77">
        <f t="shared" si="1"/>
        <v>0</v>
      </c>
      <c r="H23" s="77">
        <v>2.4123506623153789E-3</v>
      </c>
      <c r="I23" s="77">
        <f t="shared" si="2"/>
        <v>2.4123506623153789E-3</v>
      </c>
      <c r="J23" s="76">
        <f>分析係数表!G26</f>
        <v>0.19627813403747013</v>
      </c>
      <c r="K23" s="78">
        <f t="shared" si="3"/>
        <v>4.7349168664331782E-4</v>
      </c>
      <c r="L23" s="79"/>
      <c r="M23" s="80"/>
      <c r="N23" s="81">
        <f>分析係数表!H26</f>
        <v>9.5289829531553863E-3</v>
      </c>
      <c r="O23" s="82">
        <f t="shared" si="4"/>
        <v>0.23194302656895088</v>
      </c>
      <c r="P23" s="76">
        <f>分析係数表!C26</f>
        <v>9.1946569835300251E-2</v>
      </c>
      <c r="Q23" s="82">
        <f t="shared" si="5"/>
        <v>2.1326365690232944E-2</v>
      </c>
      <c r="R23" s="83">
        <v>2.2262239695798269E-2</v>
      </c>
      <c r="S23" s="84">
        <f t="shared" si="6"/>
        <v>2.467459035811365E-2</v>
      </c>
      <c r="T23" s="85">
        <f>分析係数表!F26</f>
        <v>0.33471645919778698</v>
      </c>
      <c r="U23" s="86">
        <f t="shared" si="7"/>
        <v>8.2589915168236553E-3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投入係数表!F24</f>
        <v>0</v>
      </c>
      <c r="E24" s="77">
        <f t="shared" si="0"/>
        <v>0</v>
      </c>
      <c r="F24" s="76">
        <f>分析係数表!C27</f>
        <v>2.4623475974181241E-2</v>
      </c>
      <c r="G24" s="77">
        <f t="shared" si="1"/>
        <v>0</v>
      </c>
      <c r="H24" s="77">
        <v>1.6302913809730665E-4</v>
      </c>
      <c r="I24" s="77">
        <f t="shared" si="2"/>
        <v>1.6302913809730665E-4</v>
      </c>
      <c r="J24" s="76">
        <f>分析係数表!G27</f>
        <v>0.16949152542372881</v>
      </c>
      <c r="K24" s="78">
        <f t="shared" si="3"/>
        <v>2.7632057304628245E-5</v>
      </c>
      <c r="L24" s="79"/>
      <c r="M24" s="80"/>
      <c r="N24" s="81">
        <f>分析係数表!H27</f>
        <v>1.0092926243681554E-2</v>
      </c>
      <c r="O24" s="82">
        <f t="shared" si="4"/>
        <v>0.24566985494727001</v>
      </c>
      <c r="P24" s="76">
        <f>分析係数表!C27</f>
        <v>2.4623475974181241E-2</v>
      </c>
      <c r="Q24" s="82">
        <f t="shared" si="5"/>
        <v>6.0492457708746939E-3</v>
      </c>
      <c r="R24" s="83">
        <v>6.112226102340401E-3</v>
      </c>
      <c r="S24" s="84">
        <f t="shared" si="6"/>
        <v>6.2752552404377075E-3</v>
      </c>
      <c r="T24" s="85">
        <f>分析係数表!F27</f>
        <v>0.31826741996233521</v>
      </c>
      <c r="U24" s="86">
        <f t="shared" si="7"/>
        <v>1.9972092949792327E-3</v>
      </c>
      <c r="V24" s="87">
        <f>分析係数表!D27</f>
        <v>0</v>
      </c>
      <c r="W24" s="167">
        <f t="shared" si="8"/>
        <v>0</v>
      </c>
      <c r="X24" s="76">
        <f>分析係数表!E27</f>
        <v>0</v>
      </c>
      <c r="Y24" s="166">
        <f t="shared" si="9"/>
        <v>0</v>
      </c>
    </row>
    <row r="25" spans="1:25" x14ac:dyDescent="0.2">
      <c r="A25" s="6" t="s">
        <v>13</v>
      </c>
      <c r="B25" s="5" t="s">
        <v>192</v>
      </c>
      <c r="C25" s="90"/>
      <c r="D25" s="76">
        <f>投入係数表!F25</f>
        <v>0</v>
      </c>
      <c r="E25" s="77">
        <f t="shared" si="0"/>
        <v>0</v>
      </c>
      <c r="F25" s="76">
        <f>分析係数表!C28</f>
        <v>0.10144304574762053</v>
      </c>
      <c r="G25" s="77">
        <f t="shared" si="1"/>
        <v>0</v>
      </c>
      <c r="H25" s="77">
        <v>8.193642260826077E-3</v>
      </c>
      <c r="I25" s="77">
        <f t="shared" si="2"/>
        <v>8.193642260826077E-3</v>
      </c>
      <c r="J25" s="76">
        <f>分析係数表!G28</f>
        <v>0.12483493265252223</v>
      </c>
      <c r="K25" s="78">
        <f t="shared" si="3"/>
        <v>1.0228527798090833E-3</v>
      </c>
      <c r="L25" s="79"/>
      <c r="M25" s="80"/>
      <c r="N25" s="81">
        <f>分析係数表!H28</f>
        <v>1.8805020753942421E-2</v>
      </c>
      <c r="O25" s="82">
        <f t="shared" si="4"/>
        <v>0.45772916687997928</v>
      </c>
      <c r="P25" s="76">
        <f>分析係数表!C28</f>
        <v>0.10144304574762053</v>
      </c>
      <c r="Q25" s="82">
        <f t="shared" si="5"/>
        <v>4.6433440815825969E-2</v>
      </c>
      <c r="R25" s="83">
        <v>5.0529866596448293E-2</v>
      </c>
      <c r="S25" s="84">
        <f t="shared" si="6"/>
        <v>5.872350885727437E-2</v>
      </c>
      <c r="T25" s="85">
        <f>分析係数表!F28</f>
        <v>0.21348710273791707</v>
      </c>
      <c r="U25" s="86">
        <f t="shared" si="7"/>
        <v>1.2536711768543917E-2</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投入係数表!F26</f>
        <v>3.2414910858995136E-3</v>
      </c>
      <c r="E26" s="77">
        <f t="shared" si="0"/>
        <v>0.32414910858995138</v>
      </c>
      <c r="F26" s="76">
        <f>分析係数表!C29</f>
        <v>0.10401376146788988</v>
      </c>
      <c r="G26" s="77">
        <f t="shared" si="1"/>
        <v>3.3715968060904336E-2</v>
      </c>
      <c r="H26" s="77">
        <v>4.961379750058046E-2</v>
      </c>
      <c r="I26" s="77">
        <f t="shared" si="2"/>
        <v>4.961379750058046E-2</v>
      </c>
      <c r="J26" s="76">
        <f>分析係数表!G29</f>
        <v>0.26193840067815766</v>
      </c>
      <c r="K26" s="78">
        <f t="shared" si="3"/>
        <v>1.2995758768872021E-2</v>
      </c>
      <c r="L26" s="79"/>
      <c r="M26" s="80"/>
      <c r="N26" s="81">
        <f>分析係数表!H29</f>
        <v>9.1640784710502205E-3</v>
      </c>
      <c r="O26" s="82">
        <f t="shared" si="4"/>
        <v>0.22306096114768559</v>
      </c>
      <c r="P26" s="76">
        <f>分析係数表!C29</f>
        <v>0.10401376146788988</v>
      </c>
      <c r="Q26" s="82">
        <f t="shared" si="5"/>
        <v>2.3201409605613621E-2</v>
      </c>
      <c r="R26" s="83">
        <v>3.2190407104088103E-2</v>
      </c>
      <c r="S26" s="84">
        <f t="shared" si="6"/>
        <v>8.1804204604668557E-2</v>
      </c>
      <c r="T26" s="85">
        <f>分析係数表!F29</f>
        <v>0.46764622774795139</v>
      </c>
      <c r="U26" s="86">
        <f t="shared" si="7"/>
        <v>3.8255427697294848E-2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投入係数表!F27</f>
        <v>4.8622366288492711E-3</v>
      </c>
      <c r="E27" s="77">
        <f t="shared" si="0"/>
        <v>0.48622366288492713</v>
      </c>
      <c r="F27" s="76">
        <f>分析係数表!C30</f>
        <v>1</v>
      </c>
      <c r="G27" s="77">
        <f t="shared" si="1"/>
        <v>0.48622366288492713</v>
      </c>
      <c r="H27" s="77">
        <v>0.59992356867253471</v>
      </c>
      <c r="I27" s="77">
        <f t="shared" si="2"/>
        <v>0.59992356867253471</v>
      </c>
      <c r="J27" s="76">
        <f>分析係数表!G30</f>
        <v>0.34450655250415957</v>
      </c>
      <c r="K27" s="78">
        <f t="shared" si="3"/>
        <v>0.20667760040936736</v>
      </c>
      <c r="L27" s="79"/>
      <c r="M27" s="80"/>
      <c r="N27" s="81">
        <f>分析係数表!H30</f>
        <v>0</v>
      </c>
      <c r="O27" s="82">
        <f t="shared" si="4"/>
        <v>0</v>
      </c>
      <c r="P27" s="76">
        <f>分析係数表!C30</f>
        <v>1</v>
      </c>
      <c r="Q27" s="82">
        <f t="shared" si="5"/>
        <v>0</v>
      </c>
      <c r="R27" s="83">
        <v>9.2037205691947871E-2</v>
      </c>
      <c r="S27" s="84">
        <f t="shared" si="6"/>
        <v>0.69196077436448256</v>
      </c>
      <c r="T27" s="85">
        <f>分析係数表!F30</f>
        <v>0.44048531528668372</v>
      </c>
      <c r="U27" s="86">
        <f t="shared" si="7"/>
        <v>0.30479855986195692</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投入係数表!F28</f>
        <v>4.8622366288492709E-2</v>
      </c>
      <c r="E28" s="77">
        <f t="shared" si="0"/>
        <v>4.8622366288492707</v>
      </c>
      <c r="F28" s="76">
        <f>分析係数表!C31</f>
        <v>0.93997640825324391</v>
      </c>
      <c r="G28" s="77">
        <f t="shared" si="1"/>
        <v>4.5703877224630984</v>
      </c>
      <c r="H28" s="77">
        <v>5.1842746213898092</v>
      </c>
      <c r="I28" s="77">
        <f t="shared" si="2"/>
        <v>5.1842746213898092</v>
      </c>
      <c r="J28" s="76">
        <f>分析係数表!G31</f>
        <v>7.0890110114609078E-2</v>
      </c>
      <c r="K28" s="78">
        <f t="shared" si="3"/>
        <v>0.36751379877469686</v>
      </c>
      <c r="L28" s="79"/>
      <c r="M28" s="80"/>
      <c r="N28" s="81">
        <f>分析係数表!H31</f>
        <v>0.11755729622365327</v>
      </c>
      <c r="O28" s="82">
        <f t="shared" si="4"/>
        <v>2.8614381215099032</v>
      </c>
      <c r="P28" s="76">
        <f>分析係数表!C31</f>
        <v>0.93997640825324391</v>
      </c>
      <c r="Q28" s="82">
        <f t="shared" si="5"/>
        <v>2.689684327895788</v>
      </c>
      <c r="R28" s="83">
        <v>3.1019037432804608</v>
      </c>
      <c r="S28" s="84">
        <f t="shared" si="6"/>
        <v>8.2861783646702705</v>
      </c>
      <c r="T28" s="85">
        <f>分析係数表!F31</f>
        <v>0.34466485525751295</v>
      </c>
      <c r="U28" s="86">
        <f t="shared" si="7"/>
        <v>2.855954466697014</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投入係数表!F29</f>
        <v>4.8622366288492711E-3</v>
      </c>
      <c r="E29" s="77">
        <f t="shared" si="0"/>
        <v>0.48622366288492713</v>
      </c>
      <c r="F29" s="76">
        <f>分析係数表!C32</f>
        <v>1</v>
      </c>
      <c r="G29" s="77">
        <f t="shared" si="1"/>
        <v>0.48622366288492713</v>
      </c>
      <c r="H29" s="77">
        <v>0.5530684580867421</v>
      </c>
      <c r="I29" s="77">
        <f t="shared" si="2"/>
        <v>0.5530684580867421</v>
      </c>
      <c r="J29" s="76">
        <f>分析係数表!G32</f>
        <v>0.14022787028921999</v>
      </c>
      <c r="K29" s="78">
        <f t="shared" si="3"/>
        <v>7.7555612001646568E-2</v>
      </c>
      <c r="L29" s="79"/>
      <c r="M29" s="80"/>
      <c r="N29" s="81">
        <f>分析係数表!H32</f>
        <v>5.7721254442090076E-3</v>
      </c>
      <c r="O29" s="82">
        <f t="shared" si="4"/>
        <v>0.14049812575456033</v>
      </c>
      <c r="P29" s="76">
        <f>分析係数表!C32</f>
        <v>1</v>
      </c>
      <c r="Q29" s="82">
        <f t="shared" si="5"/>
        <v>0.14049812575456033</v>
      </c>
      <c r="R29" s="83">
        <v>0.1837501358559375</v>
      </c>
      <c r="S29" s="84">
        <f t="shared" si="6"/>
        <v>0.73681859394267957</v>
      </c>
      <c r="T29" s="85">
        <f>分析係数表!F32</f>
        <v>0.48261758691206547</v>
      </c>
      <c r="U29" s="86">
        <f t="shared" si="7"/>
        <v>0.35560161180055705</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投入係数表!F30</f>
        <v>1.6207455429497568E-3</v>
      </c>
      <c r="E30" s="77">
        <f t="shared" si="0"/>
        <v>0.16207455429497569</v>
      </c>
      <c r="F30" s="76">
        <f>分析係数表!C33</f>
        <v>0.67109402306885713</v>
      </c>
      <c r="G30" s="77">
        <f t="shared" si="1"/>
        <v>0.10876726467890716</v>
      </c>
      <c r="H30" s="77">
        <v>0.16516248857037374</v>
      </c>
      <c r="I30" s="77">
        <f t="shared" si="2"/>
        <v>0.16516248857037374</v>
      </c>
      <c r="J30" s="76">
        <f>分析係数表!G33</f>
        <v>0.50883575883575882</v>
      </c>
      <c r="K30" s="78">
        <f t="shared" si="3"/>
        <v>8.4040580202908471E-2</v>
      </c>
      <c r="L30" s="79"/>
      <c r="M30" s="80"/>
      <c r="N30" s="81">
        <f>分析係数表!H33</f>
        <v>8.6664814499977198E-4</v>
      </c>
      <c r="O30" s="82">
        <f t="shared" si="4"/>
        <v>2.109490537550511E-2</v>
      </c>
      <c r="P30" s="76">
        <f>分析係数表!C33</f>
        <v>0.67109402306885713</v>
      </c>
      <c r="Q30" s="82">
        <f t="shared" si="5"/>
        <v>1.4156664914704584E-2</v>
      </c>
      <c r="R30" s="83">
        <v>6.1292508575785692E-2</v>
      </c>
      <c r="S30" s="84">
        <f t="shared" si="6"/>
        <v>0.22645499714615944</v>
      </c>
      <c r="T30" s="85">
        <f>分析係数表!F33</f>
        <v>0.64656964656964655</v>
      </c>
      <c r="U30" s="86">
        <f t="shared" si="7"/>
        <v>0.14641892746872262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投入係数表!F31</f>
        <v>2.7552674230145867E-2</v>
      </c>
      <c r="E31" s="77">
        <f t="shared" si="0"/>
        <v>2.7552674230145868</v>
      </c>
      <c r="F31" s="76">
        <f>分析係数表!C34</f>
        <v>0.15699510206111233</v>
      </c>
      <c r="G31" s="77">
        <f t="shared" si="1"/>
        <v>0.43256349028183305</v>
      </c>
      <c r="H31" s="77">
        <v>0.4815898061212518</v>
      </c>
      <c r="I31" s="77">
        <f t="shared" si="2"/>
        <v>0.4815898061212518</v>
      </c>
      <c r="J31" s="76">
        <f>分析係数表!G34</f>
        <v>0.42474206923151092</v>
      </c>
      <c r="K31" s="78">
        <f t="shared" si="3"/>
        <v>0.20455145077274264</v>
      </c>
      <c r="L31" s="79"/>
      <c r="M31" s="80"/>
      <c r="N31" s="81">
        <f>分析係数表!H34</f>
        <v>0.14441094879311989</v>
      </c>
      <c r="O31" s="82">
        <f t="shared" si="4"/>
        <v>3.5150773904657457</v>
      </c>
      <c r="P31" s="76">
        <f>分析係数表!C34</f>
        <v>0.15699510206111233</v>
      </c>
      <c r="Q31" s="82">
        <f t="shared" si="5"/>
        <v>0.55184993366887813</v>
      </c>
      <c r="R31" s="83">
        <v>0.59951986721171446</v>
      </c>
      <c r="S31" s="84">
        <f t="shared" si="6"/>
        <v>1.0811096733329664</v>
      </c>
      <c r="T31" s="85">
        <f>分析係数表!F34</f>
        <v>0.69954681322919676</v>
      </c>
      <c r="U31" s="86">
        <f t="shared" si="7"/>
        <v>0.75628682673133452</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投入係数表!F32</f>
        <v>5.1863857374392218E-2</v>
      </c>
      <c r="E32" s="77">
        <f t="shared" si="0"/>
        <v>5.1863857374392222</v>
      </c>
      <c r="F32" s="76">
        <f>分析係数表!C35</f>
        <v>0.39629748357108507</v>
      </c>
      <c r="G32" s="77">
        <f t="shared" si="1"/>
        <v>2.0553516165761301</v>
      </c>
      <c r="H32" s="77">
        <v>2.1930925074197418</v>
      </c>
      <c r="I32" s="77">
        <f t="shared" si="2"/>
        <v>2.1930925074197418</v>
      </c>
      <c r="J32" s="76">
        <f>分析係数表!G35</f>
        <v>0.3138388625592417</v>
      </c>
      <c r="K32" s="78">
        <f t="shared" si="3"/>
        <v>0.68827765801580709</v>
      </c>
      <c r="L32" s="79"/>
      <c r="M32" s="80"/>
      <c r="N32" s="81">
        <f>分析係数表!H35</f>
        <v>5.4188315592617317E-2</v>
      </c>
      <c r="O32" s="82">
        <f t="shared" si="4"/>
        <v>1.3189867150578982</v>
      </c>
      <c r="P32" s="76">
        <f>分析係数表!C35</f>
        <v>0.39629748357108507</v>
      </c>
      <c r="Q32" s="82">
        <f t="shared" si="5"/>
        <v>0.52271111604113685</v>
      </c>
      <c r="R32" s="83">
        <v>0.69080934387865833</v>
      </c>
      <c r="S32" s="84">
        <f t="shared" si="6"/>
        <v>2.8839018512984</v>
      </c>
      <c r="T32" s="85">
        <f>分析係数表!F35</f>
        <v>0.64417061611374404</v>
      </c>
      <c r="U32" s="86">
        <f t="shared" si="7"/>
        <v>1.8577248323624573</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投入係数表!F33</f>
        <v>8.1037277147487843E-3</v>
      </c>
      <c r="E33" s="77">
        <f t="shared" si="0"/>
        <v>0.81037277147487841</v>
      </c>
      <c r="F33" s="76">
        <f>分析係数表!C36</f>
        <v>0.84710123832769779</v>
      </c>
      <c r="G33" s="77">
        <f t="shared" si="1"/>
        <v>0.68646777822341798</v>
      </c>
      <c r="H33" s="77">
        <v>0.79928298900602612</v>
      </c>
      <c r="I33" s="77">
        <f t="shared" si="2"/>
        <v>0.79928298900602612</v>
      </c>
      <c r="J33" s="76">
        <f>分析係数表!G36</f>
        <v>4.8807645912591631E-2</v>
      </c>
      <c r="K33" s="78">
        <f t="shared" si="3"/>
        <v>3.901112111136399E-2</v>
      </c>
      <c r="L33" s="79"/>
      <c r="M33" s="80"/>
      <c r="N33" s="81">
        <f>分析係数表!H36</f>
        <v>0.16462168113153564</v>
      </c>
      <c r="O33" s="82">
        <f t="shared" si="4"/>
        <v>4.0070226957299182</v>
      </c>
      <c r="P33" s="76">
        <f>分析係数表!C36</f>
        <v>0.84710123832769779</v>
      </c>
      <c r="Q33" s="82">
        <f t="shared" si="5"/>
        <v>3.3943538875600034</v>
      </c>
      <c r="R33" s="83">
        <v>3.5235479519893356</v>
      </c>
      <c r="S33" s="84">
        <f t="shared" si="6"/>
        <v>4.3228309409953614</v>
      </c>
      <c r="T33" s="85">
        <f>分析係数表!F36</f>
        <v>0.84954068850329401</v>
      </c>
      <c r="U33" s="86">
        <f t="shared" si="7"/>
        <v>3.6724207738965418</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投入係数表!F34</f>
        <v>2.5931928687196109E-2</v>
      </c>
      <c r="E34" s="77">
        <f t="shared" si="0"/>
        <v>2.5931928687196111</v>
      </c>
      <c r="F34" s="76">
        <f>分析係数表!C37</f>
        <v>0.28253997483350213</v>
      </c>
      <c r="G34" s="77">
        <f t="shared" si="1"/>
        <v>0.73268064786645615</v>
      </c>
      <c r="H34" s="77">
        <v>0.8502960673937493</v>
      </c>
      <c r="I34" s="77">
        <f t="shared" si="2"/>
        <v>0.8502960673937493</v>
      </c>
      <c r="J34" s="76">
        <f>分析係数表!G37</f>
        <v>0.45113451763349577</v>
      </c>
      <c r="K34" s="78">
        <f t="shared" si="3"/>
        <v>0.38359790620933748</v>
      </c>
      <c r="L34" s="79"/>
      <c r="M34" s="80"/>
      <c r="N34" s="81">
        <f>分析係数表!H37</f>
        <v>4.3875617331304247E-2</v>
      </c>
      <c r="O34" s="82">
        <f t="shared" si="4"/>
        <v>1.0679674343455481</v>
      </c>
      <c r="P34" s="76">
        <f>分析係数表!C37</f>
        <v>0.28253997483350213</v>
      </c>
      <c r="Q34" s="82">
        <f t="shared" si="5"/>
        <v>0.301743492022991</v>
      </c>
      <c r="R34" s="83">
        <v>0.37071027238215004</v>
      </c>
      <c r="S34" s="84">
        <f t="shared" si="6"/>
        <v>1.2210063397758995</v>
      </c>
      <c r="T34" s="85">
        <f>分析係数表!F37</f>
        <v>0.69774144526541948</v>
      </c>
      <c r="U34" s="86">
        <f t="shared" si="7"/>
        <v>0.85194672819347594</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投入係数表!F35</f>
        <v>9.7244732576985422E-3</v>
      </c>
      <c r="E35" s="77">
        <f t="shared" si="0"/>
        <v>0.97244732576985426</v>
      </c>
      <c r="F35" s="76">
        <f>分析係数表!C38</f>
        <v>4.1342922192909581E-2</v>
      </c>
      <c r="G35" s="77">
        <f t="shared" si="1"/>
        <v>4.0203814126006078E-2</v>
      </c>
      <c r="H35" s="77">
        <v>5.7621999988896284E-2</v>
      </c>
      <c r="I35" s="77">
        <f t="shared" si="2"/>
        <v>5.7621999988896284E-2</v>
      </c>
      <c r="J35" s="76">
        <f>分析係数表!G38</f>
        <v>0.30500268961807425</v>
      </c>
      <c r="K35" s="78">
        <f t="shared" si="3"/>
        <v>1.7574864977786011E-2</v>
      </c>
      <c r="L35" s="79"/>
      <c r="M35" s="80"/>
      <c r="N35" s="81">
        <f>分析係数表!H38</f>
        <v>3.9185765407884425E-2</v>
      </c>
      <c r="O35" s="82">
        <f t="shared" si="4"/>
        <v>0.9538127071699678</v>
      </c>
      <c r="P35" s="76">
        <f>分析係数表!C38</f>
        <v>4.1342922192909581E-2</v>
      </c>
      <c r="Q35" s="82">
        <f t="shared" si="5"/>
        <v>3.9433404539136428E-2</v>
      </c>
      <c r="R35" s="83">
        <v>4.7778626535198293E-2</v>
      </c>
      <c r="S35" s="84">
        <f t="shared" si="6"/>
        <v>0.10540062652409457</v>
      </c>
      <c r="T35" s="85">
        <f>分析係数表!F38</f>
        <v>0.49596557288864979</v>
      </c>
      <c r="U35" s="86">
        <f t="shared" si="7"/>
        <v>5.227508211684518E-2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投入係数表!F36</f>
        <v>0</v>
      </c>
      <c r="E36" s="77">
        <f t="shared" si="0"/>
        <v>0</v>
      </c>
      <c r="F36" s="76">
        <f>分析係数表!C39</f>
        <v>1</v>
      </c>
      <c r="G36" s="77">
        <f t="shared" si="1"/>
        <v>0</v>
      </c>
      <c r="H36" s="77">
        <v>6.3007016615168512E-2</v>
      </c>
      <c r="I36" s="77">
        <f t="shared" si="2"/>
        <v>6.3007016615168512E-2</v>
      </c>
      <c r="J36" s="76">
        <f>分析係数表!G39</f>
        <v>0.35079793048167313</v>
      </c>
      <c r="K36" s="78">
        <f t="shared" si="3"/>
        <v>2.2102731034425508E-2</v>
      </c>
      <c r="L36" s="79"/>
      <c r="M36" s="80"/>
      <c r="N36" s="81">
        <f>分析係数表!H39</f>
        <v>3.4624459381569837E-3</v>
      </c>
      <c r="O36" s="82">
        <f t="shared" si="4"/>
        <v>8.4278688940415153E-2</v>
      </c>
      <c r="P36" s="76">
        <f>分析係数表!C39</f>
        <v>1</v>
      </c>
      <c r="Q36" s="82">
        <f t="shared" si="5"/>
        <v>8.4278688940415153E-2</v>
      </c>
      <c r="R36" s="83">
        <v>0.10448197042647606</v>
      </c>
      <c r="S36" s="84">
        <f t="shared" si="6"/>
        <v>0.16748898704164455</v>
      </c>
      <c r="T36" s="85">
        <f>分析係数表!F39</f>
        <v>0.70145012023609998</v>
      </c>
      <c r="U36" s="86">
        <f t="shared" si="7"/>
        <v>0.11748517009858417</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投入係数表!F37</f>
        <v>0</v>
      </c>
      <c r="E37" s="77">
        <f t="shared" si="0"/>
        <v>0</v>
      </c>
      <c r="F37" s="76">
        <f>分析係数表!C40</f>
        <v>0.65368852459016391</v>
      </c>
      <c r="G37" s="77">
        <f t="shared" si="1"/>
        <v>0</v>
      </c>
      <c r="H37" s="77">
        <v>1.8084287529106092E-3</v>
      </c>
      <c r="I37" s="77">
        <f t="shared" si="2"/>
        <v>1.8084287529106092E-3</v>
      </c>
      <c r="J37" s="76">
        <f>分析係数表!G40</f>
        <v>0.54296393832561696</v>
      </c>
      <c r="K37" s="78">
        <f t="shared" si="3"/>
        <v>9.819115978616285E-4</v>
      </c>
      <c r="L37" s="79"/>
      <c r="M37" s="80"/>
      <c r="N37" s="81">
        <f>分析係数表!H40</f>
        <v>2.8732081323939809E-2</v>
      </c>
      <c r="O37" s="82">
        <f t="shared" si="4"/>
        <v>0.69936171936303781</v>
      </c>
      <c r="P37" s="76">
        <f>分析係数表!C40</f>
        <v>0.65368852459016391</v>
      </c>
      <c r="Q37" s="82">
        <f t="shared" si="5"/>
        <v>0.45716473048526446</v>
      </c>
      <c r="R37" s="83">
        <v>0.457907767646546</v>
      </c>
      <c r="S37" s="84">
        <f t="shared" si="6"/>
        <v>0.4597161963994566</v>
      </c>
      <c r="T37" s="85">
        <f>分析係数表!F40</f>
        <v>0.73971031729176395</v>
      </c>
      <c r="U37" s="86">
        <f t="shared" si="7"/>
        <v>0.34005681350280492</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投入係数表!F38</f>
        <v>0</v>
      </c>
      <c r="E38" s="77">
        <f t="shared" si="0"/>
        <v>0</v>
      </c>
      <c r="F38" s="76">
        <f>分析係数表!C41</f>
        <v>0.74623649477748177</v>
      </c>
      <c r="G38" s="77">
        <f t="shared" si="1"/>
        <v>0</v>
      </c>
      <c r="H38" s="77">
        <v>1.4278764753726681E-3</v>
      </c>
      <c r="I38" s="77">
        <f t="shared" si="2"/>
        <v>1.4278764753726681E-3</v>
      </c>
      <c r="J38" s="76">
        <f>分析係数表!G41</f>
        <v>0.4504064389540704</v>
      </c>
      <c r="K38" s="78">
        <f t="shared" si="3"/>
        <v>6.4312475853889285E-4</v>
      </c>
      <c r="L38" s="79"/>
      <c r="M38" s="80"/>
      <c r="N38" s="81">
        <f>分析係数表!H41</f>
        <v>4.8308377460513606E-2</v>
      </c>
      <c r="O38" s="82">
        <f t="shared" si="4"/>
        <v>1.1758643427016007</v>
      </c>
      <c r="P38" s="76">
        <f>分析係数表!C41</f>
        <v>0.74623649477748177</v>
      </c>
      <c r="Q38" s="82">
        <f t="shared" si="5"/>
        <v>0.87747288543147006</v>
      </c>
      <c r="R38" s="83">
        <v>0.89171010490495561</v>
      </c>
      <c r="S38" s="84">
        <f t="shared" si="6"/>
        <v>0.89313798138032829</v>
      </c>
      <c r="T38" s="85">
        <f>分析係数表!F41</f>
        <v>0.55435870740399629</v>
      </c>
      <c r="U38" s="86">
        <f t="shared" si="7"/>
        <v>0.49511881689141329</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投入係数表!F39</f>
        <v>1.6207455429497568E-3</v>
      </c>
      <c r="E39" s="77">
        <f>$C$8*D39</f>
        <v>0.16207455429497569</v>
      </c>
      <c r="F39" s="76">
        <f>分析係数表!C42</f>
        <v>0.40538573508005826</v>
      </c>
      <c r="G39" s="77">
        <f>E39*F39</f>
        <v>6.5702712330641538E-2</v>
      </c>
      <c r="H39" s="77">
        <v>7.6625609596731772E-2</v>
      </c>
      <c r="I39" s="77">
        <f>C39+H39</f>
        <v>7.6625609596731772E-2</v>
      </c>
      <c r="J39" s="76">
        <f>分析係数表!G42</f>
        <v>0.48634204275534443</v>
      </c>
      <c r="K39" s="78">
        <f>I39*J39</f>
        <v>3.7266255498648052E-2</v>
      </c>
      <c r="L39" s="79"/>
      <c r="M39" s="80"/>
      <c r="N39" s="81">
        <f>分析係数表!H42</f>
        <v>1.1287159094207556E-2</v>
      </c>
      <c r="O39" s="82">
        <f t="shared" si="4"/>
        <v>0.27473843268959286</v>
      </c>
      <c r="P39" s="76">
        <f>分析係数表!C42</f>
        <v>0.40538573508005826</v>
      </c>
      <c r="Q39" s="82">
        <f>O39*P39</f>
        <v>0.11137504149061371</v>
      </c>
      <c r="R39" s="83">
        <v>0.11661657620319001</v>
      </c>
      <c r="S39" s="84">
        <f>I39+R39</f>
        <v>0.19324218579992178</v>
      </c>
      <c r="T39" s="85">
        <f>分析係数表!F42</f>
        <v>0.55819477434679332</v>
      </c>
      <c r="U39" s="86">
        <f t="shared" si="7"/>
        <v>0.10786677829686844</v>
      </c>
      <c r="V39" s="87">
        <f>分析係数表!D42</f>
        <v>0.21199524940617578</v>
      </c>
      <c r="W39" s="167">
        <f t="shared" si="8"/>
        <v>0</v>
      </c>
      <c r="X39" s="76">
        <f>分析係数表!E42</f>
        <v>0.14608076009501186</v>
      </c>
      <c r="Y39" s="166">
        <f t="shared" si="9"/>
        <v>0</v>
      </c>
    </row>
    <row r="40" spans="1:25" x14ac:dyDescent="0.2">
      <c r="A40" s="6" t="s">
        <v>195</v>
      </c>
      <c r="B40" s="5" t="s">
        <v>41</v>
      </c>
      <c r="C40" s="90"/>
      <c r="D40" s="76">
        <f>投入係数表!F40</f>
        <v>5.9967585089141004E-2</v>
      </c>
      <c r="E40" s="77">
        <f>$C$8*D40</f>
        <v>5.9967585089141</v>
      </c>
      <c r="F40" s="76">
        <f>分析係数表!C43</f>
        <v>0.69968719053083295</v>
      </c>
      <c r="G40" s="77">
        <f>E40*F40</f>
        <v>4.1958551133939732</v>
      </c>
      <c r="H40" s="77">
        <v>5.4368050594118227</v>
      </c>
      <c r="I40" s="77">
        <f>C40+H40</f>
        <v>5.4368050594118227</v>
      </c>
      <c r="J40" s="76">
        <f>分析係数表!G43</f>
        <v>0.42616397779886694</v>
      </c>
      <c r="K40" s="78">
        <f>I40*J40</f>
        <v>2.3169704706359475</v>
      </c>
      <c r="L40" s="79"/>
      <c r="M40" s="80"/>
      <c r="N40" s="81">
        <f>分析係数表!H43</f>
        <v>3.1178600010781269E-2</v>
      </c>
      <c r="O40" s="82">
        <f t="shared" si="4"/>
        <v>0.7589119307101575</v>
      </c>
      <c r="P40" s="76">
        <f>分析係数表!C43</f>
        <v>0.69968719053083295</v>
      </c>
      <c r="Q40" s="82">
        <f>O40*P40</f>
        <v>0.53100095665892022</v>
      </c>
      <c r="R40" s="83">
        <v>1.1013039451778326</v>
      </c>
      <c r="S40" s="84">
        <f>I40+R40</f>
        <v>6.5381090045896553</v>
      </c>
      <c r="T40" s="85">
        <f>分析係数表!F43</f>
        <v>0.68219595663301991</v>
      </c>
      <c r="U40" s="86">
        <f t="shared" si="7"/>
        <v>4.4602715269570012</v>
      </c>
      <c r="V40" s="87">
        <f>分析係数表!D43</f>
        <v>0.16164840537198402</v>
      </c>
      <c r="W40" s="167">
        <f t="shared" si="8"/>
        <v>1</v>
      </c>
      <c r="X40" s="76">
        <f>分析係数表!E43</f>
        <v>0.1317976591033273</v>
      </c>
      <c r="Y40" s="166">
        <f t="shared" si="9"/>
        <v>1</v>
      </c>
    </row>
    <row r="41" spans="1:25" x14ac:dyDescent="0.2">
      <c r="A41" s="6" t="s">
        <v>341</v>
      </c>
      <c r="B41" s="5" t="s">
        <v>42</v>
      </c>
      <c r="C41" s="90"/>
      <c r="D41" s="76">
        <f>投入係数表!F41</f>
        <v>0</v>
      </c>
      <c r="E41" s="77">
        <f>$C$8*D41</f>
        <v>0</v>
      </c>
      <c r="F41" s="76">
        <f>分析係数表!C44</f>
        <v>0.39267545462210851</v>
      </c>
      <c r="G41" s="77">
        <f>E41*F41</f>
        <v>0</v>
      </c>
      <c r="H41" s="77">
        <v>3.8250672324719073E-3</v>
      </c>
      <c r="I41" s="77">
        <f>C41+H41</f>
        <v>3.8250672324719073E-3</v>
      </c>
      <c r="J41" s="76">
        <f>分析係数表!G44</f>
        <v>0.27061110819189743</v>
      </c>
      <c r="K41" s="78">
        <f>I41*J41</f>
        <v>1.035105682687737E-3</v>
      </c>
      <c r="L41" s="79"/>
      <c r="M41" s="80"/>
      <c r="N41" s="81">
        <f>分析係数表!H44</f>
        <v>0.10303160985076236</v>
      </c>
      <c r="O41" s="82">
        <f t="shared" si="4"/>
        <v>2.507871358206581</v>
      </c>
      <c r="P41" s="76">
        <f>分析係数表!C44</f>
        <v>0.39267545462210851</v>
      </c>
      <c r="Q41" s="82">
        <f>O41*P41</f>
        <v>0.98477952571753391</v>
      </c>
      <c r="R41" s="83">
        <v>0.99760644352606587</v>
      </c>
      <c r="S41" s="84">
        <f>I41+R41</f>
        <v>1.0014315107585379</v>
      </c>
      <c r="T41" s="85">
        <f>分析係数表!F44</f>
        <v>0.47233461194892545</v>
      </c>
      <c r="U41" s="86">
        <f t="shared" si="7"/>
        <v>0.47301076402756015</v>
      </c>
      <c r="V41" s="87">
        <f>分析係数表!D44</f>
        <v>0.22804897272870581</v>
      </c>
      <c r="W41" s="167">
        <f t="shared" si="8"/>
        <v>0</v>
      </c>
      <c r="X41" s="76">
        <f>分析係数表!E44</f>
        <v>0.15248804581997794</v>
      </c>
      <c r="Y41" s="166">
        <f t="shared" si="9"/>
        <v>0</v>
      </c>
    </row>
    <row r="42" spans="1:25" x14ac:dyDescent="0.2">
      <c r="A42" s="6" t="s">
        <v>342</v>
      </c>
      <c r="B42" s="5" t="s">
        <v>279</v>
      </c>
      <c r="C42" s="90"/>
      <c r="D42" s="76">
        <f>投入係数表!F42</f>
        <v>0</v>
      </c>
      <c r="E42" s="77">
        <f>$C$8*D42</f>
        <v>0</v>
      </c>
      <c r="F42" s="76">
        <f>分析係数表!C45</f>
        <v>1</v>
      </c>
      <c r="G42" s="77">
        <f>E42*F42</f>
        <v>0</v>
      </c>
      <c r="H42" s="77">
        <v>4.2449007399731495E-2</v>
      </c>
      <c r="I42" s="77">
        <f>C42+H42</f>
        <v>4.2449007399731495E-2</v>
      </c>
      <c r="J42" s="76">
        <f>分析係数表!G45</f>
        <v>0</v>
      </c>
      <c r="K42" s="78">
        <f>I42*J42</f>
        <v>0</v>
      </c>
      <c r="L42" s="79"/>
      <c r="M42" s="80"/>
      <c r="N42" s="81">
        <f>分析係数表!H45</f>
        <v>0</v>
      </c>
      <c r="O42" s="82">
        <f t="shared" si="4"/>
        <v>0</v>
      </c>
      <c r="P42" s="76">
        <f>分析係数表!C45</f>
        <v>1</v>
      </c>
      <c r="Q42" s="82">
        <f>O42*P42</f>
        <v>0</v>
      </c>
      <c r="R42" s="83">
        <v>2.5424542424665693E-2</v>
      </c>
      <c r="S42" s="84">
        <f>I42+R42</f>
        <v>6.7873549824397195E-2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1.6207455429497569E-2</v>
      </c>
      <c r="E43" s="77">
        <f>$C$8*D43</f>
        <v>1.6207455429497568</v>
      </c>
      <c r="F43" s="76">
        <f>分析係数表!C46</f>
        <v>0.19269273551809707</v>
      </c>
      <c r="G43" s="77">
        <f>E43*F43</f>
        <v>0.31230589224975214</v>
      </c>
      <c r="H43" s="77">
        <v>0.33225896378606384</v>
      </c>
      <c r="I43" s="77">
        <f>C43+H43</f>
        <v>0.33225896378606384</v>
      </c>
      <c r="J43" s="76">
        <f>分析係数表!G46</f>
        <v>9.3043863535666807E-3</v>
      </c>
      <c r="K43" s="78">
        <f>I43*J43</f>
        <v>3.0914657685012586E-3</v>
      </c>
      <c r="L43" s="79"/>
      <c r="M43" s="80"/>
      <c r="N43" s="81">
        <f>分析係数表!H46</f>
        <v>2.0061453232099985E-2</v>
      </c>
      <c r="O43" s="82">
        <f t="shared" si="4"/>
        <v>0.48831173304638142</v>
      </c>
      <c r="P43" s="76">
        <f>分析係数表!C46</f>
        <v>0.19269273551809707</v>
      </c>
      <c r="Q43" s="82">
        <f>O43*P43</f>
        <v>9.4094123626289994E-2</v>
      </c>
      <c r="R43" s="83">
        <v>0.10653926708887711</v>
      </c>
      <c r="S43" s="84">
        <f>I43+R43</f>
        <v>0.43879823087494096</v>
      </c>
      <c r="T43" s="85">
        <f>分析係数表!F46</f>
        <v>0.3136907399202481</v>
      </c>
      <c r="U43" s="86">
        <f t="shared" si="7"/>
        <v>0.13764694171885608</v>
      </c>
      <c r="V43" s="87">
        <f>分析係数表!D46</f>
        <v>3.544528134692069E-3</v>
      </c>
      <c r="W43" s="167">
        <f t="shared" si="8"/>
        <v>0</v>
      </c>
      <c r="X43" s="76">
        <f>分析係数表!E46</f>
        <v>9.3043863535666807E-3</v>
      </c>
      <c r="Y43" s="166">
        <f t="shared" si="9"/>
        <v>0</v>
      </c>
    </row>
    <row r="44" spans="1:25" x14ac:dyDescent="0.2">
      <c r="A44" s="192">
        <v>40</v>
      </c>
      <c r="B44" s="14" t="s">
        <v>151</v>
      </c>
      <c r="C44" s="197">
        <f>SUM(C5:C43)</f>
        <v>100</v>
      </c>
      <c r="D44" s="92">
        <f>投入係数表!F44</f>
        <v>0.36304700162074555</v>
      </c>
      <c r="E44" s="91">
        <f>SUM(E5:E43)</f>
        <v>36.304700162074546</v>
      </c>
      <c r="F44" s="92">
        <f>分析係数表!C47</f>
        <v>0.36342947545192861</v>
      </c>
      <c r="G44" s="91">
        <f>SUM(G5:G43)</f>
        <v>14.745165040639588</v>
      </c>
      <c r="H44" s="91">
        <f>SUM(H5:H43)</f>
        <v>17.607807460089639</v>
      </c>
      <c r="I44" s="91">
        <f>SUM(I5:I43)</f>
        <v>117.60780746008963</v>
      </c>
      <c r="J44" s="92">
        <f>分析係数表!G47</f>
        <v>0.22147530218644357</v>
      </c>
      <c r="K44" s="93">
        <f>SUM(K5:K43)</f>
        <v>38.800418104414796</v>
      </c>
      <c r="L44" s="94">
        <f>最終需要_まとめ!$L$33</f>
        <v>0.62733333333333341</v>
      </c>
      <c r="M44" s="91">
        <f>K44*L44</f>
        <v>24.340795624169552</v>
      </c>
      <c r="N44" s="95">
        <f>分析係数表!H47</f>
        <v>1</v>
      </c>
      <c r="O44" s="96">
        <f>SUM(O5:O43)</f>
        <v>24.340795624169548</v>
      </c>
      <c r="P44" s="92">
        <f>分析係数表!C47</f>
        <v>0.36342947545192861</v>
      </c>
      <c r="Q44" s="96">
        <f>SUM(Q5:Q43)</f>
        <v>11.168213419468577</v>
      </c>
      <c r="R44" s="91">
        <f>SUM(R5:R43)</f>
        <v>12.964941619519596</v>
      </c>
      <c r="S44" s="97">
        <f>SUM(S5:S43)</f>
        <v>130.57274907960925</v>
      </c>
      <c r="T44" s="98">
        <f>分析係数表!F47</f>
        <v>0.45852567064717759</v>
      </c>
      <c r="U44" s="99">
        <f>SUM(U5:U43)</f>
        <v>73.856112929679583</v>
      </c>
      <c r="V44" s="100">
        <f>分析係数表!D47</f>
        <v>5.1302381010287716E-2</v>
      </c>
      <c r="W44" s="164">
        <f>SUM(W5:W43)</f>
        <v>3</v>
      </c>
      <c r="X44" s="92">
        <f>分析係数表!E47</f>
        <v>4.4653063209864535E-2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2015年高砂市産業連関表</v>
      </c>
      <c r="H1" s="401"/>
      <c r="I1" s="401"/>
    </row>
    <row r="2" spans="1:25" x14ac:dyDescent="0.2">
      <c r="B2" s="3" t="s">
        <v>248</v>
      </c>
      <c r="S2" s="3" t="s">
        <v>153</v>
      </c>
      <c r="U2" s="64" t="s">
        <v>210</v>
      </c>
      <c r="W2" s="3" t="s">
        <v>130</v>
      </c>
      <c r="Y2" s="3" t="s">
        <v>154</v>
      </c>
    </row>
    <row r="3" spans="1:25" ht="44" x14ac:dyDescent="0.2">
      <c r="B3" s="65"/>
      <c r="C3" s="66" t="s">
        <v>228</v>
      </c>
      <c r="D3" s="66" t="s">
        <v>309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0.16561571154754298</v>
      </c>
      <c r="E5" s="77">
        <f t="shared" ref="E5:E38" si="0">$C$9*D5</f>
        <v>16.561571154754297</v>
      </c>
      <c r="F5" s="76">
        <f>分析係数表!C8</f>
        <v>1.2703197330175442E-2</v>
      </c>
      <c r="G5" s="77">
        <f t="shared" ref="G5:G38" si="1">E5*F5</f>
        <v>0.21038490647658539</v>
      </c>
      <c r="H5" s="77">
        <f t="array" ref="H5:H43">MMULT(逆行列係数!C5:AO43,'5'!G5:G43)</f>
        <v>0.21530988615053342</v>
      </c>
      <c r="I5" s="77">
        <f t="shared" ref="I5:I38" si="2">C5+H5</f>
        <v>0.21530988615053342</v>
      </c>
      <c r="J5" s="76">
        <f>分析係数表!G8</f>
        <v>0.12096774193548387</v>
      </c>
      <c r="K5" s="78">
        <f t="shared" ref="K5:K38" si="3">I5*J5</f>
        <v>2.6045550744016141E-2</v>
      </c>
      <c r="L5" s="79" t="s">
        <v>181</v>
      </c>
      <c r="M5" s="80" t="s">
        <v>181</v>
      </c>
      <c r="N5" s="81">
        <f>分析係数表!H8</f>
        <v>1.0105366169207868E-2</v>
      </c>
      <c r="O5" s="82">
        <f t="shared" ref="O5:O43" si="4">$M$44*N5</f>
        <v>0.10287202758592721</v>
      </c>
      <c r="P5" s="76">
        <f>分析係数表!C8</f>
        <v>1.2703197330175442E-2</v>
      </c>
      <c r="Q5" s="82">
        <f t="shared" ref="Q5:Q38" si="5">O5*P5</f>
        <v>1.306803666179285E-3</v>
      </c>
      <c r="R5" s="83">
        <f t="array" ref="R5:R43">MMULT(逆行列係数!C5:AO43,'5'!Q5:Q43)</f>
        <v>1.6656369614698825E-3</v>
      </c>
      <c r="S5" s="84">
        <f t="shared" ref="S5:S38" si="6">I5+R5</f>
        <v>0.2169755231120033</v>
      </c>
      <c r="T5" s="85">
        <f>分析係数表!F8</f>
        <v>0.45967741935483869</v>
      </c>
      <c r="U5" s="86">
        <f t="shared" ref="U5:U43" si="7">S5*T5</f>
        <v>9.9738748527291837E-2</v>
      </c>
      <c r="V5" s="87">
        <f>分析係数表!D8</f>
        <v>0.86693548387096775</v>
      </c>
      <c r="W5" s="167">
        <f t="shared" ref="W5:W43" si="8">ROUND(S5*V5,0)</f>
        <v>0</v>
      </c>
      <c r="X5" s="76">
        <f>分析係数表!E8</f>
        <v>0.59677419354838712</v>
      </c>
      <c r="Y5" s="166">
        <f t="shared" ref="Y5:Y43" si="9">ROUND(S5*X5,0)</f>
        <v>0</v>
      </c>
    </row>
    <row r="6" spans="1:25" x14ac:dyDescent="0.2">
      <c r="A6" s="6" t="s">
        <v>220</v>
      </c>
      <c r="B6" s="5" t="s">
        <v>266</v>
      </c>
      <c r="C6" s="90"/>
      <c r="D6" s="76">
        <f>投入係数表!G6</f>
        <v>3.333425928498014E-4</v>
      </c>
      <c r="E6" s="77">
        <f t="shared" si="0"/>
        <v>3.3334259284980142E-2</v>
      </c>
      <c r="F6" s="76">
        <f>分析係数表!C9</f>
        <v>3.6231884057971064E-2</v>
      </c>
      <c r="G6" s="77">
        <f t="shared" si="1"/>
        <v>1.2077630175717459E-3</v>
      </c>
      <c r="H6" s="77">
        <v>1.4503534478047895E-3</v>
      </c>
      <c r="I6" s="77">
        <f t="shared" si="2"/>
        <v>1.4503534478047895E-3</v>
      </c>
      <c r="J6" s="76">
        <f>分析係数表!G9</f>
        <v>0.3125</v>
      </c>
      <c r="K6" s="78">
        <f t="shared" si="3"/>
        <v>4.5323545243899672E-4</v>
      </c>
      <c r="L6" s="79"/>
      <c r="M6" s="80"/>
      <c r="N6" s="81">
        <f>分析係数表!H9</f>
        <v>5.3491679763143819E-4</v>
      </c>
      <c r="O6" s="82">
        <f t="shared" si="4"/>
        <v>5.445421238647768E-3</v>
      </c>
      <c r="P6" s="76">
        <f>分析係数表!C9</f>
        <v>3.6231884057971064E-2</v>
      </c>
      <c r="Q6" s="82">
        <f t="shared" si="5"/>
        <v>1.9729787096549911E-4</v>
      </c>
      <c r="R6" s="83">
        <v>2.2645736303284649E-4</v>
      </c>
      <c r="S6" s="84">
        <f t="shared" si="6"/>
        <v>1.6768108108376359E-3</v>
      </c>
      <c r="T6" s="85">
        <f>分析係数表!F9</f>
        <v>0.8125</v>
      </c>
      <c r="U6" s="86">
        <f t="shared" si="7"/>
        <v>1.3624087838055791E-3</v>
      </c>
      <c r="V6" s="87">
        <f>分析係数表!D9</f>
        <v>0</v>
      </c>
      <c r="W6" s="167">
        <f t="shared" si="8"/>
        <v>0</v>
      </c>
      <c r="X6" s="76">
        <f>分析係数表!E9</f>
        <v>0</v>
      </c>
      <c r="Y6" s="166">
        <f t="shared" si="9"/>
        <v>0</v>
      </c>
    </row>
    <row r="7" spans="1:25" x14ac:dyDescent="0.2">
      <c r="A7" s="6" t="s">
        <v>221</v>
      </c>
      <c r="B7" s="5" t="s">
        <v>267</v>
      </c>
      <c r="C7" s="90"/>
      <c r="D7" s="76">
        <f>投入係数表!G7</f>
        <v>2.6445179032750909E-2</v>
      </c>
      <c r="E7" s="77">
        <f t="shared" si="0"/>
        <v>2.6445179032750907</v>
      </c>
      <c r="F7" s="76">
        <f>分析係数表!C10</f>
        <v>0.26183431952662717</v>
      </c>
      <c r="G7" s="77">
        <f t="shared" si="1"/>
        <v>0.69242554568001624</v>
      </c>
      <c r="H7" s="77">
        <v>0.71556127212436793</v>
      </c>
      <c r="I7" s="77">
        <f t="shared" si="2"/>
        <v>0.71556127212436793</v>
      </c>
      <c r="J7" s="76">
        <f>分析係数表!G10</f>
        <v>0.17889908256880735</v>
      </c>
      <c r="K7" s="78">
        <f t="shared" si="3"/>
        <v>0.12801325510481812</v>
      </c>
      <c r="L7" s="79"/>
      <c r="M7" s="80"/>
      <c r="N7" s="81">
        <f>分析係数表!H10</f>
        <v>1.0159272513155222E-3</v>
      </c>
      <c r="O7" s="82">
        <f t="shared" si="4"/>
        <v>1.0342079096656614E-2</v>
      </c>
      <c r="P7" s="76">
        <f>分析係数表!C10</f>
        <v>0.26183431952662717</v>
      </c>
      <c r="Q7" s="82">
        <f t="shared" si="5"/>
        <v>2.7079112427636394E-3</v>
      </c>
      <c r="R7" s="83">
        <v>4.0611493732797465E-3</v>
      </c>
      <c r="S7" s="84">
        <f t="shared" si="6"/>
        <v>0.71962242149764766</v>
      </c>
      <c r="T7" s="85">
        <f>分析係数表!F10</f>
        <v>0.51834862385321101</v>
      </c>
      <c r="U7" s="86">
        <f t="shared" si="7"/>
        <v>0.37301529187722104</v>
      </c>
      <c r="V7" s="87">
        <f>分析係数表!D10</f>
        <v>0.10550458715596331</v>
      </c>
      <c r="W7" s="167">
        <f t="shared" si="8"/>
        <v>0</v>
      </c>
      <c r="X7" s="76">
        <f>分析係数表!E10</f>
        <v>4.1284403669724773E-2</v>
      </c>
      <c r="Y7" s="166">
        <f t="shared" si="9"/>
        <v>0</v>
      </c>
    </row>
    <row r="8" spans="1:25" x14ac:dyDescent="0.2">
      <c r="A8" s="6" t="s">
        <v>222</v>
      </c>
      <c r="B8" s="5" t="s">
        <v>27</v>
      </c>
      <c r="C8" s="90"/>
      <c r="D8" s="76">
        <f>投入係数表!G8</f>
        <v>2.7778549404150113E-4</v>
      </c>
      <c r="E8" s="77">
        <f t="shared" si="0"/>
        <v>2.7778549404150112E-2</v>
      </c>
      <c r="F8" s="76">
        <f>分析係数表!C11</f>
        <v>1.7921757268741234E-2</v>
      </c>
      <c r="G8" s="77">
        <f t="shared" si="1"/>
        <v>4.9784041969891477E-4</v>
      </c>
      <c r="H8" s="77">
        <v>9.7608912820123673E-3</v>
      </c>
      <c r="I8" s="77">
        <f t="shared" si="2"/>
        <v>9.7608912820123673E-3</v>
      </c>
      <c r="J8" s="76">
        <f>分析係数表!G11</f>
        <v>0.34197730956239869</v>
      </c>
      <c r="K8" s="78">
        <f t="shared" si="3"/>
        <v>3.3380033395536621E-3</v>
      </c>
      <c r="L8" s="79"/>
      <c r="M8" s="80"/>
      <c r="N8" s="81">
        <f>分析係数表!H11</f>
        <v>-1.6586567368416687E-5</v>
      </c>
      <c r="O8" s="82">
        <f t="shared" si="4"/>
        <v>-1.6885027096582225E-4</v>
      </c>
      <c r="P8" s="76">
        <f>分析係数表!C11</f>
        <v>1.7921757268741234E-2</v>
      </c>
      <c r="Q8" s="82">
        <f t="shared" si="5"/>
        <v>-3.0260935710106516E-6</v>
      </c>
      <c r="R8" s="83">
        <v>7.1225467224851772E-3</v>
      </c>
      <c r="S8" s="84">
        <f t="shared" si="6"/>
        <v>1.6883438004497545E-2</v>
      </c>
      <c r="T8" s="85">
        <f>分析係数表!F11</f>
        <v>0.56401944894651534</v>
      </c>
      <c r="U8" s="86">
        <f t="shared" si="7"/>
        <v>9.5225873996193609E-3</v>
      </c>
      <c r="V8" s="87">
        <f>分析係数表!D11</f>
        <v>2.1069692058346839E-2</v>
      </c>
      <c r="W8" s="167">
        <f t="shared" si="8"/>
        <v>0</v>
      </c>
      <c r="X8" s="76">
        <f>分析係数表!E11</f>
        <v>4.8622366288492711E-3</v>
      </c>
      <c r="Y8" s="166">
        <f t="shared" si="9"/>
        <v>0</v>
      </c>
    </row>
    <row r="9" spans="1:25" x14ac:dyDescent="0.2">
      <c r="A9" s="6" t="s">
        <v>223</v>
      </c>
      <c r="B9" s="5" t="s">
        <v>191</v>
      </c>
      <c r="C9" s="75">
        <f>最終需要_まとめ!C10</f>
        <v>100</v>
      </c>
      <c r="D9" s="76">
        <f>投入係数表!G9</f>
        <v>0.18492180338342731</v>
      </c>
      <c r="E9" s="77">
        <f t="shared" si="0"/>
        <v>18.492180338342731</v>
      </c>
      <c r="F9" s="76">
        <f>分析係数表!C12</f>
        <v>0.1131360576170346</v>
      </c>
      <c r="G9" s="77">
        <f t="shared" si="1"/>
        <v>2.0921323802233376</v>
      </c>
      <c r="H9" s="77">
        <v>2.149106177187075</v>
      </c>
      <c r="I9" s="77">
        <f t="shared" si="2"/>
        <v>102.14910617718708</v>
      </c>
      <c r="J9" s="76">
        <f>分析係数表!G12</f>
        <v>0.13242034500958361</v>
      </c>
      <c r="K9" s="78">
        <f t="shared" si="3"/>
        <v>13.526619882403701</v>
      </c>
      <c r="L9" s="79"/>
      <c r="M9" s="80"/>
      <c r="N9" s="81">
        <f>分析係数表!H12</f>
        <v>8.227352078918887E-2</v>
      </c>
      <c r="O9" s="82">
        <f t="shared" si="4"/>
        <v>0.83753955655821977</v>
      </c>
      <c r="P9" s="76">
        <f>分析係数表!C12</f>
        <v>0.1131360576170346</v>
      </c>
      <c r="Q9" s="82">
        <f t="shared" si="5"/>
        <v>9.4755923527316363E-2</v>
      </c>
      <c r="R9" s="83">
        <v>0.10576508804650159</v>
      </c>
      <c r="S9" s="84">
        <f t="shared" si="6"/>
        <v>102.25487126523358</v>
      </c>
      <c r="T9" s="85">
        <f>分析係数表!F12</f>
        <v>0.36784355120975581</v>
      </c>
      <c r="U9" s="86">
        <f t="shared" si="7"/>
        <v>37.613794974699935</v>
      </c>
      <c r="V9" s="87">
        <f>分析係数表!D12</f>
        <v>2.9306369621378371E-2</v>
      </c>
      <c r="W9" s="167">
        <f t="shared" si="8"/>
        <v>3</v>
      </c>
      <c r="X9" s="76">
        <f>分析係数表!E12</f>
        <v>2.9195255423761772E-2</v>
      </c>
      <c r="Y9" s="166">
        <f t="shared" si="9"/>
        <v>3</v>
      </c>
    </row>
    <row r="10" spans="1:25" x14ac:dyDescent="0.2">
      <c r="A10" s="6" t="s">
        <v>224</v>
      </c>
      <c r="B10" s="5" t="s">
        <v>28</v>
      </c>
      <c r="C10" s="90"/>
      <c r="D10" s="76">
        <f>投入係数表!G10</f>
        <v>1.0000277785494041E-3</v>
      </c>
      <c r="E10" s="77">
        <f t="shared" si="0"/>
        <v>0.10000277785494041</v>
      </c>
      <c r="F10" s="76">
        <f>分析係数表!C13</f>
        <v>0</v>
      </c>
      <c r="G10" s="77">
        <f t="shared" si="1"/>
        <v>0</v>
      </c>
      <c r="H10" s="77">
        <v>0</v>
      </c>
      <c r="I10" s="77">
        <f t="shared" si="2"/>
        <v>0</v>
      </c>
      <c r="J10" s="76">
        <f>分析係数表!G13</f>
        <v>0.24500370096225019</v>
      </c>
      <c r="K10" s="78">
        <f t="shared" si="3"/>
        <v>0</v>
      </c>
      <c r="L10" s="79"/>
      <c r="M10" s="80"/>
      <c r="N10" s="81">
        <f>分析係数表!H13</f>
        <v>1.2974842323943954E-2</v>
      </c>
      <c r="O10" s="82">
        <f t="shared" si="4"/>
        <v>0.13208312446301446</v>
      </c>
      <c r="P10" s="76">
        <f>分析係数表!C13</f>
        <v>0</v>
      </c>
      <c r="Q10" s="82">
        <f t="shared" si="5"/>
        <v>0</v>
      </c>
      <c r="R10" s="83">
        <v>0</v>
      </c>
      <c r="S10" s="84">
        <f t="shared" si="6"/>
        <v>0</v>
      </c>
      <c r="T10" s="85">
        <f>分析係数表!F13</f>
        <v>0.38341968911917096</v>
      </c>
      <c r="U10" s="86">
        <f t="shared" si="7"/>
        <v>0</v>
      </c>
      <c r="V10" s="87">
        <f>分析係数表!D13</f>
        <v>0.16062176165803108</v>
      </c>
      <c r="W10" s="167">
        <f t="shared" si="8"/>
        <v>0</v>
      </c>
      <c r="X10" s="76">
        <f>分析係数表!E13</f>
        <v>0.14729829755736493</v>
      </c>
      <c r="Y10" s="166">
        <f t="shared" si="9"/>
        <v>0</v>
      </c>
    </row>
    <row r="11" spans="1:25" x14ac:dyDescent="0.2">
      <c r="A11" s="6" t="s">
        <v>225</v>
      </c>
      <c r="B11" s="5" t="s">
        <v>268</v>
      </c>
      <c r="C11" s="90"/>
      <c r="D11" s="76">
        <f>投入係数表!G11</f>
        <v>1.8111614211505877E-2</v>
      </c>
      <c r="E11" s="77">
        <f t="shared" si="0"/>
        <v>1.8111614211505878</v>
      </c>
      <c r="F11" s="76">
        <f>分析係数表!C14</f>
        <v>0.20006209251785156</v>
      </c>
      <c r="G11" s="77">
        <f t="shared" si="1"/>
        <v>0.36234474380299242</v>
      </c>
      <c r="H11" s="77">
        <v>0.44186165593884663</v>
      </c>
      <c r="I11" s="77">
        <f t="shared" si="2"/>
        <v>0.44186165593884663</v>
      </c>
      <c r="J11" s="76">
        <f>分析係数表!G14</f>
        <v>0.15826840914802714</v>
      </c>
      <c r="K11" s="78">
        <f t="shared" si="3"/>
        <v>6.9932741348954178E-2</v>
      </c>
      <c r="L11" s="79"/>
      <c r="M11" s="80"/>
      <c r="N11" s="81">
        <f>分析係数表!H14</f>
        <v>1.0573936697365637E-3</v>
      </c>
      <c r="O11" s="82">
        <f t="shared" si="4"/>
        <v>1.0764204774071168E-2</v>
      </c>
      <c r="P11" s="76">
        <f>分析係数表!C14</f>
        <v>0.20006209251785156</v>
      </c>
      <c r="Q11" s="82">
        <f t="shared" si="5"/>
        <v>2.1535093313913255E-3</v>
      </c>
      <c r="R11" s="83">
        <v>1.0292555610387461E-2</v>
      </c>
      <c r="S11" s="84">
        <f t="shared" si="6"/>
        <v>0.45215421154923408</v>
      </c>
      <c r="T11" s="85">
        <f>分析係数表!F14</f>
        <v>0.29957275697411412</v>
      </c>
      <c r="U11" s="86">
        <f t="shared" si="7"/>
        <v>0.13545308373126089</v>
      </c>
      <c r="V11" s="87">
        <f>分析係数表!D14</f>
        <v>3.9017341040462429E-2</v>
      </c>
      <c r="W11" s="167">
        <f t="shared" si="8"/>
        <v>0</v>
      </c>
      <c r="X11" s="76">
        <f>分析係数表!E14</f>
        <v>4.0148278461925105E-2</v>
      </c>
      <c r="Y11" s="166">
        <f t="shared" si="9"/>
        <v>0</v>
      </c>
    </row>
    <row r="12" spans="1:25" x14ac:dyDescent="0.2">
      <c r="A12" s="6" t="s">
        <v>226</v>
      </c>
      <c r="B12" s="5" t="s">
        <v>29</v>
      </c>
      <c r="C12" s="90"/>
      <c r="D12" s="76">
        <f>投入係数表!G12</f>
        <v>1.0944748465235146E-2</v>
      </c>
      <c r="E12" s="77">
        <f t="shared" si="0"/>
        <v>1.0944748465235146</v>
      </c>
      <c r="F12" s="76">
        <f>分析係数表!C15</f>
        <v>0</v>
      </c>
      <c r="G12" s="77">
        <f t="shared" si="1"/>
        <v>0</v>
      </c>
      <c r="H12" s="77">
        <v>0</v>
      </c>
      <c r="I12" s="77">
        <f t="shared" si="2"/>
        <v>0</v>
      </c>
      <c r="J12" s="76">
        <f>分析係数表!G15</f>
        <v>9.5606557377049178E-2</v>
      </c>
      <c r="K12" s="78">
        <f t="shared" si="3"/>
        <v>0</v>
      </c>
      <c r="L12" s="79"/>
      <c r="M12" s="80"/>
      <c r="N12" s="81">
        <f>分析係数表!H15</f>
        <v>7.5634747199980097E-3</v>
      </c>
      <c r="O12" s="82">
        <f t="shared" si="4"/>
        <v>7.6995723560414953E-2</v>
      </c>
      <c r="P12" s="76">
        <f>分析係数表!C15</f>
        <v>0</v>
      </c>
      <c r="Q12" s="82">
        <f t="shared" si="5"/>
        <v>0</v>
      </c>
      <c r="R12" s="83">
        <v>0</v>
      </c>
      <c r="S12" s="84">
        <f t="shared" si="6"/>
        <v>0</v>
      </c>
      <c r="T12" s="85">
        <f>分析係数表!F15</f>
        <v>0.30379508196721311</v>
      </c>
      <c r="U12" s="86">
        <f t="shared" si="7"/>
        <v>0</v>
      </c>
      <c r="V12" s="87">
        <f>分析係数表!D15</f>
        <v>1.4877049180327869E-2</v>
      </c>
      <c r="W12" s="167">
        <f t="shared" si="8"/>
        <v>0</v>
      </c>
      <c r="X12" s="76">
        <f>分析係数表!E15</f>
        <v>1.3844262295081967E-2</v>
      </c>
      <c r="Y12" s="166">
        <f t="shared" si="9"/>
        <v>0</v>
      </c>
    </row>
    <row r="13" spans="1:25" x14ac:dyDescent="0.2">
      <c r="A13" s="6" t="s">
        <v>227</v>
      </c>
      <c r="B13" s="5" t="s">
        <v>30</v>
      </c>
      <c r="C13" s="90"/>
      <c r="D13" s="76">
        <f>投入係数表!G13</f>
        <v>4.0278896636017671E-3</v>
      </c>
      <c r="E13" s="77">
        <f t="shared" si="0"/>
        <v>0.40278896636017669</v>
      </c>
      <c r="F13" s="76">
        <f>分析係数表!C16</f>
        <v>4.6443435489973539E-2</v>
      </c>
      <c r="G13" s="77">
        <f t="shared" si="1"/>
        <v>1.8706903375221989E-2</v>
      </c>
      <c r="H13" s="77">
        <v>2.8046945129388705E-2</v>
      </c>
      <c r="I13" s="77">
        <f t="shared" si="2"/>
        <v>2.8046945129388705E-2</v>
      </c>
      <c r="J13" s="76">
        <f>分析係数表!G16</f>
        <v>3.3687125057683433E-2</v>
      </c>
      <c r="K13" s="78">
        <f t="shared" si="3"/>
        <v>9.4482094805970254E-4</v>
      </c>
      <c r="L13" s="79"/>
      <c r="M13" s="80"/>
      <c r="N13" s="81">
        <f>分析係数表!H16</f>
        <v>1.5193295709469685E-2</v>
      </c>
      <c r="O13" s="82">
        <f t="shared" si="4"/>
        <v>0.15466684820469317</v>
      </c>
      <c r="P13" s="76">
        <f>分析係数表!C16</f>
        <v>4.6443435489973539E-2</v>
      </c>
      <c r="Q13" s="82">
        <f t="shared" si="5"/>
        <v>7.1832597870321972E-3</v>
      </c>
      <c r="R13" s="83">
        <v>1.1400560998706727E-2</v>
      </c>
      <c r="S13" s="84">
        <f t="shared" si="6"/>
        <v>3.944750612809543E-2</v>
      </c>
      <c r="T13" s="85">
        <f>分析係数表!F16</f>
        <v>0.28887863405629904</v>
      </c>
      <c r="U13" s="86">
        <f t="shared" si="7"/>
        <v>1.1395541687211694E-2</v>
      </c>
      <c r="V13" s="87">
        <f>分析係数表!D16</f>
        <v>0</v>
      </c>
      <c r="W13" s="167">
        <f t="shared" si="8"/>
        <v>0</v>
      </c>
      <c r="X13" s="76">
        <f>分析係数表!E16</f>
        <v>0</v>
      </c>
      <c r="Y13" s="166">
        <f t="shared" si="9"/>
        <v>0</v>
      </c>
    </row>
    <row r="14" spans="1:25" x14ac:dyDescent="0.2">
      <c r="A14" s="6" t="s">
        <v>2</v>
      </c>
      <c r="B14" s="5" t="s">
        <v>365</v>
      </c>
      <c r="C14" s="90"/>
      <c r="D14" s="76">
        <f>投入係数表!G14</f>
        <v>2.0083891219200532E-2</v>
      </c>
      <c r="E14" s="77">
        <f t="shared" si="0"/>
        <v>2.0083891219200534</v>
      </c>
      <c r="F14" s="76">
        <f>分析係数表!C17</f>
        <v>4.6514856984171016E-2</v>
      </c>
      <c r="G14" s="77">
        <f t="shared" si="1"/>
        <v>9.3419932774676084E-2</v>
      </c>
      <c r="H14" s="77">
        <v>9.9975131078493193E-2</v>
      </c>
      <c r="I14" s="77">
        <f t="shared" si="2"/>
        <v>9.9975131078493193E-2</v>
      </c>
      <c r="J14" s="76">
        <f>分析係数表!G17</f>
        <v>0.21533442088091354</v>
      </c>
      <c r="K14" s="78">
        <f t="shared" si="3"/>
        <v>2.1528086953280751E-2</v>
      </c>
      <c r="L14" s="79"/>
      <c r="M14" s="80"/>
      <c r="N14" s="81">
        <f>分析係数表!H17</f>
        <v>2.6953171973677116E-3</v>
      </c>
      <c r="O14" s="82">
        <f t="shared" si="4"/>
        <v>2.7438169031946114E-2</v>
      </c>
      <c r="P14" s="76">
        <f>分析係数表!C17</f>
        <v>4.6514856984171016E-2</v>
      </c>
      <c r="Q14" s="82">
        <f t="shared" si="5"/>
        <v>1.2762825084284837E-3</v>
      </c>
      <c r="R14" s="83">
        <v>2.1632431831893886E-3</v>
      </c>
      <c r="S14" s="84">
        <f t="shared" si="6"/>
        <v>0.10213837426168258</v>
      </c>
      <c r="T14" s="85">
        <f>分析係数表!F17</f>
        <v>0.33325565136331858</v>
      </c>
      <c r="U14" s="86">
        <f t="shared" si="7"/>
        <v>3.4038190443767442E-2</v>
      </c>
      <c r="V14" s="87">
        <f>分析係数表!D17</f>
        <v>4.8240503379165696E-2</v>
      </c>
      <c r="W14" s="167">
        <f t="shared" si="8"/>
        <v>0</v>
      </c>
      <c r="X14" s="76">
        <f>分析係数表!E17</f>
        <v>4.8939641109298535E-2</v>
      </c>
      <c r="Y14" s="166">
        <f t="shared" si="9"/>
        <v>0</v>
      </c>
    </row>
    <row r="15" spans="1:25" x14ac:dyDescent="0.2">
      <c r="A15" s="6" t="s">
        <v>3</v>
      </c>
      <c r="B15" s="5" t="s">
        <v>31</v>
      </c>
      <c r="C15" s="90"/>
      <c r="D15" s="76">
        <f>投入係数表!G15</f>
        <v>3.4445401261146143E-3</v>
      </c>
      <c r="E15" s="77">
        <f t="shared" si="0"/>
        <v>0.34445401261146141</v>
      </c>
      <c r="F15" s="76">
        <f>分析係数表!C18</f>
        <v>0.85217062328572779</v>
      </c>
      <c r="G15" s="77">
        <f t="shared" si="1"/>
        <v>0.29353359062037904</v>
      </c>
      <c r="H15" s="77">
        <v>0.33969408801143253</v>
      </c>
      <c r="I15" s="77">
        <f t="shared" si="2"/>
        <v>0.33969408801143253</v>
      </c>
      <c r="J15" s="76">
        <f>分析係数表!G18</f>
        <v>0.21571921623052903</v>
      </c>
      <c r="K15" s="78">
        <f t="shared" si="3"/>
        <v>7.3278542423970569E-2</v>
      </c>
      <c r="L15" s="79"/>
      <c r="M15" s="80"/>
      <c r="N15" s="81">
        <f>分析係数表!H18</f>
        <v>4.022242586841047E-4</v>
      </c>
      <c r="O15" s="82">
        <f t="shared" si="4"/>
        <v>4.0946190709211898E-3</v>
      </c>
      <c r="P15" s="76">
        <f>分析係数表!C18</f>
        <v>0.85217062328572779</v>
      </c>
      <c r="Q15" s="82">
        <f t="shared" si="5"/>
        <v>3.4893140857845378E-3</v>
      </c>
      <c r="R15" s="83">
        <v>8.8950875638037063E-3</v>
      </c>
      <c r="S15" s="84">
        <f t="shared" si="6"/>
        <v>0.34858917557523622</v>
      </c>
      <c r="T15" s="85">
        <f>分析係数表!F18</f>
        <v>0.45957889739047864</v>
      </c>
      <c r="U15" s="86">
        <f t="shared" si="7"/>
        <v>0.16020422895312303</v>
      </c>
      <c r="V15" s="87">
        <f>分析係数表!D18</f>
        <v>2.6460437172440239E-2</v>
      </c>
      <c r="W15" s="167">
        <f t="shared" si="8"/>
        <v>0</v>
      </c>
      <c r="X15" s="76">
        <f>分析係数表!E18</f>
        <v>2.8487427183579554E-2</v>
      </c>
      <c r="Y15" s="166">
        <f t="shared" si="9"/>
        <v>0</v>
      </c>
    </row>
    <row r="16" spans="1:25" x14ac:dyDescent="0.2">
      <c r="A16" s="6" t="s">
        <v>4</v>
      </c>
      <c r="B16" s="5" t="s">
        <v>32</v>
      </c>
      <c r="C16" s="90"/>
      <c r="D16" s="76">
        <f>投入係数表!G16</f>
        <v>0</v>
      </c>
      <c r="E16" s="77">
        <f t="shared" si="0"/>
        <v>0</v>
      </c>
      <c r="F16" s="76">
        <f>分析係数表!C19</f>
        <v>5.907451152740395E-2</v>
      </c>
      <c r="G16" s="77">
        <f t="shared" si="1"/>
        <v>0</v>
      </c>
      <c r="H16" s="77">
        <v>2.7780166053005201E-3</v>
      </c>
      <c r="I16" s="77">
        <f t="shared" si="2"/>
        <v>2.7780166053005201E-3</v>
      </c>
      <c r="J16" s="76">
        <f>分析係数表!G19</f>
        <v>5.7619514930604236E-2</v>
      </c>
      <c r="K16" s="78">
        <f t="shared" si="3"/>
        <v>1.6006796926657982E-4</v>
      </c>
      <c r="L16" s="79"/>
      <c r="M16" s="80"/>
      <c r="N16" s="81">
        <f>分析係数表!H19</f>
        <v>-1.036660460526043E-4</v>
      </c>
      <c r="O16" s="82">
        <f t="shared" si="4"/>
        <v>-1.0553141935363891E-3</v>
      </c>
      <c r="P16" s="76">
        <f>分析係数表!C19</f>
        <v>5.907451152740395E-2</v>
      </c>
      <c r="Q16" s="82">
        <f t="shared" si="5"/>
        <v>-6.2342170491098419E-5</v>
      </c>
      <c r="R16" s="83">
        <v>1.5564826049633556E-4</v>
      </c>
      <c r="S16" s="84">
        <f t="shared" si="6"/>
        <v>2.9336648657968555E-3</v>
      </c>
      <c r="T16" s="85">
        <f>分析係数表!F19</f>
        <v>0.24001121547735876</v>
      </c>
      <c r="U16" s="86">
        <f t="shared" si="7"/>
        <v>7.0411247024312592E-4</v>
      </c>
      <c r="V16" s="87">
        <f>分析係数表!D19</f>
        <v>1.0654703490817327E-2</v>
      </c>
      <c r="W16" s="167">
        <f t="shared" si="8"/>
        <v>0</v>
      </c>
      <c r="X16" s="76">
        <f>分析係数表!E19</f>
        <v>1.044441329034067E-2</v>
      </c>
      <c r="Y16" s="166">
        <f t="shared" si="9"/>
        <v>0</v>
      </c>
    </row>
    <row r="17" spans="1:25" x14ac:dyDescent="0.2">
      <c r="A17" s="6" t="s">
        <v>5</v>
      </c>
      <c r="B17" s="5" t="s">
        <v>33</v>
      </c>
      <c r="C17" s="90"/>
      <c r="D17" s="76">
        <f>投入係数表!G17</f>
        <v>1.5278202172282563E-3</v>
      </c>
      <c r="E17" s="77">
        <f t="shared" si="0"/>
        <v>0.15278202172282562</v>
      </c>
      <c r="F17" s="76">
        <f>分析係数表!C20</f>
        <v>0.1238117647058824</v>
      </c>
      <c r="G17" s="77">
        <f t="shared" si="1"/>
        <v>1.8916211724835499E-2</v>
      </c>
      <c r="H17" s="77">
        <v>2.2864604086240334E-2</v>
      </c>
      <c r="I17" s="77">
        <f t="shared" si="2"/>
        <v>2.2864604086240334E-2</v>
      </c>
      <c r="J17" s="76">
        <f>分析係数表!G20</f>
        <v>0.1000078622533218</v>
      </c>
      <c r="K17" s="78">
        <f t="shared" si="3"/>
        <v>2.2866401759334622E-3</v>
      </c>
      <c r="L17" s="79"/>
      <c r="M17" s="80"/>
      <c r="N17" s="81">
        <f>分析係数表!H20</f>
        <v>5.0174366289460479E-4</v>
      </c>
      <c r="O17" s="82">
        <f t="shared" si="4"/>
        <v>5.1077206967161228E-3</v>
      </c>
      <c r="P17" s="76">
        <f>分析係数表!C20</f>
        <v>0.1238117647058824</v>
      </c>
      <c r="Q17" s="82">
        <f t="shared" si="5"/>
        <v>6.3239591308518234E-4</v>
      </c>
      <c r="R17" s="83">
        <v>1.1655077615017907E-3</v>
      </c>
      <c r="S17" s="84">
        <f t="shared" si="6"/>
        <v>2.4030111847742126E-2</v>
      </c>
      <c r="T17" s="85">
        <f>分析係数表!F20</f>
        <v>0.22289488167308752</v>
      </c>
      <c r="U17" s="86">
        <f t="shared" si="7"/>
        <v>5.3561889368935398E-3</v>
      </c>
      <c r="V17" s="87">
        <f>分析係数表!D20</f>
        <v>1.3129963047409387E-2</v>
      </c>
      <c r="W17" s="167">
        <f t="shared" si="8"/>
        <v>0</v>
      </c>
      <c r="X17" s="76">
        <f>分析係数表!E20</f>
        <v>1.4466546112115732E-2</v>
      </c>
      <c r="Y17" s="166">
        <f t="shared" si="9"/>
        <v>0</v>
      </c>
    </row>
    <row r="18" spans="1:25" x14ac:dyDescent="0.2">
      <c r="A18" s="6" t="s">
        <v>6</v>
      </c>
      <c r="B18" s="5" t="s">
        <v>34</v>
      </c>
      <c r="C18" s="90"/>
      <c r="D18" s="76">
        <f>投入係数表!G18</f>
        <v>1.5028195227645213E-2</v>
      </c>
      <c r="E18" s="77">
        <f t="shared" si="0"/>
        <v>1.5028195227645214</v>
      </c>
      <c r="F18" s="76">
        <f>分析係数表!C21</f>
        <v>0.10123797610317908</v>
      </c>
      <c r="G18" s="77">
        <f t="shared" si="1"/>
        <v>0.15214240693302561</v>
      </c>
      <c r="H18" s="77">
        <v>0.15933846189474937</v>
      </c>
      <c r="I18" s="77">
        <f t="shared" si="2"/>
        <v>0.15933846189474937</v>
      </c>
      <c r="J18" s="76">
        <f>分析係数表!G21</f>
        <v>0.28509532062391679</v>
      </c>
      <c r="K18" s="78">
        <f t="shared" si="3"/>
        <v>4.5426649881605323E-2</v>
      </c>
      <c r="L18" s="79"/>
      <c r="M18" s="80"/>
      <c r="N18" s="81">
        <f>分析係数表!H21</f>
        <v>8.3762165210504269E-4</v>
      </c>
      <c r="O18" s="82">
        <f t="shared" si="4"/>
        <v>8.526938683774023E-3</v>
      </c>
      <c r="P18" s="76">
        <f>分析係数表!C21</f>
        <v>0.10123797610317908</v>
      </c>
      <c r="Q18" s="82">
        <f t="shared" si="5"/>
        <v>8.6325001470118783E-4</v>
      </c>
      <c r="R18" s="83">
        <v>1.9720022122532927E-3</v>
      </c>
      <c r="S18" s="84">
        <f t="shared" si="6"/>
        <v>0.16131046410700267</v>
      </c>
      <c r="T18" s="85">
        <f>分析係数表!F21</f>
        <v>0.42576545349508954</v>
      </c>
      <c r="U18" s="86">
        <f t="shared" si="7"/>
        <v>6.8680422904021363E-2</v>
      </c>
      <c r="V18" s="87">
        <f>分析係数表!D21</f>
        <v>4.8757943385326401E-2</v>
      </c>
      <c r="W18" s="167">
        <f t="shared" si="8"/>
        <v>0</v>
      </c>
      <c r="X18" s="76">
        <f>分析係数表!E21</f>
        <v>4.2345465049104566E-2</v>
      </c>
      <c r="Y18" s="166">
        <f t="shared" si="9"/>
        <v>0</v>
      </c>
    </row>
    <row r="19" spans="1:25" x14ac:dyDescent="0.2">
      <c r="A19" s="6" t="s">
        <v>7</v>
      </c>
      <c r="B19" s="5" t="s">
        <v>269</v>
      </c>
      <c r="C19" s="90"/>
      <c r="D19" s="76">
        <f>投入係数表!G19</f>
        <v>0</v>
      </c>
      <c r="E19" s="77">
        <f t="shared" si="0"/>
        <v>0</v>
      </c>
      <c r="F19" s="76">
        <f>分析係数表!C22</f>
        <v>0.18558159091777837</v>
      </c>
      <c r="G19" s="77">
        <f t="shared" si="1"/>
        <v>0</v>
      </c>
      <c r="H19" s="77">
        <v>2.7097031278557719E-3</v>
      </c>
      <c r="I19" s="77">
        <f t="shared" si="2"/>
        <v>2.7097031278557719E-3</v>
      </c>
      <c r="J19" s="76">
        <f>分析係数表!G22</f>
        <v>0.19466002478672587</v>
      </c>
      <c r="K19" s="78">
        <f t="shared" si="3"/>
        <v>5.2747087803307316E-4</v>
      </c>
      <c r="L19" s="79"/>
      <c r="M19" s="80"/>
      <c r="N19" s="81">
        <f>分析係数表!H22</f>
        <v>4.1466418421041717E-5</v>
      </c>
      <c r="O19" s="82">
        <f t="shared" si="4"/>
        <v>4.2212567741455563E-4</v>
      </c>
      <c r="P19" s="76">
        <f>分析係数表!C22</f>
        <v>0.18558159091777837</v>
      </c>
      <c r="Q19" s="82">
        <f t="shared" si="5"/>
        <v>7.833875478183814E-5</v>
      </c>
      <c r="R19" s="83">
        <v>7.1478202464304744E-4</v>
      </c>
      <c r="S19" s="84">
        <f t="shared" si="6"/>
        <v>3.4244851524988192E-3</v>
      </c>
      <c r="T19" s="85">
        <f>分析係数表!F22</f>
        <v>0.41305594660826944</v>
      </c>
      <c r="U19" s="86">
        <f t="shared" si="7"/>
        <v>1.4145039563113638E-3</v>
      </c>
      <c r="V19" s="87">
        <f>分析係数表!D22</f>
        <v>3.1055601679721812E-2</v>
      </c>
      <c r="W19" s="167">
        <f t="shared" si="8"/>
        <v>0</v>
      </c>
      <c r="X19" s="76">
        <f>分析係数表!E22</f>
        <v>3.3855138031581015E-2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0.21585006253480496</v>
      </c>
      <c r="K20" s="78">
        <f t="shared" si="3"/>
        <v>0</v>
      </c>
      <c r="L20" s="79"/>
      <c r="M20" s="80"/>
      <c r="N20" s="81">
        <f>分析係数表!H23</f>
        <v>2.487985105262503E-5</v>
      </c>
      <c r="O20" s="82">
        <f t="shared" si="4"/>
        <v>2.5327540644873336E-4</v>
      </c>
      <c r="P20" s="76">
        <f>分析係数表!C23</f>
        <v>0</v>
      </c>
      <c r="Q20" s="82">
        <f t="shared" si="5"/>
        <v>0</v>
      </c>
      <c r="R20" s="83">
        <v>0</v>
      </c>
      <c r="S20" s="84">
        <f t="shared" si="6"/>
        <v>0</v>
      </c>
      <c r="T20" s="85">
        <f>分析係数表!F23</f>
        <v>0.4411214270716366</v>
      </c>
      <c r="U20" s="86">
        <f t="shared" si="7"/>
        <v>0</v>
      </c>
      <c r="V20" s="87">
        <f>分析係数表!D23</f>
        <v>2.1453546225545239E-3</v>
      </c>
      <c r="W20" s="167">
        <f t="shared" si="8"/>
        <v>0</v>
      </c>
      <c r="X20" s="76">
        <f>分析係数表!E23</f>
        <v>1.9627712504222241E-3</v>
      </c>
      <c r="Y20" s="166">
        <f t="shared" si="9"/>
        <v>0</v>
      </c>
    </row>
    <row r="21" spans="1:25" x14ac:dyDescent="0.2">
      <c r="A21" s="6" t="s">
        <v>9</v>
      </c>
      <c r="B21" s="5" t="s">
        <v>271</v>
      </c>
      <c r="C21" s="90"/>
      <c r="D21" s="76">
        <f>投入係数表!G21</f>
        <v>0</v>
      </c>
      <c r="E21" s="77">
        <f t="shared" si="0"/>
        <v>0</v>
      </c>
      <c r="F21" s="76">
        <f>分析係数表!C24</f>
        <v>0.34092150792205422</v>
      </c>
      <c r="G21" s="77">
        <f t="shared" si="1"/>
        <v>0</v>
      </c>
      <c r="H21" s="77">
        <v>3.3188718362207529E-3</v>
      </c>
      <c r="I21" s="77">
        <f t="shared" si="2"/>
        <v>3.3188718362207529E-3</v>
      </c>
      <c r="J21" s="76">
        <f>分析係数表!G24</f>
        <v>0.20813165537270087</v>
      </c>
      <c r="K21" s="78">
        <f t="shared" si="3"/>
        <v>6.9076228924246064E-4</v>
      </c>
      <c r="L21" s="79"/>
      <c r="M21" s="80"/>
      <c r="N21" s="81">
        <f>分析係数表!H24</f>
        <v>3.0270485447360455E-4</v>
      </c>
      <c r="O21" s="82">
        <f t="shared" si="4"/>
        <v>3.0815174451262564E-3</v>
      </c>
      <c r="P21" s="76">
        <f>分析係数表!C24</f>
        <v>0.34092150792205422</v>
      </c>
      <c r="Q21" s="82">
        <f t="shared" si="5"/>
        <v>1.0505555740805592E-3</v>
      </c>
      <c r="R21" s="83">
        <v>3.5755551439215329E-3</v>
      </c>
      <c r="S21" s="84">
        <f t="shared" si="6"/>
        <v>6.8944269801422854E-3</v>
      </c>
      <c r="T21" s="85">
        <f>分析係数表!F24</f>
        <v>0.39206195546950628</v>
      </c>
      <c r="U21" s="86">
        <f t="shared" si="7"/>
        <v>2.7030425236763073E-3</v>
      </c>
      <c r="V21" s="87">
        <f>分析係数表!D24</f>
        <v>1.5811552113585026E-2</v>
      </c>
      <c r="W21" s="167">
        <f t="shared" si="8"/>
        <v>0</v>
      </c>
      <c r="X21" s="76">
        <f>分析係数表!E24</f>
        <v>1.5166182639561149E-2</v>
      </c>
      <c r="Y21" s="166">
        <f t="shared" si="9"/>
        <v>0</v>
      </c>
    </row>
    <row r="22" spans="1:25" x14ac:dyDescent="0.2">
      <c r="A22" s="6" t="s">
        <v>10</v>
      </c>
      <c r="B22" s="5" t="s">
        <v>272</v>
      </c>
      <c r="C22" s="90"/>
      <c r="D22" s="76">
        <f>投入係数表!G22</f>
        <v>0</v>
      </c>
      <c r="E22" s="77">
        <f t="shared" si="0"/>
        <v>0</v>
      </c>
      <c r="F22" s="76">
        <f>分析係数表!C25</f>
        <v>1.146867511126326E-2</v>
      </c>
      <c r="G22" s="77">
        <f t="shared" si="1"/>
        <v>0</v>
      </c>
      <c r="H22" s="77">
        <v>2.0810085845859527E-4</v>
      </c>
      <c r="I22" s="77">
        <f t="shared" si="2"/>
        <v>2.0810085845859527E-4</v>
      </c>
      <c r="J22" s="76">
        <f>分析係数表!G25</f>
        <v>0.19668246445497631</v>
      </c>
      <c r="K22" s="78">
        <f t="shared" si="3"/>
        <v>4.092978969683272E-5</v>
      </c>
      <c r="L22" s="79"/>
      <c r="M22" s="80"/>
      <c r="N22" s="81">
        <f>分析係数表!H25</f>
        <v>4.6442388631566723E-4</v>
      </c>
      <c r="O22" s="82">
        <f t="shared" si="4"/>
        <v>4.7278075870430232E-3</v>
      </c>
      <c r="P22" s="76">
        <f>分析係数表!C25</f>
        <v>1.146867511126326E-2</v>
      </c>
      <c r="Q22" s="82">
        <f t="shared" si="5"/>
        <v>5.4221689204361931E-5</v>
      </c>
      <c r="R22" s="83">
        <v>1.2902257061677487E-4</v>
      </c>
      <c r="S22" s="84">
        <f t="shared" si="6"/>
        <v>3.3712342907537011E-4</v>
      </c>
      <c r="T22" s="85">
        <f>分析係数表!F25</f>
        <v>0.34834123222748814</v>
      </c>
      <c r="U22" s="86">
        <f t="shared" si="7"/>
        <v>1.1743399069687063E-4</v>
      </c>
      <c r="V22" s="87">
        <f>分析係数表!D25</f>
        <v>9.4786729857819912E-3</v>
      </c>
      <c r="W22" s="167">
        <f t="shared" si="8"/>
        <v>0</v>
      </c>
      <c r="X22" s="76">
        <f>分析係数表!E25</f>
        <v>8.2938388625592423E-3</v>
      </c>
      <c r="Y22" s="166">
        <f t="shared" si="9"/>
        <v>0</v>
      </c>
    </row>
    <row r="23" spans="1:25" x14ac:dyDescent="0.2">
      <c r="A23" s="6" t="s">
        <v>11</v>
      </c>
      <c r="B23" s="5" t="s">
        <v>35</v>
      </c>
      <c r="C23" s="90"/>
      <c r="D23" s="76">
        <f>投入係数表!G23</f>
        <v>0</v>
      </c>
      <c r="E23" s="77">
        <f t="shared" si="0"/>
        <v>0</v>
      </c>
      <c r="F23" s="76">
        <f>分析係数表!C26</f>
        <v>9.1946569835300251E-2</v>
      </c>
      <c r="G23" s="77">
        <f t="shared" si="1"/>
        <v>0</v>
      </c>
      <c r="H23" s="77">
        <v>1.1426389060743558E-3</v>
      </c>
      <c r="I23" s="77">
        <f t="shared" si="2"/>
        <v>1.1426389060743558E-3</v>
      </c>
      <c r="J23" s="76">
        <f>分析係数表!G26</f>
        <v>0.19627813403747013</v>
      </c>
      <c r="K23" s="78">
        <f t="shared" si="3"/>
        <v>2.2427503236289065E-4</v>
      </c>
      <c r="L23" s="79"/>
      <c r="M23" s="80"/>
      <c r="N23" s="81">
        <f>分析係数表!H26</f>
        <v>9.5289829531553863E-3</v>
      </c>
      <c r="O23" s="82">
        <f t="shared" si="4"/>
        <v>9.7004480669864876E-2</v>
      </c>
      <c r="P23" s="76">
        <f>分析係数表!C26</f>
        <v>9.1946569835300251E-2</v>
      </c>
      <c r="Q23" s="82">
        <f t="shared" si="5"/>
        <v>8.9192292562487643E-3</v>
      </c>
      <c r="R23" s="83">
        <v>9.3106355995444673E-3</v>
      </c>
      <c r="S23" s="84">
        <f t="shared" si="6"/>
        <v>1.0453274505618823E-2</v>
      </c>
      <c r="T23" s="85">
        <f>分析係数表!F26</f>
        <v>0.33471645919778698</v>
      </c>
      <c r="U23" s="86">
        <f t="shared" si="7"/>
        <v>3.4988830295432298E-3</v>
      </c>
      <c r="V23" s="87">
        <f>分析係数表!D26</f>
        <v>6.9910725512385266E-2</v>
      </c>
      <c r="W23" s="167">
        <f t="shared" si="8"/>
        <v>0</v>
      </c>
      <c r="X23" s="76">
        <f>分析係数表!E26</f>
        <v>7.6323399974852255E-2</v>
      </c>
      <c r="Y23" s="166">
        <f t="shared" si="9"/>
        <v>0</v>
      </c>
    </row>
    <row r="24" spans="1:25" x14ac:dyDescent="0.2">
      <c r="A24" s="6" t="s">
        <v>12</v>
      </c>
      <c r="B24" s="5" t="s">
        <v>366</v>
      </c>
      <c r="C24" s="90"/>
      <c r="D24" s="76">
        <f>投入係数表!G24</f>
        <v>0</v>
      </c>
      <c r="E24" s="77">
        <f t="shared" si="0"/>
        <v>0</v>
      </c>
      <c r="F24" s="76">
        <f>分析係数表!C27</f>
        <v>2.4623475974181241E-2</v>
      </c>
      <c r="G24" s="77">
        <f t="shared" si="1"/>
        <v>0</v>
      </c>
      <c r="H24" s="77">
        <v>7.5390958906881695E-5</v>
      </c>
      <c r="I24" s="77">
        <f t="shared" si="2"/>
        <v>7.5390958906881695E-5</v>
      </c>
      <c r="J24" s="76">
        <f>分析係数表!G27</f>
        <v>0.16949152542372881</v>
      </c>
      <c r="K24" s="78">
        <f t="shared" si="3"/>
        <v>1.2778128628285032E-5</v>
      </c>
      <c r="L24" s="79"/>
      <c r="M24" s="80"/>
      <c r="N24" s="81">
        <f>分析係数表!H27</f>
        <v>1.0092926243681554E-2</v>
      </c>
      <c r="O24" s="82">
        <f t="shared" si="4"/>
        <v>0.10274538988270285</v>
      </c>
      <c r="P24" s="76">
        <f>分析係数表!C27</f>
        <v>2.4623475974181241E-2</v>
      </c>
      <c r="Q24" s="82">
        <f t="shared" si="5"/>
        <v>2.5299486392346181E-3</v>
      </c>
      <c r="R24" s="83">
        <v>2.5562886177915105E-3</v>
      </c>
      <c r="S24" s="84">
        <f t="shared" si="6"/>
        <v>2.6316795766983922E-3</v>
      </c>
      <c r="T24" s="85">
        <f>分析係数表!F27</f>
        <v>0.31826741996233521</v>
      </c>
      <c r="U24" s="86">
        <f t="shared" si="7"/>
        <v>8.375778690433677E-4</v>
      </c>
      <c r="V24" s="87">
        <f>分析係数表!D27</f>
        <v>0</v>
      </c>
      <c r="W24" s="167">
        <f t="shared" si="8"/>
        <v>0</v>
      </c>
      <c r="X24" s="76">
        <f>分析係数表!E27</f>
        <v>0</v>
      </c>
      <c r="Y24" s="166">
        <f t="shared" si="9"/>
        <v>0</v>
      </c>
    </row>
    <row r="25" spans="1:25" x14ac:dyDescent="0.2">
      <c r="A25" s="6" t="s">
        <v>13</v>
      </c>
      <c r="B25" s="5" t="s">
        <v>192</v>
      </c>
      <c r="C25" s="90"/>
      <c r="D25" s="76">
        <f>投入係数表!G25</f>
        <v>0</v>
      </c>
      <c r="E25" s="77">
        <f t="shared" si="0"/>
        <v>0</v>
      </c>
      <c r="F25" s="76">
        <f>分析係数表!C28</f>
        <v>0.10144304574762053</v>
      </c>
      <c r="G25" s="77">
        <f t="shared" si="1"/>
        <v>0</v>
      </c>
      <c r="H25" s="77">
        <v>7.4998545264700865E-3</v>
      </c>
      <c r="I25" s="77">
        <f t="shared" si="2"/>
        <v>7.4998545264700865E-3</v>
      </c>
      <c r="J25" s="76">
        <f>分析係数表!G28</f>
        <v>0.12483493265252223</v>
      </c>
      <c r="K25" s="78">
        <f t="shared" si="3"/>
        <v>9.362438347156072E-4</v>
      </c>
      <c r="L25" s="79"/>
      <c r="M25" s="80"/>
      <c r="N25" s="81">
        <f>分析係数表!H28</f>
        <v>1.8805020753942421E-2</v>
      </c>
      <c r="O25" s="82">
        <f t="shared" si="4"/>
        <v>0.191433994707501</v>
      </c>
      <c r="P25" s="76">
        <f>分析係数表!C28</f>
        <v>0.10144304574762053</v>
      </c>
      <c r="Q25" s="82">
        <f t="shared" si="5"/>
        <v>1.9419647482762769E-2</v>
      </c>
      <c r="R25" s="83">
        <v>2.1132877069054232E-2</v>
      </c>
      <c r="S25" s="84">
        <f t="shared" si="6"/>
        <v>2.8632731595524319E-2</v>
      </c>
      <c r="T25" s="85">
        <f>分析係数表!F28</f>
        <v>0.21348710273791707</v>
      </c>
      <c r="U25" s="86">
        <f t="shared" si="7"/>
        <v>6.1127189118009044E-3</v>
      </c>
      <c r="V25" s="87">
        <f>分析係数表!D28</f>
        <v>3.8647768289462099E-2</v>
      </c>
      <c r="W25" s="167">
        <f t="shared" si="8"/>
        <v>0</v>
      </c>
      <c r="X25" s="76">
        <f>分析係数表!E28</f>
        <v>3.9440091557355401E-2</v>
      </c>
      <c r="Y25" s="166">
        <f t="shared" si="9"/>
        <v>0</v>
      </c>
    </row>
    <row r="26" spans="1:25" x14ac:dyDescent="0.2">
      <c r="A26" s="6" t="s">
        <v>14</v>
      </c>
      <c r="B26" s="5" t="s">
        <v>50</v>
      </c>
      <c r="C26" s="90"/>
      <c r="D26" s="76">
        <f>投入係数表!G26</f>
        <v>8.3613433706491852E-3</v>
      </c>
      <c r="E26" s="77">
        <f t="shared" si="0"/>
        <v>0.83613433706491858</v>
      </c>
      <c r="F26" s="76">
        <f>分析係数表!C29</f>
        <v>0.10401376146788988</v>
      </c>
      <c r="G26" s="77">
        <f t="shared" si="1"/>
        <v>8.6969477490582675E-2</v>
      </c>
      <c r="H26" s="77">
        <v>9.6975202985317824E-2</v>
      </c>
      <c r="I26" s="77">
        <f t="shared" si="2"/>
        <v>9.6975202985317824E-2</v>
      </c>
      <c r="J26" s="76">
        <f>分析係数表!G29</f>
        <v>0.26193840067815766</v>
      </c>
      <c r="K26" s="78">
        <f t="shared" si="3"/>
        <v>2.5401529575413851E-2</v>
      </c>
      <c r="L26" s="79"/>
      <c r="M26" s="80"/>
      <c r="N26" s="81">
        <f>分析係数表!H29</f>
        <v>9.1640784710502205E-3</v>
      </c>
      <c r="O26" s="82">
        <f t="shared" si="4"/>
        <v>9.328977470861681E-2</v>
      </c>
      <c r="P26" s="76">
        <f>分析係数表!C29</f>
        <v>0.10401376146788988</v>
      </c>
      <c r="Q26" s="82">
        <f t="shared" si="5"/>
        <v>9.7034203739352551E-3</v>
      </c>
      <c r="R26" s="83">
        <v>1.3462848053141708E-2</v>
      </c>
      <c r="S26" s="84">
        <f t="shared" si="6"/>
        <v>0.11043805103845954</v>
      </c>
      <c r="T26" s="85">
        <f>分析係数表!F29</f>
        <v>0.46764622774795139</v>
      </c>
      <c r="U26" s="86">
        <f t="shared" si="7"/>
        <v>5.1645937967971331E-2</v>
      </c>
      <c r="V26" s="87">
        <f>分析係数表!D29</f>
        <v>9.155128567391918E-2</v>
      </c>
      <c r="W26" s="167">
        <f t="shared" si="8"/>
        <v>0</v>
      </c>
      <c r="X26" s="76">
        <f>分析係数表!E29</f>
        <v>6.8946029951963833E-2</v>
      </c>
      <c r="Y26" s="166">
        <f t="shared" si="9"/>
        <v>0</v>
      </c>
    </row>
    <row r="27" spans="1:25" x14ac:dyDescent="0.2">
      <c r="A27" s="6" t="s">
        <v>15</v>
      </c>
      <c r="B27" s="5" t="s">
        <v>36</v>
      </c>
      <c r="C27" s="90"/>
      <c r="D27" s="76">
        <f>投入係数表!G27</f>
        <v>5.0001388927470205E-4</v>
      </c>
      <c r="E27" s="77">
        <f t="shared" si="0"/>
        <v>5.0001388927470206E-2</v>
      </c>
      <c r="F27" s="76">
        <f>分析係数表!C30</f>
        <v>1</v>
      </c>
      <c r="G27" s="77">
        <f t="shared" si="1"/>
        <v>5.0001388927470206E-2</v>
      </c>
      <c r="H27" s="77">
        <v>9.7333154228465349E-2</v>
      </c>
      <c r="I27" s="77">
        <f t="shared" si="2"/>
        <v>9.7333154228465349E-2</v>
      </c>
      <c r="J27" s="76">
        <f>分析係数表!G30</f>
        <v>0.34450655250415957</v>
      </c>
      <c r="K27" s="78">
        <f t="shared" si="3"/>
        <v>3.3531909407604261E-2</v>
      </c>
      <c r="L27" s="79"/>
      <c r="M27" s="80"/>
      <c r="N27" s="81">
        <f>分析係数表!H30</f>
        <v>0</v>
      </c>
      <c r="O27" s="82">
        <f t="shared" si="4"/>
        <v>0</v>
      </c>
      <c r="P27" s="76">
        <f>分析係数表!C30</f>
        <v>1</v>
      </c>
      <c r="Q27" s="82">
        <f t="shared" si="5"/>
        <v>0</v>
      </c>
      <c r="R27" s="83">
        <v>3.8492303357949224E-2</v>
      </c>
      <c r="S27" s="84">
        <f t="shared" si="6"/>
        <v>0.13582545758641457</v>
      </c>
      <c r="T27" s="85">
        <f>分析係数表!F30</f>
        <v>0.44048531528668372</v>
      </c>
      <c r="U27" s="86">
        <f t="shared" si="7"/>
        <v>5.9829119508909907E-2</v>
      </c>
      <c r="V27" s="87">
        <f>分析係数表!D30</f>
        <v>7.9190891925744522E-2</v>
      </c>
      <c r="W27" s="167">
        <f t="shared" si="8"/>
        <v>0</v>
      </c>
      <c r="X27" s="76">
        <f>分析係数表!E30</f>
        <v>6.0327905628984317E-2</v>
      </c>
      <c r="Y27" s="166">
        <f t="shared" si="9"/>
        <v>0</v>
      </c>
    </row>
    <row r="28" spans="1:25" x14ac:dyDescent="0.2">
      <c r="A28" s="6" t="s">
        <v>16</v>
      </c>
      <c r="B28" s="5" t="s">
        <v>193</v>
      </c>
      <c r="C28" s="90"/>
      <c r="D28" s="76">
        <f>投入係数表!G28</f>
        <v>1.3444817911608656E-2</v>
      </c>
      <c r="E28" s="77">
        <f t="shared" si="0"/>
        <v>1.3444817911608655</v>
      </c>
      <c r="F28" s="76">
        <f>分析係数表!C31</f>
        <v>0.93997640825324391</v>
      </c>
      <c r="G28" s="77">
        <f t="shared" si="1"/>
        <v>1.2637811650172783</v>
      </c>
      <c r="H28" s="77">
        <v>1.5619507114466191</v>
      </c>
      <c r="I28" s="77">
        <f t="shared" si="2"/>
        <v>1.5619507114466191</v>
      </c>
      <c r="J28" s="76">
        <f>分析係数表!G31</f>
        <v>7.0890110114609078E-2</v>
      </c>
      <c r="K28" s="78">
        <f t="shared" si="3"/>
        <v>0.11072685792804282</v>
      </c>
      <c r="L28" s="79"/>
      <c r="M28" s="80"/>
      <c r="N28" s="81">
        <f>分析係数表!H31</f>
        <v>0.11755729622365327</v>
      </c>
      <c r="O28" s="82">
        <f t="shared" si="4"/>
        <v>1.1967262954702651</v>
      </c>
      <c r="P28" s="76">
        <f>分析係数表!C31</f>
        <v>0.93997640825324391</v>
      </c>
      <c r="Q28" s="82">
        <f t="shared" si="5"/>
        <v>1.1248944848783502</v>
      </c>
      <c r="R28" s="83">
        <v>1.297295142500787</v>
      </c>
      <c r="S28" s="84">
        <f t="shared" si="6"/>
        <v>2.8592458539474062</v>
      </c>
      <c r="T28" s="85">
        <f>分析係数表!F31</f>
        <v>0.34466485525751295</v>
      </c>
      <c r="U28" s="86">
        <f t="shared" si="7"/>
        <v>0.9854815583964267</v>
      </c>
      <c r="V28" s="87">
        <f>分析係数表!D31</f>
        <v>3.2074199677215062E-3</v>
      </c>
      <c r="W28" s="167">
        <f t="shared" si="8"/>
        <v>0</v>
      </c>
      <c r="X28" s="76">
        <f>分析係数表!E31</f>
        <v>2.7988314368015692E-3</v>
      </c>
      <c r="Y28" s="166">
        <f t="shared" si="9"/>
        <v>0</v>
      </c>
    </row>
    <row r="29" spans="1:25" x14ac:dyDescent="0.2">
      <c r="A29" s="6" t="s">
        <v>17</v>
      </c>
      <c r="B29" s="5" t="s">
        <v>273</v>
      </c>
      <c r="C29" s="90"/>
      <c r="D29" s="76">
        <f>投入係数表!G29</f>
        <v>1.8889413594822078E-3</v>
      </c>
      <c r="E29" s="77">
        <f t="shared" si="0"/>
        <v>0.18889413594822077</v>
      </c>
      <c r="F29" s="76">
        <f>分析係数表!C32</f>
        <v>1</v>
      </c>
      <c r="G29" s="77">
        <f t="shared" si="1"/>
        <v>0.18889413594822077</v>
      </c>
      <c r="H29" s="77">
        <v>0.22400125215044159</v>
      </c>
      <c r="I29" s="77">
        <f t="shared" si="2"/>
        <v>0.22400125215044159</v>
      </c>
      <c r="J29" s="76">
        <f>分析係数表!G32</f>
        <v>0.14022787028921999</v>
      </c>
      <c r="K29" s="78">
        <f t="shared" si="3"/>
        <v>3.1411218531174984E-2</v>
      </c>
      <c r="L29" s="79"/>
      <c r="M29" s="80"/>
      <c r="N29" s="81">
        <f>分析係数表!H32</f>
        <v>5.7721254442090076E-3</v>
      </c>
      <c r="O29" s="82">
        <f t="shared" si="4"/>
        <v>5.8759894296106147E-2</v>
      </c>
      <c r="P29" s="76">
        <f>分析係数表!C32</f>
        <v>1</v>
      </c>
      <c r="Q29" s="82">
        <f t="shared" si="5"/>
        <v>5.8759894296106147E-2</v>
      </c>
      <c r="R29" s="83">
        <v>7.6848986431689637E-2</v>
      </c>
      <c r="S29" s="84">
        <f t="shared" si="6"/>
        <v>0.30085023858213122</v>
      </c>
      <c r="T29" s="85">
        <f>分析係数表!F32</f>
        <v>0.48261758691206547</v>
      </c>
      <c r="U29" s="86">
        <f t="shared" si="7"/>
        <v>0.14519561616642734</v>
      </c>
      <c r="V29" s="87">
        <f>分析係数表!D32</f>
        <v>3.4764826175869123E-2</v>
      </c>
      <c r="W29" s="167">
        <f t="shared" si="8"/>
        <v>0</v>
      </c>
      <c r="X29" s="76">
        <f>分析係数表!E32</f>
        <v>5.2293309962021618E-2</v>
      </c>
      <c r="Y29" s="166">
        <f t="shared" si="9"/>
        <v>0</v>
      </c>
    </row>
    <row r="30" spans="1:25" x14ac:dyDescent="0.2">
      <c r="A30" s="6" t="s">
        <v>18</v>
      </c>
      <c r="B30" s="5" t="s">
        <v>274</v>
      </c>
      <c r="C30" s="90"/>
      <c r="D30" s="76">
        <f>投入係数表!G30</f>
        <v>7.5002083391205313E-4</v>
      </c>
      <c r="E30" s="77">
        <f t="shared" si="0"/>
        <v>7.5002083391205315E-2</v>
      </c>
      <c r="F30" s="76">
        <f>分析係数表!C33</f>
        <v>0.67109402306885713</v>
      </c>
      <c r="G30" s="77">
        <f t="shared" si="1"/>
        <v>5.0333449881549884E-2</v>
      </c>
      <c r="H30" s="77">
        <v>7.122697823623203E-2</v>
      </c>
      <c r="I30" s="77">
        <f t="shared" si="2"/>
        <v>7.122697823623203E-2</v>
      </c>
      <c r="J30" s="76">
        <f>分析係数表!G33</f>
        <v>0.50883575883575882</v>
      </c>
      <c r="K30" s="78">
        <f t="shared" si="3"/>
        <v>3.6242833520411202E-2</v>
      </c>
      <c r="L30" s="79"/>
      <c r="M30" s="80"/>
      <c r="N30" s="81">
        <f>分析係数表!H33</f>
        <v>8.6664814499977198E-4</v>
      </c>
      <c r="O30" s="82">
        <f t="shared" si="4"/>
        <v>8.8224266579642139E-3</v>
      </c>
      <c r="P30" s="76">
        <f>分析係数表!C33</f>
        <v>0.67109402306885713</v>
      </c>
      <c r="Q30" s="82">
        <f t="shared" si="5"/>
        <v>5.9206777991231366E-3</v>
      </c>
      <c r="R30" s="83">
        <v>2.563408804006374E-2</v>
      </c>
      <c r="S30" s="84">
        <f t="shared" si="6"/>
        <v>9.6861066276295774E-2</v>
      </c>
      <c r="T30" s="85">
        <f>分析係数表!F33</f>
        <v>0.64656964656964655</v>
      </c>
      <c r="U30" s="86">
        <f t="shared" si="7"/>
        <v>6.2627425388623675E-2</v>
      </c>
      <c r="V30" s="87">
        <f>分析係数表!D33</f>
        <v>0.19906444906444906</v>
      </c>
      <c r="W30" s="167">
        <f t="shared" si="8"/>
        <v>0</v>
      </c>
      <c r="X30" s="76">
        <f>分析係数表!E33</f>
        <v>0.18035343035343035</v>
      </c>
      <c r="Y30" s="166">
        <f t="shared" si="9"/>
        <v>0</v>
      </c>
    </row>
    <row r="31" spans="1:25" x14ac:dyDescent="0.2">
      <c r="A31" s="6" t="s">
        <v>19</v>
      </c>
      <c r="B31" s="5" t="s">
        <v>275</v>
      </c>
      <c r="C31" s="90"/>
      <c r="D31" s="76">
        <f>投入係数表!G31</f>
        <v>7.2724242340064998E-2</v>
      </c>
      <c r="E31" s="77">
        <f t="shared" si="0"/>
        <v>7.2724242340064995</v>
      </c>
      <c r="F31" s="76">
        <f>分析係数表!C34</f>
        <v>0.15699510206111233</v>
      </c>
      <c r="G31" s="77">
        <f t="shared" si="1"/>
        <v>1.141734984849557</v>
      </c>
      <c r="H31" s="77">
        <v>1.2066053720065153</v>
      </c>
      <c r="I31" s="77">
        <f t="shared" si="2"/>
        <v>1.2066053720065153</v>
      </c>
      <c r="J31" s="76">
        <f>分析係数表!G34</f>
        <v>0.42474206923151092</v>
      </c>
      <c r="K31" s="78">
        <f t="shared" si="3"/>
        <v>0.51249606245190427</v>
      </c>
      <c r="L31" s="79"/>
      <c r="M31" s="80"/>
      <c r="N31" s="81">
        <f>分析係数表!H34</f>
        <v>0.14441094879311989</v>
      </c>
      <c r="O31" s="82">
        <f t="shared" si="4"/>
        <v>1.4700948841639314</v>
      </c>
      <c r="P31" s="76">
        <f>分析係数表!C34</f>
        <v>0.15699510206111233</v>
      </c>
      <c r="Q31" s="82">
        <f t="shared" si="5"/>
        <v>0.23079769637883552</v>
      </c>
      <c r="R31" s="83">
        <v>0.25073447661014442</v>
      </c>
      <c r="S31" s="84">
        <f t="shared" si="6"/>
        <v>1.4573398486166598</v>
      </c>
      <c r="T31" s="85">
        <f>分析係数表!F34</f>
        <v>0.69954681322919676</v>
      </c>
      <c r="U31" s="86">
        <f t="shared" si="7"/>
        <v>1.0194774468917043</v>
      </c>
      <c r="V31" s="87">
        <f>分析係数表!D34</f>
        <v>0.29129302863754702</v>
      </c>
      <c r="W31" s="167">
        <f t="shared" si="8"/>
        <v>0</v>
      </c>
      <c r="X31" s="76">
        <f>分析係数表!E34</f>
        <v>0.21111753929225727</v>
      </c>
      <c r="Y31" s="166">
        <f t="shared" si="9"/>
        <v>0</v>
      </c>
    </row>
    <row r="32" spans="1:25" x14ac:dyDescent="0.2">
      <c r="A32" s="6" t="s">
        <v>20</v>
      </c>
      <c r="B32" s="5" t="s">
        <v>37</v>
      </c>
      <c r="C32" s="90"/>
      <c r="D32" s="76">
        <f>投入係数表!G32</f>
        <v>5.9723881218922744E-3</v>
      </c>
      <c r="E32" s="77">
        <f t="shared" si="0"/>
        <v>0.59723881218922747</v>
      </c>
      <c r="F32" s="76">
        <f>分析係数表!C35</f>
        <v>0.39629748357108507</v>
      </c>
      <c r="G32" s="77">
        <f t="shared" si="1"/>
        <v>0.23668423836157473</v>
      </c>
      <c r="H32" s="77">
        <v>0.29270471917887464</v>
      </c>
      <c r="I32" s="77">
        <f t="shared" si="2"/>
        <v>0.29270471917887464</v>
      </c>
      <c r="J32" s="76">
        <f>分析係数表!G35</f>
        <v>0.3138388625592417</v>
      </c>
      <c r="K32" s="78">
        <f t="shared" si="3"/>
        <v>9.1862116132820276E-2</v>
      </c>
      <c r="L32" s="79"/>
      <c r="M32" s="80"/>
      <c r="N32" s="81">
        <f>分析係数表!H35</f>
        <v>5.4188315592617317E-2</v>
      </c>
      <c r="O32" s="82">
        <f t="shared" si="4"/>
        <v>0.55163383524534126</v>
      </c>
      <c r="P32" s="76">
        <f>分析係数表!C35</f>
        <v>0.39629748357108507</v>
      </c>
      <c r="Q32" s="82">
        <f t="shared" si="5"/>
        <v>0.21861110076039528</v>
      </c>
      <c r="R32" s="83">
        <v>0.28891406064721026</v>
      </c>
      <c r="S32" s="84">
        <f t="shared" si="6"/>
        <v>0.5816187798260849</v>
      </c>
      <c r="T32" s="85">
        <f>分析係数表!F35</f>
        <v>0.64417061611374404</v>
      </c>
      <c r="U32" s="86">
        <f t="shared" si="7"/>
        <v>0.37466172774389317</v>
      </c>
      <c r="V32" s="87">
        <f>分析係数表!D35</f>
        <v>5.7914691943127962E-2</v>
      </c>
      <c r="W32" s="167">
        <f t="shared" si="8"/>
        <v>0</v>
      </c>
      <c r="X32" s="76">
        <f>分析係数表!E35</f>
        <v>5.251184834123223E-2</v>
      </c>
      <c r="Y32" s="166">
        <f t="shared" si="9"/>
        <v>0</v>
      </c>
    </row>
    <row r="33" spans="1:25" x14ac:dyDescent="0.2">
      <c r="A33" s="6" t="s">
        <v>21</v>
      </c>
      <c r="B33" s="5" t="s">
        <v>38</v>
      </c>
      <c r="C33" s="90"/>
      <c r="D33" s="76">
        <f>投入係数表!G33</f>
        <v>1.194477624378455E-3</v>
      </c>
      <c r="E33" s="77">
        <f t="shared" si="0"/>
        <v>0.11944776243784549</v>
      </c>
      <c r="F33" s="76">
        <f>分析係数表!C36</f>
        <v>0.84710123832769779</v>
      </c>
      <c r="G33" s="77">
        <f t="shared" si="1"/>
        <v>0.10118434747657158</v>
      </c>
      <c r="H33" s="77">
        <v>0.17213370483059798</v>
      </c>
      <c r="I33" s="77">
        <f t="shared" si="2"/>
        <v>0.17213370483059798</v>
      </c>
      <c r="J33" s="76">
        <f>分析係数表!G36</f>
        <v>4.8807645912591631E-2</v>
      </c>
      <c r="K33" s="78">
        <f t="shared" si="3"/>
        <v>8.4014409149943889E-3</v>
      </c>
      <c r="L33" s="79"/>
      <c r="M33" s="80"/>
      <c r="N33" s="81">
        <f>分析係数表!H36</f>
        <v>0.16462168113153564</v>
      </c>
      <c r="O33" s="82">
        <f t="shared" si="4"/>
        <v>1.675838939335786</v>
      </c>
      <c r="P33" s="76">
        <f>分析係数表!C36</f>
        <v>0.84710123832769779</v>
      </c>
      <c r="Q33" s="82">
        <f t="shared" si="5"/>
        <v>1.41960524074912</v>
      </c>
      <c r="R33" s="83">
        <v>1.4736374887152852</v>
      </c>
      <c r="S33" s="84">
        <f t="shared" si="6"/>
        <v>1.6457711935458832</v>
      </c>
      <c r="T33" s="85">
        <f>分析係数表!F36</f>
        <v>0.84954068850329401</v>
      </c>
      <c r="U33" s="86">
        <f t="shared" si="7"/>
        <v>1.3981495928838577</v>
      </c>
      <c r="V33" s="87">
        <f>分析係数表!D36</f>
        <v>1.1366799665955276E-2</v>
      </c>
      <c r="W33" s="167">
        <f t="shared" si="8"/>
        <v>0</v>
      </c>
      <c r="X33" s="76">
        <f>分析係数表!E36</f>
        <v>4.8482880207850049E-3</v>
      </c>
      <c r="Y33" s="166">
        <f t="shared" si="9"/>
        <v>0</v>
      </c>
    </row>
    <row r="34" spans="1:25" x14ac:dyDescent="0.2">
      <c r="A34" s="6" t="s">
        <v>22</v>
      </c>
      <c r="B34" s="5" t="s">
        <v>378</v>
      </c>
      <c r="C34" s="90"/>
      <c r="D34" s="76">
        <f>投入係数表!G34</f>
        <v>2.5528486902413956E-2</v>
      </c>
      <c r="E34" s="77">
        <f t="shared" si="0"/>
        <v>2.5528486902413956</v>
      </c>
      <c r="F34" s="76">
        <f>分析係数表!C37</f>
        <v>0.28253997483350213</v>
      </c>
      <c r="G34" s="77">
        <f t="shared" si="1"/>
        <v>0.72128180469454273</v>
      </c>
      <c r="H34" s="77">
        <v>0.80615832734958048</v>
      </c>
      <c r="I34" s="77">
        <f t="shared" si="2"/>
        <v>0.80615832734958048</v>
      </c>
      <c r="J34" s="76">
        <f>分析係数表!G37</f>
        <v>0.45113451763349577</v>
      </c>
      <c r="K34" s="78">
        <f t="shared" si="3"/>
        <v>0.36368584814507876</v>
      </c>
      <c r="L34" s="79"/>
      <c r="M34" s="80"/>
      <c r="N34" s="81">
        <f>分析係数表!H37</f>
        <v>4.3875617331304247E-2</v>
      </c>
      <c r="O34" s="82">
        <f t="shared" si="4"/>
        <v>0.44665117927234138</v>
      </c>
      <c r="P34" s="76">
        <f>分析係数表!C37</f>
        <v>0.28253997483350213</v>
      </c>
      <c r="Q34" s="82">
        <f t="shared" si="5"/>
        <v>0.12619681295096138</v>
      </c>
      <c r="R34" s="83">
        <v>0.15504047689368428</v>
      </c>
      <c r="S34" s="84">
        <f t="shared" si="6"/>
        <v>0.96119880424326476</v>
      </c>
      <c r="T34" s="85">
        <f>分析係数表!F37</f>
        <v>0.69774144526541948</v>
      </c>
      <c r="U34" s="86">
        <f t="shared" si="7"/>
        <v>0.67066824286008853</v>
      </c>
      <c r="V34" s="87">
        <f>分析係数表!D37</f>
        <v>9.4272389037363097E-2</v>
      </c>
      <c r="W34" s="167">
        <f t="shared" si="8"/>
        <v>0</v>
      </c>
      <c r="X34" s="76">
        <f>分析係数表!E37</f>
        <v>8.6411989729078237E-2</v>
      </c>
      <c r="Y34" s="166">
        <f t="shared" si="9"/>
        <v>0</v>
      </c>
    </row>
    <row r="35" spans="1:25" x14ac:dyDescent="0.2">
      <c r="A35" s="6" t="s">
        <v>23</v>
      </c>
      <c r="B35" s="5" t="s">
        <v>194</v>
      </c>
      <c r="C35" s="90"/>
      <c r="D35" s="76">
        <f>投入係数表!G35</f>
        <v>3.6112114225395151E-3</v>
      </c>
      <c r="E35" s="77">
        <f t="shared" si="0"/>
        <v>0.36112114225395153</v>
      </c>
      <c r="F35" s="76">
        <f>分析係数表!C38</f>
        <v>4.1342922192909581E-2</v>
      </c>
      <c r="G35" s="77">
        <f t="shared" si="1"/>
        <v>1.4929803286419751E-2</v>
      </c>
      <c r="H35" s="77">
        <v>2.3409831633077166E-2</v>
      </c>
      <c r="I35" s="77">
        <f t="shared" si="2"/>
        <v>2.3409831633077166E-2</v>
      </c>
      <c r="J35" s="76">
        <f>分析係数表!G38</f>
        <v>0.30500268961807425</v>
      </c>
      <c r="K35" s="78">
        <f t="shared" si="3"/>
        <v>7.1400616115948109E-3</v>
      </c>
      <c r="L35" s="79"/>
      <c r="M35" s="80"/>
      <c r="N35" s="81">
        <f>分析係数表!H38</f>
        <v>3.9185765407884425E-2</v>
      </c>
      <c r="O35" s="82">
        <f t="shared" si="4"/>
        <v>0.39890876515675511</v>
      </c>
      <c r="P35" s="76">
        <f>分析係数表!C38</f>
        <v>4.1342922192909581E-2</v>
      </c>
      <c r="Q35" s="82">
        <f t="shared" si="5"/>
        <v>1.6492054039945366E-2</v>
      </c>
      <c r="R35" s="83">
        <v>1.9982238408829858E-2</v>
      </c>
      <c r="S35" s="84">
        <f t="shared" si="6"/>
        <v>4.3392070041907024E-2</v>
      </c>
      <c r="T35" s="85">
        <f>分析係数表!F38</f>
        <v>0.49596557288864979</v>
      </c>
      <c r="U35" s="86">
        <f t="shared" si="7"/>
        <v>2.1520972877158834E-2</v>
      </c>
      <c r="V35" s="87">
        <f>分析係数表!D38</f>
        <v>0.31629908552985475</v>
      </c>
      <c r="W35" s="167">
        <f t="shared" si="8"/>
        <v>0</v>
      </c>
      <c r="X35" s="76">
        <f>分析係数表!E38</f>
        <v>0.37385691231845081</v>
      </c>
      <c r="Y35" s="166">
        <f t="shared" si="9"/>
        <v>0</v>
      </c>
    </row>
    <row r="36" spans="1:25" x14ac:dyDescent="0.2">
      <c r="A36" s="6" t="s">
        <v>24</v>
      </c>
      <c r="B36" s="5" t="s">
        <v>39</v>
      </c>
      <c r="C36" s="90"/>
      <c r="D36" s="76">
        <f>投入係数表!G36</f>
        <v>0</v>
      </c>
      <c r="E36" s="77">
        <f t="shared" si="0"/>
        <v>0</v>
      </c>
      <c r="F36" s="76">
        <f>分析係数表!C39</f>
        <v>1</v>
      </c>
      <c r="G36" s="77">
        <f t="shared" si="1"/>
        <v>0</v>
      </c>
      <c r="H36" s="77">
        <v>2.845953696017366E-2</v>
      </c>
      <c r="I36" s="77">
        <f t="shared" si="2"/>
        <v>2.845953696017366E-2</v>
      </c>
      <c r="J36" s="76">
        <f>分析係数表!G39</f>
        <v>0.35079793048167313</v>
      </c>
      <c r="K36" s="78">
        <f t="shared" si="3"/>
        <v>9.983546668095606E-3</v>
      </c>
      <c r="L36" s="79"/>
      <c r="M36" s="80"/>
      <c r="N36" s="81">
        <f>分析係数表!H39</f>
        <v>3.4624459381569837E-3</v>
      </c>
      <c r="O36" s="82">
        <f t="shared" si="4"/>
        <v>3.5247494064115398E-2</v>
      </c>
      <c r="P36" s="76">
        <f>分析係数表!C39</f>
        <v>1</v>
      </c>
      <c r="Q36" s="82">
        <f t="shared" si="5"/>
        <v>3.5247494064115398E-2</v>
      </c>
      <c r="R36" s="83">
        <v>4.3697020904275984E-2</v>
      </c>
      <c r="S36" s="84">
        <f t="shared" si="6"/>
        <v>7.2156557864449647E-2</v>
      </c>
      <c r="T36" s="85">
        <f>分析係数表!F39</f>
        <v>0.70145012023609998</v>
      </c>
      <c r="U36" s="86">
        <f t="shared" si="7"/>
        <v>5.0614226189841308E-2</v>
      </c>
      <c r="V36" s="87">
        <f>分析係数表!D39</f>
        <v>6.2887123806747797E-2</v>
      </c>
      <c r="W36" s="167">
        <f t="shared" si="8"/>
        <v>0</v>
      </c>
      <c r="X36" s="76">
        <f>分析係数表!E39</f>
        <v>7.4837863440938568E-2</v>
      </c>
      <c r="Y36" s="166">
        <f t="shared" si="9"/>
        <v>0</v>
      </c>
    </row>
    <row r="37" spans="1:25" x14ac:dyDescent="0.2">
      <c r="A37" s="6" t="s">
        <v>25</v>
      </c>
      <c r="B37" s="5" t="s">
        <v>40</v>
      </c>
      <c r="C37" s="90"/>
      <c r="D37" s="76">
        <f>投入係数表!G37</f>
        <v>8.3335648212450351E-5</v>
      </c>
      <c r="E37" s="77">
        <f t="shared" si="0"/>
        <v>8.3335648212450354E-3</v>
      </c>
      <c r="F37" s="76">
        <f>分析係数表!C40</f>
        <v>0.65368852459016391</v>
      </c>
      <c r="G37" s="77">
        <f t="shared" si="1"/>
        <v>5.4475556925761602E-3</v>
      </c>
      <c r="H37" s="77">
        <v>6.3959353566105494E-3</v>
      </c>
      <c r="I37" s="77">
        <f t="shared" si="2"/>
        <v>6.3959353566105494E-3</v>
      </c>
      <c r="J37" s="76">
        <f>分析係数表!G40</f>
        <v>0.54296393832561696</v>
      </c>
      <c r="K37" s="78">
        <f t="shared" si="3"/>
        <v>3.4727622505013231E-3</v>
      </c>
      <c r="L37" s="79"/>
      <c r="M37" s="80"/>
      <c r="N37" s="81">
        <f>分析係数表!H40</f>
        <v>2.8732081323939809E-2</v>
      </c>
      <c r="O37" s="82">
        <f t="shared" si="4"/>
        <v>0.29249088188054562</v>
      </c>
      <c r="P37" s="76">
        <f>分析係数表!C40</f>
        <v>0.65368852459016391</v>
      </c>
      <c r="Q37" s="82">
        <f t="shared" si="5"/>
        <v>0.19119793303256977</v>
      </c>
      <c r="R37" s="83">
        <v>0.19150869009655547</v>
      </c>
      <c r="S37" s="84">
        <f t="shared" si="6"/>
        <v>0.19790462545316601</v>
      </c>
      <c r="T37" s="85">
        <f>分析係数表!F40</f>
        <v>0.73971031729176395</v>
      </c>
      <c r="U37" s="86">
        <f t="shared" si="7"/>
        <v>0.14639209328746913</v>
      </c>
      <c r="V37" s="87">
        <f>分析係数表!D40</f>
        <v>6.6728964023276563E-2</v>
      </c>
      <c r="W37" s="167">
        <f t="shared" si="8"/>
        <v>0</v>
      </c>
      <c r="X37" s="76">
        <f>分析係数表!E40</f>
        <v>4.1795862889181495E-2</v>
      </c>
      <c r="Y37" s="166">
        <f t="shared" si="9"/>
        <v>0</v>
      </c>
    </row>
    <row r="38" spans="1:25" x14ac:dyDescent="0.2">
      <c r="A38" s="6" t="s">
        <v>26</v>
      </c>
      <c r="B38" s="5" t="s">
        <v>277</v>
      </c>
      <c r="C38" s="90"/>
      <c r="D38" s="76">
        <f>投入係数表!G38</f>
        <v>0</v>
      </c>
      <c r="E38" s="77">
        <f t="shared" si="0"/>
        <v>0</v>
      </c>
      <c r="F38" s="76">
        <f>分析係数表!C41</f>
        <v>0.74623649477748177</v>
      </c>
      <c r="G38" s="77">
        <f t="shared" si="1"/>
        <v>0</v>
      </c>
      <c r="H38" s="77">
        <v>7.1858220777456508E-4</v>
      </c>
      <c r="I38" s="77">
        <f t="shared" si="2"/>
        <v>7.1858220777456508E-4</v>
      </c>
      <c r="J38" s="76">
        <f>分析係数表!G41</f>
        <v>0.4504064389540704</v>
      </c>
      <c r="K38" s="78">
        <f t="shared" si="3"/>
        <v>3.2365405329949577E-4</v>
      </c>
      <c r="L38" s="79"/>
      <c r="M38" s="80"/>
      <c r="N38" s="81">
        <f>分析係数表!H41</f>
        <v>4.8308377460513606E-2</v>
      </c>
      <c r="O38" s="82">
        <f t="shared" si="4"/>
        <v>0.49177641418795737</v>
      </c>
      <c r="P38" s="76">
        <f>分析係数表!C41</f>
        <v>0.74623649477748177</v>
      </c>
      <c r="Q38" s="82">
        <f t="shared" si="5"/>
        <v>0.36698150753786035</v>
      </c>
      <c r="R38" s="83">
        <v>0.37293587530497141</v>
      </c>
      <c r="S38" s="84">
        <f t="shared" si="6"/>
        <v>0.37365445751274595</v>
      </c>
      <c r="T38" s="85">
        <f>分析係数表!F41</f>
        <v>0.55435870740399629</v>
      </c>
      <c r="U38" s="86">
        <f t="shared" si="7"/>
        <v>0.20713860208250728</v>
      </c>
      <c r="V38" s="87">
        <f>分析係数表!D41</f>
        <v>0.15112321307011573</v>
      </c>
      <c r="W38" s="167">
        <f t="shared" si="8"/>
        <v>0</v>
      </c>
      <c r="X38" s="76">
        <f>分析係数表!E41</f>
        <v>0.14359508268930446</v>
      </c>
      <c r="Y38" s="166">
        <f t="shared" si="9"/>
        <v>0</v>
      </c>
    </row>
    <row r="39" spans="1:25" x14ac:dyDescent="0.2">
      <c r="A39" s="6" t="s">
        <v>51</v>
      </c>
      <c r="B39" s="5" t="s">
        <v>368</v>
      </c>
      <c r="C39" s="90"/>
      <c r="D39" s="76">
        <f>投入係数表!G39</f>
        <v>7.2224228450790302E-4</v>
      </c>
      <c r="E39" s="77">
        <f>$C$9*D39</f>
        <v>7.2224228450790295E-2</v>
      </c>
      <c r="F39" s="76">
        <f>分析係数表!C42</f>
        <v>0.40538573508005826</v>
      </c>
      <c r="G39" s="77">
        <f>E39*F39</f>
        <v>2.9278671941113683E-2</v>
      </c>
      <c r="H39" s="77">
        <v>3.6386486919808905E-2</v>
      </c>
      <c r="I39" s="77">
        <f>C39+H39</f>
        <v>3.6386486919808905E-2</v>
      </c>
      <c r="J39" s="76">
        <f>分析係数表!G42</f>
        <v>0.48634204275534443</v>
      </c>
      <c r="K39" s="78">
        <f>I39*J39</f>
        <v>1.7696278377270485E-2</v>
      </c>
      <c r="L39" s="79"/>
      <c r="M39" s="80"/>
      <c r="N39" s="81">
        <f>分析係数表!H42</f>
        <v>1.1287159094207556E-2</v>
      </c>
      <c r="O39" s="82">
        <f t="shared" si="4"/>
        <v>0.11490260939224205</v>
      </c>
      <c r="P39" s="76">
        <f>分析係数表!C42</f>
        <v>0.40538573508005826</v>
      </c>
      <c r="Q39" s="82">
        <f>O39*P39</f>
        <v>4.6579878771090849E-2</v>
      </c>
      <c r="R39" s="83">
        <v>4.8772022075538865E-2</v>
      </c>
      <c r="S39" s="84">
        <f>I39+R39</f>
        <v>8.515850899534777E-2</v>
      </c>
      <c r="T39" s="85">
        <f>分析係数表!F42</f>
        <v>0.55819477434679332</v>
      </c>
      <c r="U39" s="86">
        <f t="shared" si="7"/>
        <v>4.7535034712367516E-2</v>
      </c>
      <c r="V39" s="87">
        <f>分析係数表!D42</f>
        <v>0.21199524940617578</v>
      </c>
      <c r="W39" s="167">
        <f t="shared" si="8"/>
        <v>0</v>
      </c>
      <c r="X39" s="76">
        <f>分析係数表!E42</f>
        <v>0.14608076009501186</v>
      </c>
      <c r="Y39" s="166">
        <f t="shared" si="9"/>
        <v>0</v>
      </c>
    </row>
    <row r="40" spans="1:25" x14ac:dyDescent="0.2">
      <c r="A40" s="6" t="s">
        <v>195</v>
      </c>
      <c r="B40" s="5" t="s">
        <v>41</v>
      </c>
      <c r="C40" s="90"/>
      <c r="D40" s="76">
        <f>投入係数表!G40</f>
        <v>2.7250756965471263E-2</v>
      </c>
      <c r="E40" s="77">
        <f>$C$9*D40</f>
        <v>2.7250756965471261</v>
      </c>
      <c r="F40" s="76">
        <f>分析係数表!C43</f>
        <v>0.69968719053083295</v>
      </c>
      <c r="G40" s="77">
        <f>E40*F40</f>
        <v>1.9067005581009113</v>
      </c>
      <c r="H40" s="77">
        <v>2.5124475710138849</v>
      </c>
      <c r="I40" s="77">
        <f>C40+H40</f>
        <v>2.5124475710138849</v>
      </c>
      <c r="J40" s="76">
        <f>分析係数表!G43</f>
        <v>0.42616397779886694</v>
      </c>
      <c r="K40" s="78">
        <f>I40*J40</f>
        <v>1.0707146508743783</v>
      </c>
      <c r="L40" s="79"/>
      <c r="M40" s="80"/>
      <c r="N40" s="81">
        <f>分析係数表!H43</f>
        <v>3.1178600010781269E-2</v>
      </c>
      <c r="O40" s="82">
        <f t="shared" si="4"/>
        <v>0.31739629684800441</v>
      </c>
      <c r="P40" s="76">
        <f>分析係数表!C43</f>
        <v>0.69968719053083295</v>
      </c>
      <c r="Q40" s="82">
        <f>O40*P40</f>
        <v>0.22207812322647047</v>
      </c>
      <c r="R40" s="83">
        <v>0.46059335709276289</v>
      </c>
      <c r="S40" s="84">
        <f>I40+R40</f>
        <v>2.9730409281066477</v>
      </c>
      <c r="T40" s="85">
        <f>分析係数表!F43</f>
        <v>0.68219595663301991</v>
      </c>
      <c r="U40" s="86">
        <f t="shared" si="7"/>
        <v>2.028196500058836</v>
      </c>
      <c r="V40" s="87">
        <f>分析係数表!D43</f>
        <v>0.16164840537198402</v>
      </c>
      <c r="W40" s="167">
        <f t="shared" si="8"/>
        <v>0</v>
      </c>
      <c r="X40" s="76">
        <f>分析係数表!E43</f>
        <v>0.1317976591033273</v>
      </c>
      <c r="Y40" s="166">
        <f t="shared" si="9"/>
        <v>0</v>
      </c>
    </row>
    <row r="41" spans="1:25" x14ac:dyDescent="0.2">
      <c r="A41" s="6" t="s">
        <v>341</v>
      </c>
      <c r="B41" s="5" t="s">
        <v>42</v>
      </c>
      <c r="C41" s="90"/>
      <c r="D41" s="76">
        <f>投入係数表!G41</f>
        <v>1.666712964249007E-4</v>
      </c>
      <c r="E41" s="77">
        <f>$C$9*D41</f>
        <v>1.6667129642490071E-2</v>
      </c>
      <c r="F41" s="76">
        <f>分析係数表!C44</f>
        <v>0.39267545462210851</v>
      </c>
      <c r="G41" s="77">
        <f>E41*F41</f>
        <v>6.5447727096104094E-3</v>
      </c>
      <c r="H41" s="77">
        <v>8.7797807899439861E-3</v>
      </c>
      <c r="I41" s="77">
        <f>C41+H41</f>
        <v>8.7797807899439861E-3</v>
      </c>
      <c r="J41" s="76">
        <f>分析係数表!G44</f>
        <v>0.27061110819189743</v>
      </c>
      <c r="K41" s="78">
        <f>I41*J41</f>
        <v>2.3759062092486749E-3</v>
      </c>
      <c r="L41" s="79"/>
      <c r="M41" s="80"/>
      <c r="N41" s="81">
        <f>分析係数表!H44</f>
        <v>0.10303160985076236</v>
      </c>
      <c r="O41" s="82">
        <f t="shared" si="4"/>
        <v>1.0488556706719465</v>
      </c>
      <c r="P41" s="76">
        <f>分析係数表!C44</f>
        <v>0.39267545462210851</v>
      </c>
      <c r="Q41" s="82">
        <f>O41*P41</f>
        <v>0.41185987731408313</v>
      </c>
      <c r="R41" s="83">
        <v>0.41722442100835888</v>
      </c>
      <c r="S41" s="84">
        <f>I41+R41</f>
        <v>0.4260042017983029</v>
      </c>
      <c r="T41" s="85">
        <f>分析係数表!F44</f>
        <v>0.47233461194892545</v>
      </c>
      <c r="U41" s="86">
        <f t="shared" si="7"/>
        <v>0.20121652934501313</v>
      </c>
      <c r="V41" s="87">
        <f>分析係数表!D44</f>
        <v>0.22804897272870581</v>
      </c>
      <c r="W41" s="167">
        <f t="shared" si="8"/>
        <v>0</v>
      </c>
      <c r="X41" s="76">
        <f>分析係数表!E44</f>
        <v>0.15248804581997794</v>
      </c>
      <c r="Y41" s="166">
        <f t="shared" si="9"/>
        <v>0</v>
      </c>
    </row>
    <row r="42" spans="1:25" x14ac:dyDescent="0.2">
      <c r="A42" s="6" t="s">
        <v>342</v>
      </c>
      <c r="B42" s="5" t="s">
        <v>279</v>
      </c>
      <c r="C42" s="90"/>
      <c r="D42" s="76">
        <f>投入係数表!G42</f>
        <v>1.2778132725909054E-3</v>
      </c>
      <c r="E42" s="77">
        <f>$C$9*D42</f>
        <v>0.12778132725909053</v>
      </c>
      <c r="F42" s="76">
        <f>分析係数表!C45</f>
        <v>1</v>
      </c>
      <c r="G42" s="77">
        <f>E42*F42</f>
        <v>0.12778132725909053</v>
      </c>
      <c r="H42" s="77">
        <v>0.15468620769947228</v>
      </c>
      <c r="I42" s="77">
        <f>C42+H42</f>
        <v>0.15468620769947228</v>
      </c>
      <c r="J42" s="76">
        <f>分析係数表!G45</f>
        <v>0</v>
      </c>
      <c r="K42" s="78">
        <f>I42*J42</f>
        <v>0</v>
      </c>
      <c r="L42" s="79"/>
      <c r="M42" s="80"/>
      <c r="N42" s="81">
        <f>分析係数表!H45</f>
        <v>0</v>
      </c>
      <c r="O42" s="82">
        <f t="shared" si="4"/>
        <v>0</v>
      </c>
      <c r="P42" s="76">
        <f>分析係数表!C45</f>
        <v>1</v>
      </c>
      <c r="Q42" s="82">
        <f>O42*P42</f>
        <v>0</v>
      </c>
      <c r="R42" s="83">
        <v>1.0633191136015786E-2</v>
      </c>
      <c r="S42" s="84">
        <f>I42+R42</f>
        <v>0.16531939883548807</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7.0001944498458294E-3</v>
      </c>
      <c r="E43" s="77">
        <f>$C$9*D43</f>
        <v>0.70001944498458291</v>
      </c>
      <c r="F43" s="76">
        <f>分析係数表!C46</f>
        <v>0.19269273551809707</v>
      </c>
      <c r="G43" s="77">
        <f>E43*F43</f>
        <v>0.13488866176993933</v>
      </c>
      <c r="H43" s="77">
        <v>0.15007751149325221</v>
      </c>
      <c r="I43" s="77">
        <f>C43+H43</f>
        <v>0.15007751149325221</v>
      </c>
      <c r="J43" s="76">
        <f>分析係数表!G46</f>
        <v>9.3043863535666807E-3</v>
      </c>
      <c r="K43" s="78">
        <f>I43*J43</f>
        <v>1.3963791499150627E-3</v>
      </c>
      <c r="L43" s="79"/>
      <c r="M43" s="80"/>
      <c r="N43" s="81">
        <f>分析係数表!H46</f>
        <v>2.0061453232099985E-2</v>
      </c>
      <c r="O43" s="82">
        <f t="shared" si="4"/>
        <v>0.20422440273316203</v>
      </c>
      <c r="P43" s="76">
        <f>分析係数表!C46</f>
        <v>0.19269273551809707</v>
      </c>
      <c r="Q43" s="82">
        <f>O43*P43</f>
        <v>3.9352558822202531E-2</v>
      </c>
      <c r="R43" s="83">
        <v>4.4557434762248722E-2</v>
      </c>
      <c r="S43" s="84">
        <f>I43+R43</f>
        <v>0.19463494625550093</v>
      </c>
      <c r="T43" s="85">
        <f>分析係数表!F46</f>
        <v>0.3136907399202481</v>
      </c>
      <c r="U43" s="86">
        <f t="shared" si="7"/>
        <v>6.105518030522581E-2</v>
      </c>
      <c r="V43" s="87">
        <f>分析係数表!D46</f>
        <v>3.544528134692069E-3</v>
      </c>
      <c r="W43" s="167">
        <f t="shared" si="8"/>
        <v>0</v>
      </c>
      <c r="X43" s="76">
        <f>分析係数表!E46</f>
        <v>9.3043863535666807E-3</v>
      </c>
      <c r="Y43" s="166">
        <f t="shared" si="9"/>
        <v>0</v>
      </c>
    </row>
    <row r="44" spans="1:25" x14ac:dyDescent="0.2">
      <c r="A44" s="192">
        <v>40</v>
      </c>
      <c r="B44" s="14" t="s">
        <v>151</v>
      </c>
      <c r="C44" s="197">
        <f>SUM(C5:C43)</f>
        <v>100</v>
      </c>
      <c r="D44" s="92">
        <f>投入係数表!G44</f>
        <v>0.62223950665296257</v>
      </c>
      <c r="E44" s="91">
        <f>SUM(E5:E43)</f>
        <v>62.223950665296265</v>
      </c>
      <c r="F44" s="92">
        <f>分析係数表!C47</f>
        <v>0.36342947545192861</v>
      </c>
      <c r="G44" s="91">
        <f>SUM(G5:G43)</f>
        <v>10.002148568455349</v>
      </c>
      <c r="H44" s="91">
        <f>SUM(H5:H43)</f>
        <v>11.651152909636874</v>
      </c>
      <c r="I44" s="91">
        <f>SUM(I5:I43)</f>
        <v>111.65115290963686</v>
      </c>
      <c r="J44" s="92">
        <f>分析係数表!G47</f>
        <v>0.22147530218644357</v>
      </c>
      <c r="K44" s="93">
        <f>SUM(K5:K43)</f>
        <v>16.227322992500024</v>
      </c>
      <c r="L44" s="94">
        <f>最終需要_まとめ!$L$33</f>
        <v>0.62733333333333341</v>
      </c>
      <c r="M44" s="91">
        <f>K44*L44</f>
        <v>10.179940623961683</v>
      </c>
      <c r="N44" s="95">
        <f>分析係数表!H47</f>
        <v>1</v>
      </c>
      <c r="O44" s="96">
        <f>SUM(O5:O43)</f>
        <v>10.179940623961681</v>
      </c>
      <c r="P44" s="92">
        <f>分析係数表!C47</f>
        <v>0.36342947545192861</v>
      </c>
      <c r="Q44" s="96">
        <f>SUM(Q5:Q43)</f>
        <v>4.6708312760750639</v>
      </c>
      <c r="R44" s="91">
        <f>SUM(R5:R43)</f>
        <v>5.4222687671221932</v>
      </c>
      <c r="S44" s="97">
        <f>SUM(S5:S43)</f>
        <v>117.07342167675904</v>
      </c>
      <c r="T44" s="98">
        <f>分析係数表!F47</f>
        <v>0.45852567064717759</v>
      </c>
      <c r="U44" s="99">
        <f>SUM(U5:U43)</f>
        <v>46.059355747361785</v>
      </c>
      <c r="V44" s="100">
        <f>分析係数表!D47</f>
        <v>5.1302381010287716E-2</v>
      </c>
      <c r="W44" s="164">
        <f>SUM(W5:W43)</f>
        <v>3</v>
      </c>
      <c r="X44" s="92">
        <f>分析係数表!E47</f>
        <v>4.4653063209864535E-2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2023-08-19T07:15:19Z</dcterms:modified>
</cp:coreProperties>
</file>